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3_OIL_PALM\RE_OIL\"/>
    </mc:Choice>
  </mc:AlternateContent>
  <bookViews>
    <workbookView xWindow="120" yWindow="552" windowWidth="12144" windowHeight="4416" tabRatio="729" firstSheet="7" activeTab="9"/>
  </bookViews>
  <sheets>
    <sheet name="CALCULATIONS" sheetId="15" r:id="rId1"/>
    <sheet name="All data " sheetId="1" r:id="rId2"/>
    <sheet name="decomp means &amp; mass loss" sheetId="13" r:id="rId3"/>
    <sheet name="for_R" sheetId="2" r:id="rId4"/>
    <sheet name="k for each plot" sheetId="3" r:id="rId5"/>
    <sheet name="for R II" sheetId="4" r:id="rId6"/>
    <sheet name="F1 Figure of decomposition" sheetId="5" r:id="rId7"/>
    <sheet name="Remaining conc, nut rem a chan " sheetId="6" r:id="rId8"/>
    <sheet name="Rem conc nut N P K Ca Ma" sheetId="7" r:id="rId9"/>
    <sheet name="F2 Rem nut graphs" sheetId="8" r:id="rId10"/>
    <sheet name="nut change" sheetId="9" r:id="rId11"/>
    <sheet name="Area calculation release p. yr" sheetId="14" r:id="rId12"/>
    <sheet name="for R III" sheetId="11" r:id="rId13"/>
  </sheets>
  <calcPr calcId="162913"/>
</workbook>
</file>

<file path=xl/calcChain.xml><?xml version="1.0" encoding="utf-8"?>
<calcChain xmlns="http://schemas.openxmlformats.org/spreadsheetml/2006/main">
  <c r="D220" i="6" l="1"/>
  <c r="F214" i="6"/>
  <c r="F220" i="6" s="1"/>
  <c r="F213" i="6"/>
  <c r="F219" i="6" s="1"/>
  <c r="D214" i="6"/>
  <c r="D213" i="6"/>
  <c r="D219" i="6" s="1"/>
  <c r="G23" i="3"/>
  <c r="G22" i="3"/>
  <c r="H18" i="3"/>
  <c r="H10" i="3"/>
  <c r="G10" i="3"/>
  <c r="L67" i="14" l="1"/>
  <c r="N67" i="14"/>
  <c r="P67" i="14"/>
  <c r="R67" i="14"/>
  <c r="T67" i="14"/>
  <c r="L68" i="14"/>
  <c r="N68" i="14"/>
  <c r="P68" i="14"/>
  <c r="R68" i="14"/>
  <c r="T68" i="14"/>
  <c r="L57" i="14"/>
  <c r="N57" i="14"/>
  <c r="P57" i="14"/>
  <c r="R57" i="14"/>
  <c r="T57" i="14"/>
  <c r="L58" i="14"/>
  <c r="N58" i="14"/>
  <c r="P58" i="14"/>
  <c r="R58" i="14"/>
  <c r="T58" i="14"/>
  <c r="AO29" i="14"/>
  <c r="AO28" i="14"/>
  <c r="AO27" i="14"/>
  <c r="AO26" i="14"/>
  <c r="AO31" i="14" s="1"/>
  <c r="AO23" i="14"/>
  <c r="AO22" i="14"/>
  <c r="AO21" i="14"/>
  <c r="AO20" i="14"/>
  <c r="AO25" i="14" s="1"/>
  <c r="AO17" i="14"/>
  <c r="AO16" i="14"/>
  <c r="AO15" i="14"/>
  <c r="AO14" i="14"/>
  <c r="AO19" i="14" s="1"/>
  <c r="AO11" i="14"/>
  <c r="AO10" i="14"/>
  <c r="AO9" i="14"/>
  <c r="AO8" i="14"/>
  <c r="AO13" i="14" s="1"/>
  <c r="AM29" i="14"/>
  <c r="AM28" i="14"/>
  <c r="AM27" i="14"/>
  <c r="AM26" i="14"/>
  <c r="AM31" i="14" s="1"/>
  <c r="AM23" i="14"/>
  <c r="AM22" i="14"/>
  <c r="AM21" i="14"/>
  <c r="AM20" i="14"/>
  <c r="AM25" i="14" s="1"/>
  <c r="AM17" i="14"/>
  <c r="AM16" i="14"/>
  <c r="AM15" i="14"/>
  <c r="AM14" i="14"/>
  <c r="AM19" i="14" s="1"/>
  <c r="AM11" i="14"/>
  <c r="AM10" i="14"/>
  <c r="AM9" i="14"/>
  <c r="AM8" i="14"/>
  <c r="AM13" i="14" s="1"/>
  <c r="AK8" i="14"/>
  <c r="AI8" i="14"/>
  <c r="AG8" i="14"/>
  <c r="AE8" i="14"/>
  <c r="AA8" i="14"/>
  <c r="AG30" i="14"/>
  <c r="AK29" i="14"/>
  <c r="AK28" i="14"/>
  <c r="AK27" i="14"/>
  <c r="AK31" i="14" s="1"/>
  <c r="AK26" i="14"/>
  <c r="AK30" i="14" s="1"/>
  <c r="AK23" i="14"/>
  <c r="AK22" i="14"/>
  <c r="AK21" i="14"/>
  <c r="AK25" i="14" s="1"/>
  <c r="AK20" i="14"/>
  <c r="AK24" i="14" s="1"/>
  <c r="AK17" i="14"/>
  <c r="AK16" i="14"/>
  <c r="AK15" i="14"/>
  <c r="AK19" i="14" s="1"/>
  <c r="AK14" i="14"/>
  <c r="AK18" i="14" s="1"/>
  <c r="AK11" i="14"/>
  <c r="AK10" i="14"/>
  <c r="AK9" i="14"/>
  <c r="AK13" i="14" s="1"/>
  <c r="AK12" i="14"/>
  <c r="AI29" i="14"/>
  <c r="AI28" i="14"/>
  <c r="AI27" i="14"/>
  <c r="AI31" i="14" s="1"/>
  <c r="AI26" i="14"/>
  <c r="AI30" i="14" s="1"/>
  <c r="AI23" i="14"/>
  <c r="AI22" i="14"/>
  <c r="AI21" i="14"/>
  <c r="AI25" i="14" s="1"/>
  <c r="AI20" i="14"/>
  <c r="AI24" i="14" s="1"/>
  <c r="AI17" i="14"/>
  <c r="AI16" i="14"/>
  <c r="AI15" i="14"/>
  <c r="AI19" i="14" s="1"/>
  <c r="AI14" i="14"/>
  <c r="AI18" i="14" s="1"/>
  <c r="AI11" i="14"/>
  <c r="AI10" i="14"/>
  <c r="AI9" i="14"/>
  <c r="AI13" i="14" s="1"/>
  <c r="AI12" i="14"/>
  <c r="AG29" i="14"/>
  <c r="AG28" i="14"/>
  <c r="AG27" i="14"/>
  <c r="AG31" i="14" s="1"/>
  <c r="AG26" i="14"/>
  <c r="AG23" i="14"/>
  <c r="AG22" i="14"/>
  <c r="AG21" i="14"/>
  <c r="AG25" i="14" s="1"/>
  <c r="AG20" i="14"/>
  <c r="AG24" i="14" s="1"/>
  <c r="AG17" i="14"/>
  <c r="AG16" i="14"/>
  <c r="AG15" i="14"/>
  <c r="AG19" i="14" s="1"/>
  <c r="AG14" i="14"/>
  <c r="AG18" i="14" s="1"/>
  <c r="AG11" i="14"/>
  <c r="AG10" i="14"/>
  <c r="AG9" i="14"/>
  <c r="AG13" i="14" s="1"/>
  <c r="AG12" i="14"/>
  <c r="Y8" i="14"/>
  <c r="AO12" i="14" l="1"/>
  <c r="AO18" i="14"/>
  <c r="AO24" i="14"/>
  <c r="AO30" i="14"/>
  <c r="AM12" i="14"/>
  <c r="AM18" i="14"/>
  <c r="AM24" i="14"/>
  <c r="AM30" i="14"/>
  <c r="T64" i="9" l="1"/>
  <c r="T63" i="9"/>
  <c r="R64" i="9"/>
  <c r="R63" i="9"/>
  <c r="P64" i="9"/>
  <c r="P63" i="9"/>
  <c r="N64" i="9"/>
  <c r="N63" i="9"/>
  <c r="L64" i="9"/>
  <c r="L63" i="9"/>
  <c r="T54" i="9"/>
  <c r="T53" i="9"/>
  <c r="R54" i="9"/>
  <c r="R53" i="9"/>
  <c r="P54" i="9"/>
  <c r="P53" i="9"/>
  <c r="N54" i="9"/>
  <c r="N53" i="9"/>
  <c r="L54" i="9"/>
  <c r="L53" i="9"/>
  <c r="AU210" i="6"/>
  <c r="AV210" i="6" s="1"/>
  <c r="AU209" i="6"/>
  <c r="AV209" i="6" s="1"/>
  <c r="AU208" i="6"/>
  <c r="AV208" i="6" s="1"/>
  <c r="AU207" i="6"/>
  <c r="AV207" i="6" s="1"/>
  <c r="AU206" i="6"/>
  <c r="AV206" i="6" s="1"/>
  <c r="AU205" i="6"/>
  <c r="AV205" i="6" s="1"/>
  <c r="AU204" i="6"/>
  <c r="AV204" i="6" s="1"/>
  <c r="AU203" i="6"/>
  <c r="AV203" i="6" s="1"/>
  <c r="AU202" i="6"/>
  <c r="AV202" i="6" s="1"/>
  <c r="AU201" i="6"/>
  <c r="AV201" i="6" s="1"/>
  <c r="AU200" i="6"/>
  <c r="AV200" i="6" s="1"/>
  <c r="AU199" i="6"/>
  <c r="AV199" i="6" s="1"/>
  <c r="AU198" i="6"/>
  <c r="AV198" i="6" s="1"/>
  <c r="AW210" i="6" s="1"/>
  <c r="AU197" i="6"/>
  <c r="AV197" i="6" s="1"/>
  <c r="AU196" i="6"/>
  <c r="AV196" i="6" s="1"/>
  <c r="AU195" i="6"/>
  <c r="AV195" i="6" s="1"/>
  <c r="AU194" i="6"/>
  <c r="AV194" i="6" s="1"/>
  <c r="AU193" i="6"/>
  <c r="AV193" i="6" s="1"/>
  <c r="AU192" i="6"/>
  <c r="AV192" i="6" s="1"/>
  <c r="AU191" i="6"/>
  <c r="AV191" i="6" s="1"/>
  <c r="AU190" i="6"/>
  <c r="AV190" i="6" s="1"/>
  <c r="AU189" i="6"/>
  <c r="AV189" i="6" s="1"/>
  <c r="AU188" i="6"/>
  <c r="AV188" i="6" s="1"/>
  <c r="AU187" i="6"/>
  <c r="AV187" i="6" s="1"/>
  <c r="AU186" i="6"/>
  <c r="AV186" i="6" s="1"/>
  <c r="AU185" i="6"/>
  <c r="AV185" i="6" s="1"/>
  <c r="AW197" i="6" s="1"/>
  <c r="AU184" i="6"/>
  <c r="AV184" i="6" s="1"/>
  <c r="AU183" i="6"/>
  <c r="AV183" i="6" s="1"/>
  <c r="AU182" i="6"/>
  <c r="AV182" i="6" s="1"/>
  <c r="AU181" i="6"/>
  <c r="AV181" i="6" s="1"/>
  <c r="AU180" i="6"/>
  <c r="AV180" i="6" s="1"/>
  <c r="AU179" i="6"/>
  <c r="AV179" i="6" s="1"/>
  <c r="AU178" i="6"/>
  <c r="AV178" i="6" s="1"/>
  <c r="AU177" i="6"/>
  <c r="AV177" i="6" s="1"/>
  <c r="AU176" i="6"/>
  <c r="AV176" i="6" s="1"/>
  <c r="AU175" i="6"/>
  <c r="AV175" i="6" s="1"/>
  <c r="AU174" i="6"/>
  <c r="AV174" i="6" s="1"/>
  <c r="AU173" i="6"/>
  <c r="AV173" i="6" s="1"/>
  <c r="AU172" i="6"/>
  <c r="AV172" i="6" s="1"/>
  <c r="AW184" i="6" s="1"/>
  <c r="AU171" i="6"/>
  <c r="AV171" i="6" s="1"/>
  <c r="AU170" i="6"/>
  <c r="AV170" i="6" s="1"/>
  <c r="AU169" i="6"/>
  <c r="AV169" i="6" s="1"/>
  <c r="AU168" i="6"/>
  <c r="AV168" i="6" s="1"/>
  <c r="AU167" i="6"/>
  <c r="AV167" i="6" s="1"/>
  <c r="AU166" i="6"/>
  <c r="AV166" i="6" s="1"/>
  <c r="AU165" i="6"/>
  <c r="AV165" i="6" s="1"/>
  <c r="AU164" i="6"/>
  <c r="AV164" i="6" s="1"/>
  <c r="AU163" i="6"/>
  <c r="AV163" i="6" s="1"/>
  <c r="AU162" i="6"/>
  <c r="AV162" i="6" s="1"/>
  <c r="AU161" i="6"/>
  <c r="AV161" i="6" s="1"/>
  <c r="AU160" i="6"/>
  <c r="AV160" i="6" s="1"/>
  <c r="AU159" i="6"/>
  <c r="AV159" i="6" s="1"/>
  <c r="AW171" i="6" s="1"/>
  <c r="AU158" i="6"/>
  <c r="AV158" i="6" s="1"/>
  <c r="AU157" i="6"/>
  <c r="AV157" i="6" s="1"/>
  <c r="AU156" i="6"/>
  <c r="AV156" i="6" s="1"/>
  <c r="AU155" i="6"/>
  <c r="AV155" i="6" s="1"/>
  <c r="AU154" i="6"/>
  <c r="AV154" i="6" s="1"/>
  <c r="AU153" i="6"/>
  <c r="AV153" i="6" s="1"/>
  <c r="AU152" i="6"/>
  <c r="AV152" i="6" s="1"/>
  <c r="AU151" i="6"/>
  <c r="AV151" i="6" s="1"/>
  <c r="AU150" i="6"/>
  <c r="AV150" i="6" s="1"/>
  <c r="AU149" i="6"/>
  <c r="AV149" i="6" s="1"/>
  <c r="AU148" i="6"/>
  <c r="AV148" i="6" s="1"/>
  <c r="AU147" i="6"/>
  <c r="AV147" i="6" s="1"/>
  <c r="AU146" i="6"/>
  <c r="AV146" i="6" s="1"/>
  <c r="AW158" i="6" s="1"/>
  <c r="AU145" i="6"/>
  <c r="AV145" i="6" s="1"/>
  <c r="AU144" i="6"/>
  <c r="AV144" i="6" s="1"/>
  <c r="AU143" i="6"/>
  <c r="AV143" i="6" s="1"/>
  <c r="AU142" i="6"/>
  <c r="AV142" i="6" s="1"/>
  <c r="AU141" i="6"/>
  <c r="AV141" i="6" s="1"/>
  <c r="AU140" i="6"/>
  <c r="AV140" i="6" s="1"/>
  <c r="AU139" i="6"/>
  <c r="AV139" i="6" s="1"/>
  <c r="AU138" i="6"/>
  <c r="AV138" i="6" s="1"/>
  <c r="AU137" i="6"/>
  <c r="AV137" i="6" s="1"/>
  <c r="AU136" i="6"/>
  <c r="AV136" i="6" s="1"/>
  <c r="AU135" i="6"/>
  <c r="AV135" i="6" s="1"/>
  <c r="AU134" i="6"/>
  <c r="AV134" i="6" s="1"/>
  <c r="AU133" i="6"/>
  <c r="AV133" i="6" s="1"/>
  <c r="AW145" i="6" s="1"/>
  <c r="AU132" i="6"/>
  <c r="AV132" i="6" s="1"/>
  <c r="AU131" i="6"/>
  <c r="AV131" i="6" s="1"/>
  <c r="AU130" i="6"/>
  <c r="AV130" i="6" s="1"/>
  <c r="AU129" i="6"/>
  <c r="AV129" i="6" s="1"/>
  <c r="AU128" i="6"/>
  <c r="AV128" i="6" s="1"/>
  <c r="AU127" i="6"/>
  <c r="AV127" i="6" s="1"/>
  <c r="AU126" i="6"/>
  <c r="AV126" i="6" s="1"/>
  <c r="AU125" i="6"/>
  <c r="AV125" i="6" s="1"/>
  <c r="AU124" i="6"/>
  <c r="AV124" i="6" s="1"/>
  <c r="AU123" i="6"/>
  <c r="AV123" i="6" s="1"/>
  <c r="AU122" i="6"/>
  <c r="AV122" i="6" s="1"/>
  <c r="AU121" i="6"/>
  <c r="AV121" i="6" s="1"/>
  <c r="AU120" i="6"/>
  <c r="AV120" i="6" s="1"/>
  <c r="AW132" i="6" s="1"/>
  <c r="AU119" i="6"/>
  <c r="AV119" i="6" s="1"/>
  <c r="AU118" i="6"/>
  <c r="AV118" i="6" s="1"/>
  <c r="AU117" i="6"/>
  <c r="AV117" i="6" s="1"/>
  <c r="AU116" i="6"/>
  <c r="AV116" i="6" s="1"/>
  <c r="AU115" i="6"/>
  <c r="AV115" i="6" s="1"/>
  <c r="AU114" i="6"/>
  <c r="AV114" i="6" s="1"/>
  <c r="AU113" i="6"/>
  <c r="AV113" i="6" s="1"/>
  <c r="AU112" i="6"/>
  <c r="AV112" i="6" s="1"/>
  <c r="AU111" i="6"/>
  <c r="AV111" i="6" s="1"/>
  <c r="AU110" i="6"/>
  <c r="AV110" i="6" s="1"/>
  <c r="AU109" i="6"/>
  <c r="AV109" i="6" s="1"/>
  <c r="AU108" i="6"/>
  <c r="AV108" i="6" s="1"/>
  <c r="AU107" i="6"/>
  <c r="AV107" i="6" s="1"/>
  <c r="AW119" i="6" s="1"/>
  <c r="AU106" i="6"/>
  <c r="AV106" i="6" s="1"/>
  <c r="AU105" i="6"/>
  <c r="AV105" i="6" s="1"/>
  <c r="AU104" i="6"/>
  <c r="AV104" i="6" s="1"/>
  <c r="AU103" i="6"/>
  <c r="AV103" i="6" s="1"/>
  <c r="AU102" i="6"/>
  <c r="AV102" i="6" s="1"/>
  <c r="AU101" i="6"/>
  <c r="AV101" i="6" s="1"/>
  <c r="AU100" i="6"/>
  <c r="AV100" i="6" s="1"/>
  <c r="AU99" i="6"/>
  <c r="AV99" i="6" s="1"/>
  <c r="AU98" i="6"/>
  <c r="AV98" i="6" s="1"/>
  <c r="AU97" i="6"/>
  <c r="AV97" i="6" s="1"/>
  <c r="AU96" i="6"/>
  <c r="AV96" i="6" s="1"/>
  <c r="AU95" i="6"/>
  <c r="AV95" i="6" s="1"/>
  <c r="AU94" i="6"/>
  <c r="AV94" i="6" s="1"/>
  <c r="AW106" i="6" s="1"/>
  <c r="AU93" i="6"/>
  <c r="AV93" i="6" s="1"/>
  <c r="AU92" i="6"/>
  <c r="AV92" i="6" s="1"/>
  <c r="AU91" i="6"/>
  <c r="AV91" i="6" s="1"/>
  <c r="AU90" i="6"/>
  <c r="AV90" i="6" s="1"/>
  <c r="AU89" i="6"/>
  <c r="AV89" i="6" s="1"/>
  <c r="AU88" i="6"/>
  <c r="AV88" i="6" s="1"/>
  <c r="AU87" i="6"/>
  <c r="AV87" i="6" s="1"/>
  <c r="AU86" i="6"/>
  <c r="AV86" i="6" s="1"/>
  <c r="AU85" i="6"/>
  <c r="AV85" i="6" s="1"/>
  <c r="AU84" i="6"/>
  <c r="AV84" i="6" s="1"/>
  <c r="AU83" i="6"/>
  <c r="AV83" i="6" s="1"/>
  <c r="AU82" i="6"/>
  <c r="AV82" i="6" s="1"/>
  <c r="AU81" i="6"/>
  <c r="AV81" i="6" s="1"/>
  <c r="AW93" i="6" s="1"/>
  <c r="AU80" i="6"/>
  <c r="AV80" i="6" s="1"/>
  <c r="AU79" i="6"/>
  <c r="AV79" i="6" s="1"/>
  <c r="AU78" i="6"/>
  <c r="AV78" i="6" s="1"/>
  <c r="AU77" i="6"/>
  <c r="AV77" i="6" s="1"/>
  <c r="AU76" i="6"/>
  <c r="AV76" i="6" s="1"/>
  <c r="AU75" i="6"/>
  <c r="AV75" i="6" s="1"/>
  <c r="AU74" i="6"/>
  <c r="AV74" i="6" s="1"/>
  <c r="AU73" i="6"/>
  <c r="AV73" i="6" s="1"/>
  <c r="AU72" i="6"/>
  <c r="AV72" i="6" s="1"/>
  <c r="AU71" i="6"/>
  <c r="AV71" i="6" s="1"/>
  <c r="AU70" i="6"/>
  <c r="AV70" i="6" s="1"/>
  <c r="AU69" i="6"/>
  <c r="AV69" i="6" s="1"/>
  <c r="AU68" i="6"/>
  <c r="AV68" i="6" s="1"/>
  <c r="AW80" i="6" s="1"/>
  <c r="AU67" i="6"/>
  <c r="AV67" i="6" s="1"/>
  <c r="AU66" i="6"/>
  <c r="AV66" i="6" s="1"/>
  <c r="AU65" i="6"/>
  <c r="AV65" i="6" s="1"/>
  <c r="AU64" i="6"/>
  <c r="AV64" i="6" s="1"/>
  <c r="AU63" i="6"/>
  <c r="AV63" i="6" s="1"/>
  <c r="AU62" i="6"/>
  <c r="AV62" i="6" s="1"/>
  <c r="AU61" i="6"/>
  <c r="AV61" i="6" s="1"/>
  <c r="AU60" i="6"/>
  <c r="AV60" i="6" s="1"/>
  <c r="AU59" i="6"/>
  <c r="AV59" i="6" s="1"/>
  <c r="AU58" i="6"/>
  <c r="AV58" i="6" s="1"/>
  <c r="AU57" i="6"/>
  <c r="AV57" i="6" s="1"/>
  <c r="AU56" i="6"/>
  <c r="AV56" i="6" s="1"/>
  <c r="AU55" i="6"/>
  <c r="AV55" i="6" s="1"/>
  <c r="AW67" i="6" s="1"/>
  <c r="AU54" i="6"/>
  <c r="AV54" i="6" s="1"/>
  <c r="AV53" i="6"/>
  <c r="AU53" i="6"/>
  <c r="AV52" i="6"/>
  <c r="AU52" i="6"/>
  <c r="AV51" i="6"/>
  <c r="AU51" i="6"/>
  <c r="AV50" i="6"/>
  <c r="AU50" i="6"/>
  <c r="AV49" i="6"/>
  <c r="AU49" i="6"/>
  <c r="AV48" i="6"/>
  <c r="AU48" i="6"/>
  <c r="AV47" i="6"/>
  <c r="AU47" i="6"/>
  <c r="AV46" i="6"/>
  <c r="AU46" i="6"/>
  <c r="AV45" i="6"/>
  <c r="AU45" i="6"/>
  <c r="AV44" i="6"/>
  <c r="AU44" i="6"/>
  <c r="AV43" i="6"/>
  <c r="AU43" i="6"/>
  <c r="AV42" i="6"/>
  <c r="AW54" i="6" s="1"/>
  <c r="AU42" i="6"/>
  <c r="AU41" i="6"/>
  <c r="AV41" i="6" s="1"/>
  <c r="AU40" i="6"/>
  <c r="AV40" i="6" s="1"/>
  <c r="AU39" i="6"/>
  <c r="AV39" i="6" s="1"/>
  <c r="AU38" i="6"/>
  <c r="AV38" i="6" s="1"/>
  <c r="AU37" i="6"/>
  <c r="AV37" i="6" s="1"/>
  <c r="AU36" i="6"/>
  <c r="AV36" i="6" s="1"/>
  <c r="AU35" i="6"/>
  <c r="AV35" i="6" s="1"/>
  <c r="AU34" i="6"/>
  <c r="AV34" i="6" s="1"/>
  <c r="AU33" i="6"/>
  <c r="AV33" i="6" s="1"/>
  <c r="AU32" i="6"/>
  <c r="AV32" i="6" s="1"/>
  <c r="AU31" i="6"/>
  <c r="AV31" i="6" s="1"/>
  <c r="AU30" i="6"/>
  <c r="AV30" i="6" s="1"/>
  <c r="AU29" i="6"/>
  <c r="AV29" i="6" s="1"/>
  <c r="AW41" i="6" s="1"/>
  <c r="AU28" i="6"/>
  <c r="AV28" i="6" s="1"/>
  <c r="AV27" i="6"/>
  <c r="AU27" i="6"/>
  <c r="AV26" i="6"/>
  <c r="AU26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W28" i="6" s="1"/>
  <c r="AU16" i="6"/>
  <c r="AU15" i="6"/>
  <c r="AV15" i="6" s="1"/>
  <c r="AU14" i="6"/>
  <c r="AV14" i="6" s="1"/>
  <c r="AU13" i="6"/>
  <c r="AV13" i="6" s="1"/>
  <c r="AU12" i="6"/>
  <c r="AV12" i="6" s="1"/>
  <c r="AU11" i="6"/>
  <c r="AV11" i="6" s="1"/>
  <c r="AU10" i="6"/>
  <c r="AV10" i="6" s="1"/>
  <c r="AU9" i="6"/>
  <c r="AV9" i="6" s="1"/>
  <c r="AU8" i="6"/>
  <c r="AV8" i="6" s="1"/>
  <c r="AU7" i="6"/>
  <c r="AV7" i="6" s="1"/>
  <c r="AU6" i="6"/>
  <c r="AV6" i="6" s="1"/>
  <c r="AU5" i="6"/>
  <c r="AV5" i="6" s="1"/>
  <c r="AU4" i="6"/>
  <c r="AV4" i="6" s="1"/>
  <c r="AU3" i="6"/>
  <c r="AV3" i="6" s="1"/>
  <c r="AW15" i="6" s="1"/>
  <c r="AK210" i="6"/>
  <c r="AL210" i="6" s="1"/>
  <c r="AK209" i="6"/>
  <c r="AL209" i="6" s="1"/>
  <c r="AK208" i="6"/>
  <c r="AL208" i="6" s="1"/>
  <c r="AK207" i="6"/>
  <c r="AL207" i="6" s="1"/>
  <c r="AK206" i="6"/>
  <c r="AL206" i="6" s="1"/>
  <c r="AK205" i="6"/>
  <c r="AL205" i="6" s="1"/>
  <c r="AK204" i="6"/>
  <c r="AL204" i="6" s="1"/>
  <c r="AK203" i="6"/>
  <c r="AL203" i="6" s="1"/>
  <c r="AK202" i="6"/>
  <c r="AL202" i="6" s="1"/>
  <c r="AK201" i="6"/>
  <c r="AL201" i="6" s="1"/>
  <c r="AK200" i="6"/>
  <c r="AL200" i="6" s="1"/>
  <c r="AK199" i="6"/>
  <c r="AL199" i="6" s="1"/>
  <c r="AK198" i="6"/>
  <c r="AL198" i="6" s="1"/>
  <c r="AM210" i="6" s="1"/>
  <c r="AK197" i="6"/>
  <c r="AL197" i="6" s="1"/>
  <c r="AK196" i="6"/>
  <c r="AL196" i="6" s="1"/>
  <c r="AK195" i="6"/>
  <c r="AL195" i="6" s="1"/>
  <c r="AK194" i="6"/>
  <c r="AL194" i="6" s="1"/>
  <c r="AK193" i="6"/>
  <c r="AL193" i="6" s="1"/>
  <c r="AK192" i="6"/>
  <c r="AL192" i="6" s="1"/>
  <c r="AK191" i="6"/>
  <c r="AL191" i="6" s="1"/>
  <c r="AK190" i="6"/>
  <c r="AL190" i="6" s="1"/>
  <c r="AK189" i="6"/>
  <c r="AL189" i="6" s="1"/>
  <c r="AK188" i="6"/>
  <c r="AL188" i="6" s="1"/>
  <c r="AK187" i="6"/>
  <c r="AL187" i="6" s="1"/>
  <c r="AK186" i="6"/>
  <c r="AL186" i="6" s="1"/>
  <c r="AK185" i="6"/>
  <c r="AL185" i="6" s="1"/>
  <c r="AM197" i="6" s="1"/>
  <c r="AK184" i="6"/>
  <c r="AL184" i="6" s="1"/>
  <c r="AK183" i="6"/>
  <c r="AL183" i="6" s="1"/>
  <c r="AK182" i="6"/>
  <c r="AL182" i="6" s="1"/>
  <c r="AK181" i="6"/>
  <c r="AL181" i="6" s="1"/>
  <c r="AK180" i="6"/>
  <c r="AL180" i="6" s="1"/>
  <c r="AK179" i="6"/>
  <c r="AL179" i="6" s="1"/>
  <c r="AK178" i="6"/>
  <c r="AL178" i="6" s="1"/>
  <c r="AK177" i="6"/>
  <c r="AL177" i="6" s="1"/>
  <c r="AK176" i="6"/>
  <c r="AL176" i="6" s="1"/>
  <c r="AK175" i="6"/>
  <c r="AL175" i="6" s="1"/>
  <c r="AK174" i="6"/>
  <c r="AL174" i="6" s="1"/>
  <c r="AK173" i="6"/>
  <c r="AL173" i="6" s="1"/>
  <c r="AK172" i="6"/>
  <c r="AL172" i="6" s="1"/>
  <c r="AM184" i="6" s="1"/>
  <c r="AK171" i="6"/>
  <c r="AL171" i="6" s="1"/>
  <c r="AK170" i="6"/>
  <c r="AL170" i="6" s="1"/>
  <c r="AK169" i="6"/>
  <c r="AL169" i="6" s="1"/>
  <c r="AK168" i="6"/>
  <c r="AL168" i="6" s="1"/>
  <c r="AK167" i="6"/>
  <c r="AL167" i="6" s="1"/>
  <c r="AK166" i="6"/>
  <c r="AL166" i="6" s="1"/>
  <c r="AK165" i="6"/>
  <c r="AL165" i="6" s="1"/>
  <c r="AK164" i="6"/>
  <c r="AL164" i="6" s="1"/>
  <c r="AK163" i="6"/>
  <c r="AL163" i="6" s="1"/>
  <c r="AK162" i="6"/>
  <c r="AL162" i="6" s="1"/>
  <c r="AK161" i="6"/>
  <c r="AL161" i="6" s="1"/>
  <c r="AK160" i="6"/>
  <c r="AL160" i="6" s="1"/>
  <c r="AK159" i="6"/>
  <c r="AL159" i="6" s="1"/>
  <c r="AM171" i="6" s="1"/>
  <c r="AK158" i="6"/>
  <c r="AL158" i="6" s="1"/>
  <c r="AK157" i="6"/>
  <c r="AL157" i="6" s="1"/>
  <c r="AK156" i="6"/>
  <c r="AL156" i="6" s="1"/>
  <c r="AK155" i="6"/>
  <c r="AL155" i="6" s="1"/>
  <c r="AK154" i="6"/>
  <c r="AL154" i="6" s="1"/>
  <c r="AK153" i="6"/>
  <c r="AL153" i="6" s="1"/>
  <c r="AK152" i="6"/>
  <c r="AL152" i="6" s="1"/>
  <c r="AK151" i="6"/>
  <c r="AL151" i="6" s="1"/>
  <c r="AK150" i="6"/>
  <c r="AL150" i="6" s="1"/>
  <c r="AK149" i="6"/>
  <c r="AL149" i="6" s="1"/>
  <c r="AK148" i="6"/>
  <c r="AL148" i="6" s="1"/>
  <c r="AK147" i="6"/>
  <c r="AL147" i="6" s="1"/>
  <c r="AK146" i="6"/>
  <c r="AL146" i="6" s="1"/>
  <c r="AM158" i="6" s="1"/>
  <c r="AK145" i="6"/>
  <c r="AL145" i="6" s="1"/>
  <c r="AK144" i="6"/>
  <c r="AL144" i="6" s="1"/>
  <c r="AK143" i="6"/>
  <c r="AL143" i="6" s="1"/>
  <c r="AK142" i="6"/>
  <c r="AL142" i="6" s="1"/>
  <c r="AK141" i="6"/>
  <c r="AL141" i="6" s="1"/>
  <c r="AK140" i="6"/>
  <c r="AL140" i="6" s="1"/>
  <c r="AK139" i="6"/>
  <c r="AL139" i="6" s="1"/>
  <c r="AK138" i="6"/>
  <c r="AL138" i="6" s="1"/>
  <c r="AK137" i="6"/>
  <c r="AL137" i="6" s="1"/>
  <c r="AK136" i="6"/>
  <c r="AL136" i="6" s="1"/>
  <c r="AK135" i="6"/>
  <c r="AL135" i="6" s="1"/>
  <c r="AK134" i="6"/>
  <c r="AL134" i="6" s="1"/>
  <c r="AK133" i="6"/>
  <c r="AL133" i="6" s="1"/>
  <c r="AM145" i="6" s="1"/>
  <c r="AK132" i="6"/>
  <c r="AL132" i="6" s="1"/>
  <c r="AK131" i="6"/>
  <c r="AL131" i="6" s="1"/>
  <c r="AK130" i="6"/>
  <c r="AL130" i="6" s="1"/>
  <c r="AK129" i="6"/>
  <c r="AL129" i="6" s="1"/>
  <c r="AK128" i="6"/>
  <c r="AL128" i="6" s="1"/>
  <c r="AK127" i="6"/>
  <c r="AL127" i="6" s="1"/>
  <c r="AK126" i="6"/>
  <c r="AL126" i="6" s="1"/>
  <c r="AK125" i="6"/>
  <c r="AL125" i="6" s="1"/>
  <c r="AK124" i="6"/>
  <c r="AL124" i="6" s="1"/>
  <c r="AK123" i="6"/>
  <c r="AL123" i="6" s="1"/>
  <c r="AK122" i="6"/>
  <c r="AL122" i="6" s="1"/>
  <c r="AK121" i="6"/>
  <c r="AL121" i="6" s="1"/>
  <c r="AK120" i="6"/>
  <c r="AL120" i="6" s="1"/>
  <c r="AM132" i="6" s="1"/>
  <c r="AK119" i="6"/>
  <c r="AL119" i="6" s="1"/>
  <c r="AK118" i="6"/>
  <c r="AL118" i="6" s="1"/>
  <c r="AK117" i="6"/>
  <c r="AL117" i="6" s="1"/>
  <c r="AK116" i="6"/>
  <c r="AL116" i="6" s="1"/>
  <c r="AK115" i="6"/>
  <c r="AL115" i="6" s="1"/>
  <c r="AK114" i="6"/>
  <c r="AL114" i="6" s="1"/>
  <c r="AK113" i="6"/>
  <c r="AL113" i="6" s="1"/>
  <c r="AK112" i="6"/>
  <c r="AL112" i="6" s="1"/>
  <c r="AK111" i="6"/>
  <c r="AL111" i="6" s="1"/>
  <c r="AK110" i="6"/>
  <c r="AL110" i="6" s="1"/>
  <c r="AK109" i="6"/>
  <c r="AL109" i="6" s="1"/>
  <c r="AK108" i="6"/>
  <c r="AL108" i="6" s="1"/>
  <c r="AK107" i="6"/>
  <c r="AL107" i="6" s="1"/>
  <c r="AM119" i="6" s="1"/>
  <c r="AK106" i="6"/>
  <c r="AL106" i="6" s="1"/>
  <c r="AK105" i="6"/>
  <c r="AL105" i="6" s="1"/>
  <c r="AK104" i="6"/>
  <c r="AL104" i="6" s="1"/>
  <c r="AK103" i="6"/>
  <c r="AL103" i="6" s="1"/>
  <c r="AK102" i="6"/>
  <c r="AL102" i="6" s="1"/>
  <c r="AK101" i="6"/>
  <c r="AL101" i="6" s="1"/>
  <c r="AK100" i="6"/>
  <c r="AL100" i="6" s="1"/>
  <c r="AK99" i="6"/>
  <c r="AL99" i="6" s="1"/>
  <c r="AK98" i="6"/>
  <c r="AL98" i="6" s="1"/>
  <c r="AK97" i="6"/>
  <c r="AL97" i="6" s="1"/>
  <c r="AK96" i="6"/>
  <c r="AL96" i="6" s="1"/>
  <c r="AK95" i="6"/>
  <c r="AL95" i="6" s="1"/>
  <c r="AK94" i="6"/>
  <c r="AL94" i="6" s="1"/>
  <c r="AM106" i="6" s="1"/>
  <c r="AK93" i="6"/>
  <c r="AL93" i="6" s="1"/>
  <c r="AK92" i="6"/>
  <c r="AL92" i="6" s="1"/>
  <c r="AK91" i="6"/>
  <c r="AL91" i="6" s="1"/>
  <c r="AK90" i="6"/>
  <c r="AL90" i="6" s="1"/>
  <c r="AK89" i="6"/>
  <c r="AL89" i="6" s="1"/>
  <c r="AK88" i="6"/>
  <c r="AL88" i="6" s="1"/>
  <c r="AK87" i="6"/>
  <c r="AL87" i="6" s="1"/>
  <c r="AK86" i="6"/>
  <c r="AL86" i="6" s="1"/>
  <c r="AK85" i="6"/>
  <c r="AL85" i="6" s="1"/>
  <c r="AK84" i="6"/>
  <c r="AL84" i="6" s="1"/>
  <c r="AK83" i="6"/>
  <c r="AL83" i="6" s="1"/>
  <c r="AK82" i="6"/>
  <c r="AL82" i="6" s="1"/>
  <c r="AK81" i="6"/>
  <c r="AL81" i="6" s="1"/>
  <c r="AM93" i="6" s="1"/>
  <c r="AK80" i="6"/>
  <c r="AL80" i="6" s="1"/>
  <c r="AK79" i="6"/>
  <c r="AL79" i="6" s="1"/>
  <c r="AK78" i="6"/>
  <c r="AL78" i="6" s="1"/>
  <c r="AK77" i="6"/>
  <c r="AL77" i="6" s="1"/>
  <c r="AK76" i="6"/>
  <c r="AL76" i="6" s="1"/>
  <c r="AK75" i="6"/>
  <c r="AL75" i="6" s="1"/>
  <c r="AK74" i="6"/>
  <c r="AL74" i="6" s="1"/>
  <c r="AK73" i="6"/>
  <c r="AL73" i="6" s="1"/>
  <c r="AK72" i="6"/>
  <c r="AL72" i="6" s="1"/>
  <c r="AK71" i="6"/>
  <c r="AL71" i="6" s="1"/>
  <c r="AK70" i="6"/>
  <c r="AL70" i="6" s="1"/>
  <c r="AK69" i="6"/>
  <c r="AL69" i="6" s="1"/>
  <c r="AK68" i="6"/>
  <c r="AL68" i="6" s="1"/>
  <c r="AM80" i="6" s="1"/>
  <c r="AK67" i="6"/>
  <c r="AL67" i="6" s="1"/>
  <c r="AK66" i="6"/>
  <c r="AL66" i="6" s="1"/>
  <c r="AK65" i="6"/>
  <c r="AL65" i="6" s="1"/>
  <c r="AK64" i="6"/>
  <c r="AL64" i="6" s="1"/>
  <c r="AK63" i="6"/>
  <c r="AL63" i="6" s="1"/>
  <c r="AK62" i="6"/>
  <c r="AL62" i="6" s="1"/>
  <c r="AK61" i="6"/>
  <c r="AL61" i="6" s="1"/>
  <c r="AK60" i="6"/>
  <c r="AL60" i="6" s="1"/>
  <c r="AK59" i="6"/>
  <c r="AL59" i="6" s="1"/>
  <c r="AK58" i="6"/>
  <c r="AL58" i="6" s="1"/>
  <c r="AK57" i="6"/>
  <c r="AL57" i="6" s="1"/>
  <c r="AK56" i="6"/>
  <c r="AL56" i="6" s="1"/>
  <c r="AK55" i="6"/>
  <c r="AL55" i="6" s="1"/>
  <c r="AM67" i="6" s="1"/>
  <c r="AK54" i="6"/>
  <c r="AL54" i="6" s="1"/>
  <c r="AK53" i="6"/>
  <c r="AL53" i="6" s="1"/>
  <c r="AK52" i="6"/>
  <c r="AL52" i="6" s="1"/>
  <c r="AK51" i="6"/>
  <c r="AL51" i="6" s="1"/>
  <c r="AK50" i="6"/>
  <c r="AL50" i="6" s="1"/>
  <c r="AK49" i="6"/>
  <c r="AL49" i="6" s="1"/>
  <c r="AK48" i="6"/>
  <c r="AL48" i="6" s="1"/>
  <c r="AK47" i="6"/>
  <c r="AL47" i="6" s="1"/>
  <c r="AK46" i="6"/>
  <c r="AL46" i="6" s="1"/>
  <c r="AK45" i="6"/>
  <c r="AL45" i="6" s="1"/>
  <c r="AK44" i="6"/>
  <c r="AL44" i="6" s="1"/>
  <c r="AK43" i="6"/>
  <c r="AL43" i="6" s="1"/>
  <c r="AK42" i="6"/>
  <c r="AL42" i="6" s="1"/>
  <c r="AM54" i="6" s="1"/>
  <c r="AK41" i="6"/>
  <c r="AL41" i="6" s="1"/>
  <c r="AK40" i="6"/>
  <c r="AL40" i="6" s="1"/>
  <c r="AK39" i="6"/>
  <c r="AL39" i="6" s="1"/>
  <c r="AK38" i="6"/>
  <c r="AL38" i="6" s="1"/>
  <c r="AK37" i="6"/>
  <c r="AL37" i="6" s="1"/>
  <c r="AK36" i="6"/>
  <c r="AL36" i="6" s="1"/>
  <c r="AK35" i="6"/>
  <c r="AL35" i="6" s="1"/>
  <c r="AK34" i="6"/>
  <c r="AL34" i="6" s="1"/>
  <c r="AK33" i="6"/>
  <c r="AL33" i="6" s="1"/>
  <c r="AK32" i="6"/>
  <c r="AL32" i="6" s="1"/>
  <c r="AK31" i="6"/>
  <c r="AL31" i="6" s="1"/>
  <c r="AK30" i="6"/>
  <c r="AL30" i="6" s="1"/>
  <c r="AK29" i="6"/>
  <c r="AL29" i="6" s="1"/>
  <c r="AM41" i="6" s="1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M28" i="6" s="1"/>
  <c r="AK16" i="6"/>
  <c r="AK15" i="6"/>
  <c r="AL15" i="6" s="1"/>
  <c r="AK14" i="6"/>
  <c r="AL14" i="6" s="1"/>
  <c r="AK13" i="6"/>
  <c r="AL13" i="6" s="1"/>
  <c r="AK12" i="6"/>
  <c r="AL12" i="6" s="1"/>
  <c r="AK11" i="6"/>
  <c r="AL11" i="6" s="1"/>
  <c r="AK10" i="6"/>
  <c r="AL10" i="6" s="1"/>
  <c r="AK9" i="6"/>
  <c r="AL9" i="6" s="1"/>
  <c r="AK8" i="6"/>
  <c r="AL8" i="6" s="1"/>
  <c r="AK7" i="6"/>
  <c r="AL7" i="6" s="1"/>
  <c r="AK6" i="6"/>
  <c r="AL6" i="6" s="1"/>
  <c r="AK5" i="6"/>
  <c r="AL5" i="6" s="1"/>
  <c r="AK4" i="6"/>
  <c r="AL4" i="6" s="1"/>
  <c r="AK3" i="6"/>
  <c r="AL3" i="6" s="1"/>
  <c r="AM15" i="6" s="1"/>
  <c r="AG210" i="6"/>
  <c r="AH210" i="6" s="1"/>
  <c r="AG209" i="6"/>
  <c r="AH209" i="6" s="1"/>
  <c r="AG208" i="6"/>
  <c r="AH208" i="6" s="1"/>
  <c r="AG207" i="6"/>
  <c r="AH207" i="6" s="1"/>
  <c r="AG206" i="6"/>
  <c r="AH206" i="6" s="1"/>
  <c r="AG205" i="6"/>
  <c r="AH205" i="6" s="1"/>
  <c r="AG204" i="6"/>
  <c r="AH204" i="6" s="1"/>
  <c r="AG203" i="6"/>
  <c r="AH203" i="6" s="1"/>
  <c r="AG202" i="6"/>
  <c r="AH202" i="6" s="1"/>
  <c r="AG201" i="6"/>
  <c r="AH201" i="6" s="1"/>
  <c r="AG200" i="6"/>
  <c r="AH200" i="6" s="1"/>
  <c r="AG199" i="6"/>
  <c r="AH199" i="6" s="1"/>
  <c r="AG198" i="6"/>
  <c r="AH198" i="6" s="1"/>
  <c r="AI210" i="6" s="1"/>
  <c r="AG197" i="6"/>
  <c r="AH197" i="6" s="1"/>
  <c r="AG196" i="6"/>
  <c r="AH196" i="6" s="1"/>
  <c r="AG195" i="6"/>
  <c r="AH195" i="6" s="1"/>
  <c r="AG194" i="6"/>
  <c r="AH194" i="6" s="1"/>
  <c r="AG193" i="6"/>
  <c r="AH193" i="6" s="1"/>
  <c r="AG192" i="6"/>
  <c r="AH192" i="6" s="1"/>
  <c r="AG191" i="6"/>
  <c r="AH191" i="6" s="1"/>
  <c r="AG190" i="6"/>
  <c r="AH190" i="6" s="1"/>
  <c r="AG189" i="6"/>
  <c r="AH189" i="6" s="1"/>
  <c r="AG188" i="6"/>
  <c r="AH188" i="6" s="1"/>
  <c r="AG187" i="6"/>
  <c r="AH187" i="6" s="1"/>
  <c r="AG186" i="6"/>
  <c r="AH186" i="6" s="1"/>
  <c r="AG185" i="6"/>
  <c r="AH185" i="6" s="1"/>
  <c r="AI197" i="6" s="1"/>
  <c r="AG184" i="6"/>
  <c r="AH184" i="6" s="1"/>
  <c r="AG183" i="6"/>
  <c r="AH183" i="6" s="1"/>
  <c r="AG182" i="6"/>
  <c r="AH182" i="6" s="1"/>
  <c r="AG181" i="6"/>
  <c r="AH181" i="6" s="1"/>
  <c r="AG180" i="6"/>
  <c r="AH180" i="6" s="1"/>
  <c r="AG179" i="6"/>
  <c r="AH179" i="6" s="1"/>
  <c r="AG178" i="6"/>
  <c r="AH178" i="6" s="1"/>
  <c r="AG177" i="6"/>
  <c r="AH177" i="6" s="1"/>
  <c r="AG176" i="6"/>
  <c r="AH176" i="6" s="1"/>
  <c r="AG175" i="6"/>
  <c r="AH175" i="6" s="1"/>
  <c r="AG174" i="6"/>
  <c r="AH174" i="6" s="1"/>
  <c r="AG173" i="6"/>
  <c r="AH173" i="6" s="1"/>
  <c r="AG172" i="6"/>
  <c r="AH172" i="6" s="1"/>
  <c r="AI184" i="6" s="1"/>
  <c r="AG171" i="6"/>
  <c r="AH171" i="6" s="1"/>
  <c r="AG170" i="6"/>
  <c r="AH170" i="6" s="1"/>
  <c r="AG169" i="6"/>
  <c r="AH169" i="6" s="1"/>
  <c r="AG168" i="6"/>
  <c r="AH168" i="6" s="1"/>
  <c r="AG167" i="6"/>
  <c r="AH167" i="6" s="1"/>
  <c r="AG166" i="6"/>
  <c r="AH166" i="6" s="1"/>
  <c r="AG165" i="6"/>
  <c r="AH165" i="6" s="1"/>
  <c r="AG164" i="6"/>
  <c r="AH164" i="6" s="1"/>
  <c r="AG163" i="6"/>
  <c r="AH163" i="6" s="1"/>
  <c r="AG162" i="6"/>
  <c r="AH162" i="6" s="1"/>
  <c r="AG161" i="6"/>
  <c r="AH161" i="6" s="1"/>
  <c r="AG160" i="6"/>
  <c r="AH160" i="6" s="1"/>
  <c r="AG159" i="6"/>
  <c r="AH159" i="6" s="1"/>
  <c r="AI171" i="6" s="1"/>
  <c r="AG158" i="6"/>
  <c r="AH158" i="6" s="1"/>
  <c r="AG157" i="6"/>
  <c r="AH157" i="6" s="1"/>
  <c r="AG156" i="6"/>
  <c r="AH156" i="6" s="1"/>
  <c r="AG155" i="6"/>
  <c r="AH155" i="6" s="1"/>
  <c r="AG154" i="6"/>
  <c r="AH154" i="6" s="1"/>
  <c r="AG153" i="6"/>
  <c r="AH153" i="6" s="1"/>
  <c r="AG152" i="6"/>
  <c r="AH152" i="6" s="1"/>
  <c r="AG151" i="6"/>
  <c r="AH151" i="6" s="1"/>
  <c r="AG150" i="6"/>
  <c r="AH150" i="6" s="1"/>
  <c r="AG149" i="6"/>
  <c r="AH149" i="6" s="1"/>
  <c r="AG148" i="6"/>
  <c r="AH148" i="6" s="1"/>
  <c r="AG147" i="6"/>
  <c r="AH147" i="6" s="1"/>
  <c r="AG146" i="6"/>
  <c r="AH146" i="6" s="1"/>
  <c r="AI158" i="6" s="1"/>
  <c r="AG145" i="6"/>
  <c r="AH145" i="6" s="1"/>
  <c r="AG144" i="6"/>
  <c r="AH144" i="6" s="1"/>
  <c r="AG143" i="6"/>
  <c r="AH143" i="6" s="1"/>
  <c r="AG142" i="6"/>
  <c r="AH142" i="6" s="1"/>
  <c r="AG141" i="6"/>
  <c r="AH141" i="6" s="1"/>
  <c r="AG140" i="6"/>
  <c r="AH140" i="6" s="1"/>
  <c r="AG139" i="6"/>
  <c r="AH139" i="6" s="1"/>
  <c r="AG138" i="6"/>
  <c r="AH138" i="6" s="1"/>
  <c r="AG137" i="6"/>
  <c r="AH137" i="6" s="1"/>
  <c r="AG136" i="6"/>
  <c r="AH136" i="6" s="1"/>
  <c r="AG135" i="6"/>
  <c r="AH135" i="6" s="1"/>
  <c r="AG134" i="6"/>
  <c r="AH134" i="6" s="1"/>
  <c r="AG133" i="6"/>
  <c r="AH133" i="6" s="1"/>
  <c r="AI145" i="6" s="1"/>
  <c r="AG132" i="6"/>
  <c r="AH132" i="6" s="1"/>
  <c r="AG131" i="6"/>
  <c r="AH131" i="6" s="1"/>
  <c r="AG130" i="6"/>
  <c r="AH130" i="6" s="1"/>
  <c r="AG129" i="6"/>
  <c r="AH129" i="6" s="1"/>
  <c r="AG128" i="6"/>
  <c r="AH128" i="6" s="1"/>
  <c r="AG127" i="6"/>
  <c r="AH127" i="6" s="1"/>
  <c r="AG126" i="6"/>
  <c r="AH126" i="6" s="1"/>
  <c r="AG125" i="6"/>
  <c r="AH125" i="6" s="1"/>
  <c r="AG124" i="6"/>
  <c r="AH124" i="6" s="1"/>
  <c r="AG123" i="6"/>
  <c r="AH123" i="6" s="1"/>
  <c r="AG122" i="6"/>
  <c r="AH122" i="6" s="1"/>
  <c r="AG121" i="6"/>
  <c r="AH121" i="6" s="1"/>
  <c r="AG120" i="6"/>
  <c r="AH120" i="6" s="1"/>
  <c r="AI132" i="6" s="1"/>
  <c r="AG119" i="6"/>
  <c r="AH119" i="6" s="1"/>
  <c r="AG118" i="6"/>
  <c r="AH118" i="6" s="1"/>
  <c r="AG117" i="6"/>
  <c r="AH117" i="6" s="1"/>
  <c r="AG116" i="6"/>
  <c r="AH116" i="6" s="1"/>
  <c r="AG115" i="6"/>
  <c r="AH115" i="6" s="1"/>
  <c r="AG114" i="6"/>
  <c r="AH114" i="6" s="1"/>
  <c r="AG113" i="6"/>
  <c r="AH113" i="6" s="1"/>
  <c r="AG112" i="6"/>
  <c r="AH112" i="6" s="1"/>
  <c r="AG111" i="6"/>
  <c r="AH111" i="6" s="1"/>
  <c r="AG110" i="6"/>
  <c r="AH110" i="6" s="1"/>
  <c r="AG109" i="6"/>
  <c r="AH109" i="6" s="1"/>
  <c r="AG108" i="6"/>
  <c r="AH108" i="6" s="1"/>
  <c r="AG107" i="6"/>
  <c r="AH107" i="6" s="1"/>
  <c r="AI119" i="6" s="1"/>
  <c r="AG106" i="6"/>
  <c r="AH106" i="6" s="1"/>
  <c r="AG105" i="6"/>
  <c r="AH105" i="6" s="1"/>
  <c r="AG104" i="6"/>
  <c r="AH104" i="6" s="1"/>
  <c r="AG103" i="6"/>
  <c r="AH103" i="6" s="1"/>
  <c r="AG102" i="6"/>
  <c r="AH102" i="6" s="1"/>
  <c r="AG101" i="6"/>
  <c r="AH101" i="6" s="1"/>
  <c r="AG100" i="6"/>
  <c r="AH100" i="6" s="1"/>
  <c r="AG99" i="6"/>
  <c r="AH99" i="6" s="1"/>
  <c r="AG98" i="6"/>
  <c r="AH98" i="6" s="1"/>
  <c r="AG97" i="6"/>
  <c r="AH97" i="6" s="1"/>
  <c r="AG96" i="6"/>
  <c r="AH96" i="6" s="1"/>
  <c r="AG95" i="6"/>
  <c r="AH95" i="6" s="1"/>
  <c r="AG94" i="6"/>
  <c r="AH94" i="6" s="1"/>
  <c r="AI106" i="6" s="1"/>
  <c r="AG93" i="6"/>
  <c r="AH93" i="6" s="1"/>
  <c r="AG92" i="6"/>
  <c r="AH92" i="6" s="1"/>
  <c r="AG91" i="6"/>
  <c r="AH91" i="6" s="1"/>
  <c r="AG90" i="6"/>
  <c r="AH90" i="6" s="1"/>
  <c r="AG89" i="6"/>
  <c r="AH89" i="6" s="1"/>
  <c r="AG88" i="6"/>
  <c r="AH88" i="6" s="1"/>
  <c r="AG87" i="6"/>
  <c r="AH87" i="6" s="1"/>
  <c r="AG86" i="6"/>
  <c r="AH86" i="6" s="1"/>
  <c r="AG85" i="6"/>
  <c r="AH85" i="6" s="1"/>
  <c r="AG84" i="6"/>
  <c r="AH84" i="6" s="1"/>
  <c r="AG83" i="6"/>
  <c r="AH83" i="6" s="1"/>
  <c r="AG82" i="6"/>
  <c r="AH82" i="6" s="1"/>
  <c r="AG81" i="6"/>
  <c r="AH81" i="6" s="1"/>
  <c r="AI93" i="6" s="1"/>
  <c r="AG80" i="6"/>
  <c r="AH80" i="6" s="1"/>
  <c r="AG79" i="6"/>
  <c r="AH79" i="6" s="1"/>
  <c r="AG78" i="6"/>
  <c r="AH78" i="6" s="1"/>
  <c r="AG77" i="6"/>
  <c r="AH77" i="6" s="1"/>
  <c r="AG76" i="6"/>
  <c r="AH76" i="6" s="1"/>
  <c r="AG75" i="6"/>
  <c r="AH75" i="6" s="1"/>
  <c r="AG74" i="6"/>
  <c r="AH74" i="6" s="1"/>
  <c r="AG73" i="6"/>
  <c r="AH73" i="6" s="1"/>
  <c r="AG72" i="6"/>
  <c r="AH72" i="6" s="1"/>
  <c r="AG71" i="6"/>
  <c r="AH71" i="6" s="1"/>
  <c r="AG70" i="6"/>
  <c r="AH70" i="6" s="1"/>
  <c r="AG69" i="6"/>
  <c r="AH69" i="6" s="1"/>
  <c r="AG68" i="6"/>
  <c r="AH68" i="6" s="1"/>
  <c r="AI80" i="6" s="1"/>
  <c r="AG67" i="6"/>
  <c r="AH67" i="6" s="1"/>
  <c r="AG66" i="6"/>
  <c r="AH66" i="6" s="1"/>
  <c r="AG65" i="6"/>
  <c r="AH65" i="6" s="1"/>
  <c r="AG64" i="6"/>
  <c r="AH64" i="6" s="1"/>
  <c r="AG63" i="6"/>
  <c r="AH63" i="6" s="1"/>
  <c r="AG62" i="6"/>
  <c r="AH62" i="6" s="1"/>
  <c r="AG61" i="6"/>
  <c r="AH61" i="6" s="1"/>
  <c r="AG60" i="6"/>
  <c r="AH60" i="6" s="1"/>
  <c r="AG59" i="6"/>
  <c r="AH59" i="6" s="1"/>
  <c r="AG58" i="6"/>
  <c r="AH58" i="6" s="1"/>
  <c r="AG57" i="6"/>
  <c r="AH57" i="6" s="1"/>
  <c r="AG56" i="6"/>
  <c r="AH56" i="6" s="1"/>
  <c r="AG55" i="6"/>
  <c r="AH55" i="6" s="1"/>
  <c r="AI67" i="6" s="1"/>
  <c r="AG54" i="6"/>
  <c r="AH54" i="6" s="1"/>
  <c r="AG53" i="6"/>
  <c r="AH53" i="6" s="1"/>
  <c r="AG52" i="6"/>
  <c r="AH52" i="6" s="1"/>
  <c r="AG51" i="6"/>
  <c r="AH51" i="6" s="1"/>
  <c r="AG50" i="6"/>
  <c r="AH50" i="6" s="1"/>
  <c r="AG49" i="6"/>
  <c r="AH49" i="6" s="1"/>
  <c r="AG48" i="6"/>
  <c r="AH48" i="6" s="1"/>
  <c r="AG47" i="6"/>
  <c r="AH47" i="6" s="1"/>
  <c r="AG46" i="6"/>
  <c r="AH46" i="6" s="1"/>
  <c r="AG45" i="6"/>
  <c r="AH45" i="6" s="1"/>
  <c r="AG44" i="6"/>
  <c r="AH44" i="6" s="1"/>
  <c r="AG43" i="6"/>
  <c r="AH43" i="6" s="1"/>
  <c r="AG42" i="6"/>
  <c r="AH42" i="6" s="1"/>
  <c r="AI54" i="6" s="1"/>
  <c r="AG41" i="6"/>
  <c r="AH41" i="6" s="1"/>
  <c r="AG40" i="6"/>
  <c r="AH40" i="6" s="1"/>
  <c r="AG39" i="6"/>
  <c r="AH39" i="6" s="1"/>
  <c r="AG38" i="6"/>
  <c r="AH38" i="6" s="1"/>
  <c r="AG37" i="6"/>
  <c r="AH37" i="6" s="1"/>
  <c r="AG36" i="6"/>
  <c r="AH36" i="6" s="1"/>
  <c r="AG35" i="6"/>
  <c r="AH35" i="6" s="1"/>
  <c r="AG34" i="6"/>
  <c r="AH34" i="6" s="1"/>
  <c r="AG33" i="6"/>
  <c r="AH33" i="6" s="1"/>
  <c r="AG32" i="6"/>
  <c r="AH32" i="6" s="1"/>
  <c r="AG31" i="6"/>
  <c r="AH31" i="6" s="1"/>
  <c r="AG30" i="6"/>
  <c r="AH30" i="6" s="1"/>
  <c r="AG29" i="6"/>
  <c r="AH29" i="6" s="1"/>
  <c r="AI41" i="6" s="1"/>
  <c r="AH28" i="6"/>
  <c r="AG28" i="6"/>
  <c r="AH27" i="6"/>
  <c r="AG27" i="6"/>
  <c r="AH26" i="6"/>
  <c r="AG26" i="6"/>
  <c r="AH25" i="6"/>
  <c r="AG25" i="6"/>
  <c r="AH24" i="6"/>
  <c r="AG24" i="6"/>
  <c r="AH23" i="6"/>
  <c r="AG23" i="6"/>
  <c r="AH22" i="6"/>
  <c r="AG22" i="6"/>
  <c r="AH21" i="6"/>
  <c r="AG21" i="6"/>
  <c r="AH20" i="6"/>
  <c r="AG20" i="6"/>
  <c r="AH19" i="6"/>
  <c r="AG19" i="6"/>
  <c r="AH18" i="6"/>
  <c r="AG18" i="6"/>
  <c r="AH17" i="6"/>
  <c r="AG17" i="6"/>
  <c r="AH16" i="6"/>
  <c r="AI28" i="6" s="1"/>
  <c r="AG16" i="6"/>
  <c r="AG15" i="6"/>
  <c r="AH15" i="6" s="1"/>
  <c r="AG14" i="6"/>
  <c r="AH14" i="6" s="1"/>
  <c r="AG13" i="6"/>
  <c r="AH13" i="6" s="1"/>
  <c r="AG12" i="6"/>
  <c r="AH12" i="6" s="1"/>
  <c r="AG11" i="6"/>
  <c r="AH11" i="6" s="1"/>
  <c r="AG10" i="6"/>
  <c r="AH10" i="6" s="1"/>
  <c r="AG9" i="6"/>
  <c r="AH9" i="6" s="1"/>
  <c r="AG8" i="6"/>
  <c r="AH8" i="6" s="1"/>
  <c r="AG7" i="6"/>
  <c r="AH7" i="6" s="1"/>
  <c r="AG6" i="6"/>
  <c r="AH6" i="6" s="1"/>
  <c r="AG5" i="6"/>
  <c r="AH5" i="6" s="1"/>
  <c r="AG4" i="6"/>
  <c r="AH4" i="6" s="1"/>
  <c r="AG3" i="6"/>
  <c r="AH3" i="6" s="1"/>
  <c r="AI15" i="6" s="1"/>
  <c r="U210" i="6"/>
  <c r="V210" i="6" s="1"/>
  <c r="U209" i="6"/>
  <c r="V209" i="6" s="1"/>
  <c r="U208" i="6"/>
  <c r="V208" i="6" s="1"/>
  <c r="U207" i="6"/>
  <c r="V207" i="6" s="1"/>
  <c r="U206" i="6"/>
  <c r="V206" i="6" s="1"/>
  <c r="U205" i="6"/>
  <c r="V205" i="6" s="1"/>
  <c r="U204" i="6"/>
  <c r="V204" i="6" s="1"/>
  <c r="U203" i="6"/>
  <c r="V203" i="6" s="1"/>
  <c r="U202" i="6"/>
  <c r="V202" i="6" s="1"/>
  <c r="U201" i="6"/>
  <c r="V201" i="6" s="1"/>
  <c r="U200" i="6"/>
  <c r="V200" i="6" s="1"/>
  <c r="U199" i="6"/>
  <c r="V199" i="6" s="1"/>
  <c r="U198" i="6"/>
  <c r="V198" i="6" s="1"/>
  <c r="W210" i="6" s="1"/>
  <c r="U197" i="6"/>
  <c r="V197" i="6" s="1"/>
  <c r="U196" i="6"/>
  <c r="V196" i="6" s="1"/>
  <c r="U195" i="6"/>
  <c r="V195" i="6" s="1"/>
  <c r="U194" i="6"/>
  <c r="V194" i="6" s="1"/>
  <c r="U193" i="6"/>
  <c r="V193" i="6" s="1"/>
  <c r="U192" i="6"/>
  <c r="V192" i="6" s="1"/>
  <c r="U191" i="6"/>
  <c r="V191" i="6" s="1"/>
  <c r="U190" i="6"/>
  <c r="V190" i="6" s="1"/>
  <c r="U189" i="6"/>
  <c r="V189" i="6" s="1"/>
  <c r="U188" i="6"/>
  <c r="V188" i="6" s="1"/>
  <c r="U187" i="6"/>
  <c r="V187" i="6" s="1"/>
  <c r="U186" i="6"/>
  <c r="V186" i="6" s="1"/>
  <c r="U185" i="6"/>
  <c r="V185" i="6" s="1"/>
  <c r="W197" i="6" s="1"/>
  <c r="U184" i="6"/>
  <c r="V184" i="6" s="1"/>
  <c r="U183" i="6"/>
  <c r="V183" i="6" s="1"/>
  <c r="U182" i="6"/>
  <c r="V182" i="6" s="1"/>
  <c r="U181" i="6"/>
  <c r="V181" i="6" s="1"/>
  <c r="U180" i="6"/>
  <c r="V180" i="6" s="1"/>
  <c r="U179" i="6"/>
  <c r="V179" i="6" s="1"/>
  <c r="U178" i="6"/>
  <c r="V178" i="6" s="1"/>
  <c r="U177" i="6"/>
  <c r="V177" i="6" s="1"/>
  <c r="U176" i="6"/>
  <c r="V176" i="6" s="1"/>
  <c r="U175" i="6"/>
  <c r="V175" i="6" s="1"/>
  <c r="U174" i="6"/>
  <c r="V174" i="6" s="1"/>
  <c r="U173" i="6"/>
  <c r="V173" i="6" s="1"/>
  <c r="U172" i="6"/>
  <c r="V172" i="6" s="1"/>
  <c r="W184" i="6" s="1"/>
  <c r="U171" i="6"/>
  <c r="V171" i="6" s="1"/>
  <c r="U170" i="6"/>
  <c r="V170" i="6" s="1"/>
  <c r="U169" i="6"/>
  <c r="V169" i="6" s="1"/>
  <c r="U168" i="6"/>
  <c r="V168" i="6" s="1"/>
  <c r="U167" i="6"/>
  <c r="V167" i="6" s="1"/>
  <c r="U166" i="6"/>
  <c r="V166" i="6" s="1"/>
  <c r="U165" i="6"/>
  <c r="V165" i="6" s="1"/>
  <c r="U164" i="6"/>
  <c r="V164" i="6" s="1"/>
  <c r="U163" i="6"/>
  <c r="V163" i="6" s="1"/>
  <c r="U162" i="6"/>
  <c r="V162" i="6" s="1"/>
  <c r="U161" i="6"/>
  <c r="V161" i="6" s="1"/>
  <c r="U160" i="6"/>
  <c r="V160" i="6" s="1"/>
  <c r="U159" i="6"/>
  <c r="V159" i="6" s="1"/>
  <c r="W171" i="6" s="1"/>
  <c r="U158" i="6"/>
  <c r="V158" i="6" s="1"/>
  <c r="U157" i="6"/>
  <c r="V157" i="6" s="1"/>
  <c r="U156" i="6"/>
  <c r="V156" i="6" s="1"/>
  <c r="U155" i="6"/>
  <c r="V155" i="6" s="1"/>
  <c r="U154" i="6"/>
  <c r="V154" i="6" s="1"/>
  <c r="U153" i="6"/>
  <c r="V153" i="6" s="1"/>
  <c r="U152" i="6"/>
  <c r="V152" i="6" s="1"/>
  <c r="U151" i="6"/>
  <c r="V151" i="6" s="1"/>
  <c r="U150" i="6"/>
  <c r="V150" i="6" s="1"/>
  <c r="U149" i="6"/>
  <c r="V149" i="6" s="1"/>
  <c r="U148" i="6"/>
  <c r="V148" i="6" s="1"/>
  <c r="U147" i="6"/>
  <c r="V147" i="6" s="1"/>
  <c r="U146" i="6"/>
  <c r="V146" i="6" s="1"/>
  <c r="W158" i="6" s="1"/>
  <c r="U145" i="6"/>
  <c r="V145" i="6" s="1"/>
  <c r="U144" i="6"/>
  <c r="V144" i="6" s="1"/>
  <c r="U143" i="6"/>
  <c r="V143" i="6" s="1"/>
  <c r="U142" i="6"/>
  <c r="V142" i="6" s="1"/>
  <c r="U141" i="6"/>
  <c r="V141" i="6" s="1"/>
  <c r="U140" i="6"/>
  <c r="V140" i="6" s="1"/>
  <c r="U139" i="6"/>
  <c r="V139" i="6" s="1"/>
  <c r="U138" i="6"/>
  <c r="V138" i="6" s="1"/>
  <c r="U137" i="6"/>
  <c r="V137" i="6" s="1"/>
  <c r="U136" i="6"/>
  <c r="V136" i="6" s="1"/>
  <c r="U135" i="6"/>
  <c r="V135" i="6" s="1"/>
  <c r="U134" i="6"/>
  <c r="V134" i="6" s="1"/>
  <c r="U133" i="6"/>
  <c r="V133" i="6" s="1"/>
  <c r="W145" i="6" s="1"/>
  <c r="U132" i="6"/>
  <c r="V132" i="6" s="1"/>
  <c r="U131" i="6"/>
  <c r="V131" i="6" s="1"/>
  <c r="U130" i="6"/>
  <c r="V130" i="6" s="1"/>
  <c r="U129" i="6"/>
  <c r="V129" i="6" s="1"/>
  <c r="U128" i="6"/>
  <c r="V128" i="6" s="1"/>
  <c r="U127" i="6"/>
  <c r="V127" i="6" s="1"/>
  <c r="U126" i="6"/>
  <c r="V126" i="6" s="1"/>
  <c r="U125" i="6"/>
  <c r="V125" i="6" s="1"/>
  <c r="U124" i="6"/>
  <c r="V124" i="6" s="1"/>
  <c r="U123" i="6"/>
  <c r="V123" i="6" s="1"/>
  <c r="U122" i="6"/>
  <c r="V122" i="6" s="1"/>
  <c r="U121" i="6"/>
  <c r="V121" i="6" s="1"/>
  <c r="U120" i="6"/>
  <c r="V120" i="6" s="1"/>
  <c r="W132" i="6" s="1"/>
  <c r="U119" i="6"/>
  <c r="V119" i="6" s="1"/>
  <c r="U118" i="6"/>
  <c r="V118" i="6" s="1"/>
  <c r="U117" i="6"/>
  <c r="V117" i="6" s="1"/>
  <c r="U116" i="6"/>
  <c r="V116" i="6" s="1"/>
  <c r="U115" i="6"/>
  <c r="V115" i="6" s="1"/>
  <c r="U114" i="6"/>
  <c r="V114" i="6" s="1"/>
  <c r="U113" i="6"/>
  <c r="V113" i="6" s="1"/>
  <c r="U112" i="6"/>
  <c r="V112" i="6" s="1"/>
  <c r="U111" i="6"/>
  <c r="V111" i="6" s="1"/>
  <c r="U110" i="6"/>
  <c r="V110" i="6" s="1"/>
  <c r="U109" i="6"/>
  <c r="V109" i="6" s="1"/>
  <c r="U108" i="6"/>
  <c r="V108" i="6" s="1"/>
  <c r="U107" i="6"/>
  <c r="V107" i="6" s="1"/>
  <c r="W119" i="6" s="1"/>
  <c r="U106" i="6"/>
  <c r="V106" i="6" s="1"/>
  <c r="U105" i="6"/>
  <c r="V105" i="6" s="1"/>
  <c r="U104" i="6"/>
  <c r="V104" i="6" s="1"/>
  <c r="U103" i="6"/>
  <c r="V103" i="6" s="1"/>
  <c r="U102" i="6"/>
  <c r="V102" i="6" s="1"/>
  <c r="U101" i="6"/>
  <c r="V101" i="6" s="1"/>
  <c r="U100" i="6"/>
  <c r="V100" i="6" s="1"/>
  <c r="U99" i="6"/>
  <c r="V99" i="6" s="1"/>
  <c r="U98" i="6"/>
  <c r="V98" i="6" s="1"/>
  <c r="U97" i="6"/>
  <c r="V97" i="6" s="1"/>
  <c r="U96" i="6"/>
  <c r="V96" i="6" s="1"/>
  <c r="U95" i="6"/>
  <c r="V95" i="6" s="1"/>
  <c r="U94" i="6"/>
  <c r="V94" i="6" s="1"/>
  <c r="W106" i="6" s="1"/>
  <c r="U93" i="6"/>
  <c r="V93" i="6" s="1"/>
  <c r="U92" i="6"/>
  <c r="V92" i="6" s="1"/>
  <c r="U91" i="6"/>
  <c r="V91" i="6" s="1"/>
  <c r="U90" i="6"/>
  <c r="V90" i="6" s="1"/>
  <c r="U89" i="6"/>
  <c r="V89" i="6" s="1"/>
  <c r="U88" i="6"/>
  <c r="V88" i="6" s="1"/>
  <c r="U87" i="6"/>
  <c r="V87" i="6" s="1"/>
  <c r="U86" i="6"/>
  <c r="V86" i="6" s="1"/>
  <c r="U85" i="6"/>
  <c r="V85" i="6" s="1"/>
  <c r="U84" i="6"/>
  <c r="V84" i="6" s="1"/>
  <c r="U83" i="6"/>
  <c r="V83" i="6" s="1"/>
  <c r="U82" i="6"/>
  <c r="V82" i="6" s="1"/>
  <c r="U81" i="6"/>
  <c r="V81" i="6" s="1"/>
  <c r="W93" i="6" s="1"/>
  <c r="U80" i="6"/>
  <c r="V80" i="6" s="1"/>
  <c r="U79" i="6"/>
  <c r="V79" i="6" s="1"/>
  <c r="U78" i="6"/>
  <c r="V78" i="6" s="1"/>
  <c r="U77" i="6"/>
  <c r="V77" i="6" s="1"/>
  <c r="U76" i="6"/>
  <c r="V76" i="6" s="1"/>
  <c r="U75" i="6"/>
  <c r="V75" i="6" s="1"/>
  <c r="U74" i="6"/>
  <c r="V74" i="6" s="1"/>
  <c r="U73" i="6"/>
  <c r="V73" i="6" s="1"/>
  <c r="U72" i="6"/>
  <c r="V72" i="6" s="1"/>
  <c r="U71" i="6"/>
  <c r="V71" i="6" s="1"/>
  <c r="U70" i="6"/>
  <c r="V70" i="6" s="1"/>
  <c r="U69" i="6"/>
  <c r="V69" i="6" s="1"/>
  <c r="U68" i="6"/>
  <c r="V68" i="6" s="1"/>
  <c r="W80" i="6" s="1"/>
  <c r="U67" i="6"/>
  <c r="V67" i="6" s="1"/>
  <c r="U66" i="6"/>
  <c r="V66" i="6" s="1"/>
  <c r="U65" i="6"/>
  <c r="V65" i="6" s="1"/>
  <c r="U64" i="6"/>
  <c r="V64" i="6" s="1"/>
  <c r="U63" i="6"/>
  <c r="V63" i="6" s="1"/>
  <c r="U62" i="6"/>
  <c r="V62" i="6" s="1"/>
  <c r="U61" i="6"/>
  <c r="V61" i="6" s="1"/>
  <c r="U60" i="6"/>
  <c r="V60" i="6" s="1"/>
  <c r="U59" i="6"/>
  <c r="V59" i="6" s="1"/>
  <c r="U58" i="6"/>
  <c r="V58" i="6" s="1"/>
  <c r="U57" i="6"/>
  <c r="V57" i="6" s="1"/>
  <c r="U56" i="6"/>
  <c r="V56" i="6" s="1"/>
  <c r="U55" i="6"/>
  <c r="V55" i="6" s="1"/>
  <c r="W67" i="6" s="1"/>
  <c r="U54" i="6"/>
  <c r="V54" i="6" s="1"/>
  <c r="U53" i="6"/>
  <c r="V53" i="6" s="1"/>
  <c r="U52" i="6"/>
  <c r="V52" i="6" s="1"/>
  <c r="U51" i="6"/>
  <c r="V51" i="6" s="1"/>
  <c r="U50" i="6"/>
  <c r="V50" i="6" s="1"/>
  <c r="U49" i="6"/>
  <c r="V49" i="6" s="1"/>
  <c r="U48" i="6"/>
  <c r="V48" i="6" s="1"/>
  <c r="U47" i="6"/>
  <c r="V47" i="6" s="1"/>
  <c r="U46" i="6"/>
  <c r="V46" i="6" s="1"/>
  <c r="U45" i="6"/>
  <c r="V45" i="6" s="1"/>
  <c r="U44" i="6"/>
  <c r="V44" i="6" s="1"/>
  <c r="U43" i="6"/>
  <c r="V43" i="6" s="1"/>
  <c r="U42" i="6"/>
  <c r="V42" i="6" s="1"/>
  <c r="W54" i="6" s="1"/>
  <c r="U41" i="6"/>
  <c r="V41" i="6" s="1"/>
  <c r="U40" i="6"/>
  <c r="V40" i="6" s="1"/>
  <c r="U39" i="6"/>
  <c r="V39" i="6" s="1"/>
  <c r="U38" i="6"/>
  <c r="V38" i="6" s="1"/>
  <c r="U37" i="6"/>
  <c r="V37" i="6" s="1"/>
  <c r="U36" i="6"/>
  <c r="V36" i="6" s="1"/>
  <c r="U35" i="6"/>
  <c r="V35" i="6" s="1"/>
  <c r="U34" i="6"/>
  <c r="V34" i="6" s="1"/>
  <c r="U33" i="6"/>
  <c r="V33" i="6" s="1"/>
  <c r="U32" i="6"/>
  <c r="V32" i="6" s="1"/>
  <c r="U31" i="6"/>
  <c r="V31" i="6" s="1"/>
  <c r="U30" i="6"/>
  <c r="V30" i="6" s="1"/>
  <c r="U29" i="6"/>
  <c r="V29" i="6" s="1"/>
  <c r="W41" i="6" s="1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W28" i="6" s="1"/>
  <c r="U16" i="6"/>
  <c r="U15" i="6"/>
  <c r="V15" i="6" s="1"/>
  <c r="U14" i="6"/>
  <c r="V14" i="6" s="1"/>
  <c r="U13" i="6"/>
  <c r="V13" i="6" s="1"/>
  <c r="U12" i="6"/>
  <c r="V12" i="6" s="1"/>
  <c r="U11" i="6"/>
  <c r="V11" i="6" s="1"/>
  <c r="U10" i="6"/>
  <c r="V10" i="6" s="1"/>
  <c r="U9" i="6"/>
  <c r="V9" i="6" s="1"/>
  <c r="U8" i="6"/>
  <c r="V8" i="6" s="1"/>
  <c r="U7" i="6"/>
  <c r="V7" i="6" s="1"/>
  <c r="U6" i="6"/>
  <c r="V6" i="6" s="1"/>
  <c r="U5" i="6"/>
  <c r="V5" i="6" s="1"/>
  <c r="U4" i="6"/>
  <c r="V4" i="6" s="1"/>
  <c r="U3" i="6"/>
  <c r="V3" i="6" s="1"/>
  <c r="W15" i="6" s="1"/>
  <c r="F210" i="6"/>
  <c r="G210" i="6" s="1"/>
  <c r="F209" i="6"/>
  <c r="G209" i="6" s="1"/>
  <c r="F208" i="6"/>
  <c r="G208" i="6" s="1"/>
  <c r="F207" i="6"/>
  <c r="G207" i="6" s="1"/>
  <c r="F206" i="6"/>
  <c r="G206" i="6" s="1"/>
  <c r="F205" i="6"/>
  <c r="G205" i="6" s="1"/>
  <c r="F204" i="6"/>
  <c r="G204" i="6" s="1"/>
  <c r="F203" i="6"/>
  <c r="G203" i="6" s="1"/>
  <c r="F202" i="6"/>
  <c r="G202" i="6" s="1"/>
  <c r="F201" i="6"/>
  <c r="G201" i="6" s="1"/>
  <c r="F200" i="6"/>
  <c r="G200" i="6" s="1"/>
  <c r="F199" i="6"/>
  <c r="G199" i="6" s="1"/>
  <c r="F198" i="6"/>
  <c r="G198" i="6" s="1"/>
  <c r="H210" i="6" s="1"/>
  <c r="F197" i="6"/>
  <c r="G197" i="6" s="1"/>
  <c r="F196" i="6"/>
  <c r="G196" i="6" s="1"/>
  <c r="F195" i="6"/>
  <c r="G195" i="6" s="1"/>
  <c r="F194" i="6"/>
  <c r="G194" i="6" s="1"/>
  <c r="F193" i="6"/>
  <c r="G193" i="6" s="1"/>
  <c r="F192" i="6"/>
  <c r="G192" i="6" s="1"/>
  <c r="F191" i="6"/>
  <c r="G191" i="6" s="1"/>
  <c r="F190" i="6"/>
  <c r="G190" i="6" s="1"/>
  <c r="F189" i="6"/>
  <c r="G189" i="6" s="1"/>
  <c r="F188" i="6"/>
  <c r="G188" i="6" s="1"/>
  <c r="F187" i="6"/>
  <c r="G187" i="6" s="1"/>
  <c r="F186" i="6"/>
  <c r="G186" i="6" s="1"/>
  <c r="F185" i="6"/>
  <c r="G185" i="6" s="1"/>
  <c r="H197" i="6" s="1"/>
  <c r="F184" i="6"/>
  <c r="G184" i="6" s="1"/>
  <c r="F183" i="6"/>
  <c r="G183" i="6" s="1"/>
  <c r="F182" i="6"/>
  <c r="G182" i="6" s="1"/>
  <c r="F181" i="6"/>
  <c r="G181" i="6" s="1"/>
  <c r="F180" i="6"/>
  <c r="G180" i="6" s="1"/>
  <c r="F179" i="6"/>
  <c r="G179" i="6" s="1"/>
  <c r="F178" i="6"/>
  <c r="G178" i="6" s="1"/>
  <c r="F177" i="6"/>
  <c r="G177" i="6" s="1"/>
  <c r="F176" i="6"/>
  <c r="G176" i="6" s="1"/>
  <c r="F175" i="6"/>
  <c r="G175" i="6" s="1"/>
  <c r="F174" i="6"/>
  <c r="G174" i="6" s="1"/>
  <c r="F173" i="6"/>
  <c r="G173" i="6" s="1"/>
  <c r="F172" i="6"/>
  <c r="G172" i="6" s="1"/>
  <c r="H184" i="6" s="1"/>
  <c r="F171" i="6"/>
  <c r="G171" i="6" s="1"/>
  <c r="F170" i="6"/>
  <c r="G170" i="6" s="1"/>
  <c r="F169" i="6"/>
  <c r="G169" i="6" s="1"/>
  <c r="F168" i="6"/>
  <c r="G168" i="6" s="1"/>
  <c r="F167" i="6"/>
  <c r="G167" i="6" s="1"/>
  <c r="F166" i="6"/>
  <c r="G166" i="6" s="1"/>
  <c r="F165" i="6"/>
  <c r="G165" i="6" s="1"/>
  <c r="F164" i="6"/>
  <c r="G164" i="6" s="1"/>
  <c r="F163" i="6"/>
  <c r="G163" i="6" s="1"/>
  <c r="F162" i="6"/>
  <c r="G162" i="6" s="1"/>
  <c r="F161" i="6"/>
  <c r="G161" i="6" s="1"/>
  <c r="F160" i="6"/>
  <c r="G160" i="6" s="1"/>
  <c r="F159" i="6"/>
  <c r="G159" i="6" s="1"/>
  <c r="H171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F150" i="6"/>
  <c r="G150" i="6" s="1"/>
  <c r="F149" i="6"/>
  <c r="G149" i="6" s="1"/>
  <c r="F148" i="6"/>
  <c r="G148" i="6" s="1"/>
  <c r="F147" i="6"/>
  <c r="G147" i="6" s="1"/>
  <c r="F146" i="6"/>
  <c r="G146" i="6" s="1"/>
  <c r="H158" i="6" s="1"/>
  <c r="F145" i="6"/>
  <c r="G145" i="6" s="1"/>
  <c r="F144" i="6"/>
  <c r="G144" i="6" s="1"/>
  <c r="F143" i="6"/>
  <c r="G143" i="6" s="1"/>
  <c r="F142" i="6"/>
  <c r="G142" i="6" s="1"/>
  <c r="F141" i="6"/>
  <c r="G141" i="6" s="1"/>
  <c r="F140" i="6"/>
  <c r="G140" i="6" s="1"/>
  <c r="F139" i="6"/>
  <c r="G139" i="6" s="1"/>
  <c r="F138" i="6"/>
  <c r="G138" i="6" s="1"/>
  <c r="F137" i="6"/>
  <c r="G137" i="6" s="1"/>
  <c r="F136" i="6"/>
  <c r="G136" i="6" s="1"/>
  <c r="F135" i="6"/>
  <c r="G135" i="6" s="1"/>
  <c r="F134" i="6"/>
  <c r="G134" i="6" s="1"/>
  <c r="F133" i="6"/>
  <c r="G133" i="6" s="1"/>
  <c r="H145" i="6" s="1"/>
  <c r="F132" i="6"/>
  <c r="G132" i="6" s="1"/>
  <c r="F131" i="6"/>
  <c r="G131" i="6" s="1"/>
  <c r="F130" i="6"/>
  <c r="G130" i="6" s="1"/>
  <c r="F129" i="6"/>
  <c r="G129" i="6" s="1"/>
  <c r="F128" i="6"/>
  <c r="G128" i="6" s="1"/>
  <c r="F127" i="6"/>
  <c r="G127" i="6" s="1"/>
  <c r="F126" i="6"/>
  <c r="G126" i="6" s="1"/>
  <c r="F125" i="6"/>
  <c r="G125" i="6" s="1"/>
  <c r="F124" i="6"/>
  <c r="G124" i="6" s="1"/>
  <c r="F123" i="6"/>
  <c r="G123" i="6" s="1"/>
  <c r="F122" i="6"/>
  <c r="G122" i="6" s="1"/>
  <c r="F121" i="6"/>
  <c r="G121" i="6" s="1"/>
  <c r="F120" i="6"/>
  <c r="G120" i="6" s="1"/>
  <c r="H132" i="6" s="1"/>
  <c r="F119" i="6"/>
  <c r="G119" i="6" s="1"/>
  <c r="F118" i="6"/>
  <c r="G118" i="6" s="1"/>
  <c r="F117" i="6"/>
  <c r="G117" i="6" s="1"/>
  <c r="F116" i="6"/>
  <c r="G116" i="6" s="1"/>
  <c r="F115" i="6"/>
  <c r="G115" i="6" s="1"/>
  <c r="F114" i="6"/>
  <c r="G114" i="6" s="1"/>
  <c r="F113" i="6"/>
  <c r="G113" i="6" s="1"/>
  <c r="F112" i="6"/>
  <c r="G112" i="6" s="1"/>
  <c r="F111" i="6"/>
  <c r="G111" i="6" s="1"/>
  <c r="F110" i="6"/>
  <c r="G110" i="6" s="1"/>
  <c r="F109" i="6"/>
  <c r="G109" i="6" s="1"/>
  <c r="F108" i="6"/>
  <c r="G108" i="6" s="1"/>
  <c r="F107" i="6"/>
  <c r="G107" i="6" s="1"/>
  <c r="H119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H106" i="6" s="1"/>
  <c r="F93" i="6"/>
  <c r="G93" i="6" s="1"/>
  <c r="F92" i="6"/>
  <c r="G92" i="6" s="1"/>
  <c r="F91" i="6"/>
  <c r="G91" i="6" s="1"/>
  <c r="F90" i="6"/>
  <c r="G90" i="6" s="1"/>
  <c r="F89" i="6"/>
  <c r="G89" i="6" s="1"/>
  <c r="F88" i="6"/>
  <c r="G88" i="6" s="1"/>
  <c r="F87" i="6"/>
  <c r="G87" i="6" s="1"/>
  <c r="F86" i="6"/>
  <c r="G86" i="6" s="1"/>
  <c r="F85" i="6"/>
  <c r="G85" i="6" s="1"/>
  <c r="F84" i="6"/>
  <c r="G84" i="6" s="1"/>
  <c r="F83" i="6"/>
  <c r="G83" i="6" s="1"/>
  <c r="F82" i="6"/>
  <c r="G82" i="6" s="1"/>
  <c r="F81" i="6"/>
  <c r="G81" i="6" s="1"/>
  <c r="H93" i="6" s="1"/>
  <c r="F80" i="6"/>
  <c r="G80" i="6" s="1"/>
  <c r="F79" i="6"/>
  <c r="G79" i="6" s="1"/>
  <c r="F78" i="6"/>
  <c r="G78" i="6" s="1"/>
  <c r="F77" i="6"/>
  <c r="G77" i="6" s="1"/>
  <c r="F76" i="6"/>
  <c r="G76" i="6" s="1"/>
  <c r="F75" i="6"/>
  <c r="G75" i="6" s="1"/>
  <c r="F74" i="6"/>
  <c r="G74" i="6" s="1"/>
  <c r="F73" i="6"/>
  <c r="G73" i="6" s="1"/>
  <c r="F72" i="6"/>
  <c r="G72" i="6" s="1"/>
  <c r="F71" i="6"/>
  <c r="G71" i="6" s="1"/>
  <c r="F70" i="6"/>
  <c r="G70" i="6" s="1"/>
  <c r="F69" i="6"/>
  <c r="G69" i="6" s="1"/>
  <c r="F68" i="6"/>
  <c r="G68" i="6" s="1"/>
  <c r="H80" i="6" s="1"/>
  <c r="F67" i="6"/>
  <c r="G67" i="6" s="1"/>
  <c r="F66" i="6"/>
  <c r="G66" i="6" s="1"/>
  <c r="F65" i="6"/>
  <c r="G65" i="6" s="1"/>
  <c r="F64" i="6"/>
  <c r="G64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7" i="6"/>
  <c r="G57" i="6" s="1"/>
  <c r="F56" i="6"/>
  <c r="G56" i="6" s="1"/>
  <c r="F55" i="6"/>
  <c r="G55" i="6" s="1"/>
  <c r="H67" i="6" s="1"/>
  <c r="F54" i="6"/>
  <c r="G54" i="6" s="1"/>
  <c r="F53" i="6"/>
  <c r="G53" i="6" s="1"/>
  <c r="F52" i="6"/>
  <c r="G52" i="6" s="1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H54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H41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H28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H15" i="6" s="1"/>
  <c r="L3" i="6"/>
  <c r="M3" i="6" s="1"/>
  <c r="G3" i="14" l="1"/>
  <c r="G4" i="14" s="1"/>
  <c r="G5" i="14" s="1"/>
  <c r="C43" i="15" l="1"/>
  <c r="W8" i="14"/>
  <c r="C19" i="15"/>
  <c r="C20" i="15"/>
  <c r="C21" i="15"/>
  <c r="C22" i="15"/>
  <c r="C23" i="15"/>
  <c r="C24" i="15"/>
  <c r="C25" i="15"/>
  <c r="C18" i="15"/>
  <c r="C32" i="15" l="1"/>
  <c r="T10" i="3"/>
  <c r="J68" i="14" l="1"/>
  <c r="H68" i="14"/>
  <c r="F68" i="14"/>
  <c r="D68" i="14"/>
  <c r="B68" i="14"/>
  <c r="J67" i="14"/>
  <c r="H67" i="14"/>
  <c r="F67" i="14"/>
  <c r="D67" i="14"/>
  <c r="B67" i="14"/>
  <c r="D57" i="14"/>
  <c r="F57" i="14"/>
  <c r="H57" i="14"/>
  <c r="J57" i="14"/>
  <c r="D58" i="14"/>
  <c r="F58" i="14"/>
  <c r="H58" i="14"/>
  <c r="J58" i="14"/>
  <c r="B58" i="14"/>
  <c r="B57" i="14"/>
  <c r="J64" i="9"/>
  <c r="H64" i="9"/>
  <c r="F64" i="9"/>
  <c r="D64" i="9"/>
  <c r="B64" i="9"/>
  <c r="J63" i="9"/>
  <c r="H63" i="9"/>
  <c r="F63" i="9"/>
  <c r="D63" i="9"/>
  <c r="B63" i="9"/>
  <c r="D53" i="9"/>
  <c r="F53" i="9"/>
  <c r="H53" i="9"/>
  <c r="J53" i="9"/>
  <c r="D54" i="9"/>
  <c r="F54" i="9"/>
  <c r="H54" i="9"/>
  <c r="J54" i="9"/>
  <c r="B54" i="9"/>
  <c r="B53" i="9"/>
  <c r="F261" i="1" l="1"/>
  <c r="F260" i="1"/>
  <c r="F251" i="1"/>
  <c r="F250" i="1"/>
  <c r="F241" i="1"/>
  <c r="F240" i="1"/>
  <c r="F231" i="1"/>
  <c r="F230" i="1"/>
  <c r="F221" i="1"/>
  <c r="F220" i="1"/>
  <c r="F211" i="1"/>
  <c r="F210" i="1"/>
  <c r="F201" i="1"/>
  <c r="F200" i="1"/>
  <c r="F191" i="1"/>
  <c r="F190" i="1"/>
  <c r="F181" i="1"/>
  <c r="F180" i="1"/>
  <c r="F171" i="1"/>
  <c r="F170" i="1"/>
  <c r="F161" i="1"/>
  <c r="F160" i="1"/>
  <c r="F151" i="1"/>
  <c r="F150" i="1"/>
  <c r="F141" i="1"/>
  <c r="F140" i="1"/>
  <c r="F131" i="1"/>
  <c r="F130" i="1"/>
  <c r="F121" i="1"/>
  <c r="F120" i="1"/>
  <c r="F111" i="1"/>
  <c r="F110" i="1"/>
  <c r="F101" i="1"/>
  <c r="F100" i="1"/>
  <c r="F91" i="1"/>
  <c r="F90" i="1"/>
  <c r="F81" i="1"/>
  <c r="F80" i="1"/>
  <c r="F71" i="1"/>
  <c r="F70" i="1"/>
  <c r="F61" i="1"/>
  <c r="F60" i="1"/>
  <c r="F51" i="1"/>
  <c r="F50" i="1"/>
  <c r="F41" i="1"/>
  <c r="F40" i="1"/>
  <c r="F31" i="1"/>
  <c r="F30" i="1"/>
  <c r="F21" i="1"/>
  <c r="F20" i="1"/>
  <c r="F11" i="1"/>
  <c r="F10" i="1"/>
  <c r="AE261" i="7" l="1"/>
  <c r="AD261" i="7"/>
  <c r="AC261" i="7"/>
  <c r="AB261" i="7"/>
  <c r="AA261" i="7"/>
  <c r="Z261" i="7"/>
  <c r="Y261" i="7"/>
  <c r="X261" i="7"/>
  <c r="W261" i="7"/>
  <c r="V261" i="7"/>
  <c r="AE251" i="7"/>
  <c r="AD251" i="7"/>
  <c r="AC251" i="7"/>
  <c r="AB251" i="7"/>
  <c r="AA251" i="7"/>
  <c r="Z251" i="7"/>
  <c r="Y251" i="7"/>
  <c r="X251" i="7"/>
  <c r="W251" i="7"/>
  <c r="V251" i="7"/>
  <c r="AE241" i="7"/>
  <c r="AD241" i="7"/>
  <c r="AC241" i="7"/>
  <c r="AB241" i="7"/>
  <c r="AA241" i="7"/>
  <c r="Z241" i="7"/>
  <c r="Y241" i="7"/>
  <c r="X241" i="7"/>
  <c r="W241" i="7"/>
  <c r="V241" i="7"/>
  <c r="AE231" i="7"/>
  <c r="AD231" i="7"/>
  <c r="AC231" i="7"/>
  <c r="AB231" i="7"/>
  <c r="AA231" i="7"/>
  <c r="Z231" i="7"/>
  <c r="Y231" i="7"/>
  <c r="X231" i="7"/>
  <c r="W231" i="7"/>
  <c r="V231" i="7"/>
  <c r="AE221" i="7"/>
  <c r="AD221" i="7"/>
  <c r="AC221" i="7"/>
  <c r="AB221" i="7"/>
  <c r="AA221" i="7"/>
  <c r="Z221" i="7"/>
  <c r="Y221" i="7"/>
  <c r="X221" i="7"/>
  <c r="W221" i="7"/>
  <c r="V221" i="7"/>
  <c r="AE211" i="7"/>
  <c r="AD211" i="7"/>
  <c r="AC211" i="7"/>
  <c r="AB211" i="7"/>
  <c r="AA211" i="7"/>
  <c r="Z211" i="7"/>
  <c r="Y211" i="7"/>
  <c r="X211" i="7"/>
  <c r="W211" i="7"/>
  <c r="V211" i="7"/>
  <c r="AE201" i="7"/>
  <c r="AD201" i="7"/>
  <c r="AC201" i="7"/>
  <c r="AB201" i="7"/>
  <c r="AA201" i="7"/>
  <c r="Z201" i="7"/>
  <c r="Y201" i="7"/>
  <c r="X201" i="7"/>
  <c r="W201" i="7"/>
  <c r="V201" i="7"/>
  <c r="AE191" i="7"/>
  <c r="AD191" i="7"/>
  <c r="AC191" i="7"/>
  <c r="AB191" i="7"/>
  <c r="AA191" i="7"/>
  <c r="Z191" i="7"/>
  <c r="Y191" i="7"/>
  <c r="X191" i="7"/>
  <c r="W191" i="7"/>
  <c r="V191" i="7"/>
  <c r="AE181" i="7"/>
  <c r="AD181" i="7"/>
  <c r="AC181" i="7"/>
  <c r="AB181" i="7"/>
  <c r="AA181" i="7"/>
  <c r="Z181" i="7"/>
  <c r="Y181" i="7"/>
  <c r="X181" i="7"/>
  <c r="W181" i="7"/>
  <c r="V181" i="7"/>
  <c r="AE171" i="7"/>
  <c r="AD171" i="7"/>
  <c r="AC171" i="7"/>
  <c r="AB171" i="7"/>
  <c r="AA171" i="7"/>
  <c r="Z171" i="7"/>
  <c r="Y171" i="7"/>
  <c r="X171" i="7"/>
  <c r="W171" i="7"/>
  <c r="V171" i="7"/>
  <c r="AE161" i="7"/>
  <c r="AD161" i="7"/>
  <c r="AC161" i="7"/>
  <c r="AB161" i="7"/>
  <c r="AA161" i="7"/>
  <c r="Z161" i="7"/>
  <c r="Y161" i="7"/>
  <c r="X161" i="7"/>
  <c r="W161" i="7"/>
  <c r="V161" i="7"/>
  <c r="AE151" i="7"/>
  <c r="AD151" i="7"/>
  <c r="AC151" i="7"/>
  <c r="AB151" i="7"/>
  <c r="AA151" i="7"/>
  <c r="Z151" i="7"/>
  <c r="Y151" i="7"/>
  <c r="X151" i="7"/>
  <c r="W151" i="7"/>
  <c r="V151" i="7"/>
  <c r="AE141" i="7"/>
  <c r="AD141" i="7"/>
  <c r="AC141" i="7"/>
  <c r="AB141" i="7"/>
  <c r="AA141" i="7"/>
  <c r="Z141" i="7"/>
  <c r="Y141" i="7"/>
  <c r="X141" i="7"/>
  <c r="W141" i="7"/>
  <c r="V141" i="7"/>
  <c r="AE131" i="7"/>
  <c r="AD131" i="7"/>
  <c r="AC131" i="7"/>
  <c r="AB131" i="7"/>
  <c r="AA131" i="7"/>
  <c r="Z131" i="7"/>
  <c r="Y131" i="7"/>
  <c r="X131" i="7"/>
  <c r="W131" i="7"/>
  <c r="V131" i="7"/>
  <c r="AE121" i="7"/>
  <c r="AD121" i="7"/>
  <c r="AC121" i="7"/>
  <c r="AB121" i="7"/>
  <c r="AA121" i="7"/>
  <c r="Z121" i="7"/>
  <c r="Y121" i="7"/>
  <c r="X121" i="7"/>
  <c r="W121" i="7"/>
  <c r="V121" i="7"/>
  <c r="AE111" i="7"/>
  <c r="AD111" i="7"/>
  <c r="AC111" i="7"/>
  <c r="AB111" i="7"/>
  <c r="AA111" i="7"/>
  <c r="Z111" i="7"/>
  <c r="Y111" i="7"/>
  <c r="X111" i="7"/>
  <c r="W111" i="7"/>
  <c r="V111" i="7"/>
  <c r="AE101" i="7"/>
  <c r="AD101" i="7"/>
  <c r="AC101" i="7"/>
  <c r="AB101" i="7"/>
  <c r="AA101" i="7"/>
  <c r="Z101" i="7"/>
  <c r="Y101" i="7"/>
  <c r="X101" i="7"/>
  <c r="W101" i="7"/>
  <c r="V101" i="7"/>
  <c r="AE91" i="7"/>
  <c r="AD91" i="7"/>
  <c r="AC91" i="7"/>
  <c r="AB91" i="7"/>
  <c r="AA91" i="7"/>
  <c r="Z91" i="7"/>
  <c r="Y91" i="7"/>
  <c r="X91" i="7"/>
  <c r="W91" i="7"/>
  <c r="V91" i="7"/>
  <c r="AE81" i="7"/>
  <c r="AD81" i="7"/>
  <c r="AC81" i="7"/>
  <c r="AB81" i="7"/>
  <c r="AA81" i="7"/>
  <c r="Z81" i="7"/>
  <c r="Y81" i="7"/>
  <c r="X81" i="7"/>
  <c r="W81" i="7"/>
  <c r="V81" i="7"/>
  <c r="AE71" i="7"/>
  <c r="AD71" i="7"/>
  <c r="AC71" i="7"/>
  <c r="AB71" i="7"/>
  <c r="AA71" i="7"/>
  <c r="Z71" i="7"/>
  <c r="Y71" i="7"/>
  <c r="X71" i="7"/>
  <c r="W71" i="7"/>
  <c r="V71" i="7"/>
  <c r="AE61" i="7"/>
  <c r="AD61" i="7"/>
  <c r="AC61" i="7"/>
  <c r="AB61" i="7"/>
  <c r="AA61" i="7"/>
  <c r="Z61" i="7"/>
  <c r="Y61" i="7"/>
  <c r="X61" i="7"/>
  <c r="W61" i="7"/>
  <c r="V61" i="7"/>
  <c r="AE51" i="7"/>
  <c r="AD51" i="7"/>
  <c r="AC51" i="7"/>
  <c r="AB51" i="7"/>
  <c r="AA51" i="7"/>
  <c r="Z51" i="7"/>
  <c r="Y51" i="7"/>
  <c r="X51" i="7"/>
  <c r="W51" i="7"/>
  <c r="V51" i="7"/>
  <c r="AE41" i="7"/>
  <c r="AD41" i="7"/>
  <c r="AC41" i="7"/>
  <c r="AB41" i="7"/>
  <c r="AA41" i="7"/>
  <c r="Z41" i="7"/>
  <c r="Y41" i="7"/>
  <c r="X41" i="7"/>
  <c r="W41" i="7"/>
  <c r="V41" i="7"/>
  <c r="AE31" i="7"/>
  <c r="AD31" i="7"/>
  <c r="AC31" i="7"/>
  <c r="AB31" i="7"/>
  <c r="AA31" i="7"/>
  <c r="Z31" i="7"/>
  <c r="Y31" i="7"/>
  <c r="X31" i="7"/>
  <c r="W31" i="7"/>
  <c r="V31" i="7"/>
  <c r="AE21" i="7"/>
  <c r="AD21" i="7"/>
  <c r="AC21" i="7"/>
  <c r="AB21" i="7"/>
  <c r="AA21" i="7"/>
  <c r="Z21" i="7"/>
  <c r="Y21" i="7"/>
  <c r="X21" i="7"/>
  <c r="W21" i="7"/>
  <c r="V21" i="7"/>
  <c r="W11" i="7"/>
  <c r="X11" i="7"/>
  <c r="Y11" i="7"/>
  <c r="Z11" i="7"/>
  <c r="AA11" i="7"/>
  <c r="AB11" i="7"/>
  <c r="AC11" i="7"/>
  <c r="AD11" i="7"/>
  <c r="AE11" i="7"/>
  <c r="V11" i="7"/>
  <c r="V10" i="7"/>
  <c r="AE260" i="7" l="1"/>
  <c r="AD260" i="7"/>
  <c r="AC260" i="7"/>
  <c r="AB260" i="7"/>
  <c r="AA260" i="7"/>
  <c r="Z260" i="7"/>
  <c r="Y260" i="7"/>
  <c r="X260" i="7"/>
  <c r="W260" i="7"/>
  <c r="V260" i="7"/>
  <c r="AE250" i="7"/>
  <c r="AD250" i="7"/>
  <c r="AC250" i="7"/>
  <c r="AB250" i="7"/>
  <c r="AA250" i="7"/>
  <c r="Z250" i="7"/>
  <c r="Y250" i="7"/>
  <c r="X250" i="7"/>
  <c r="W250" i="7"/>
  <c r="V250" i="7"/>
  <c r="AE240" i="7"/>
  <c r="AD240" i="7"/>
  <c r="AC240" i="7"/>
  <c r="AB240" i="7"/>
  <c r="AA240" i="7"/>
  <c r="Z240" i="7"/>
  <c r="Y240" i="7"/>
  <c r="X240" i="7"/>
  <c r="W240" i="7"/>
  <c r="V240" i="7"/>
  <c r="AE230" i="7"/>
  <c r="AD230" i="7"/>
  <c r="AC230" i="7"/>
  <c r="AB230" i="7"/>
  <c r="AA230" i="7"/>
  <c r="Z230" i="7"/>
  <c r="Y230" i="7"/>
  <c r="X230" i="7"/>
  <c r="W230" i="7"/>
  <c r="V230" i="7"/>
  <c r="AE220" i="7"/>
  <c r="AD220" i="7"/>
  <c r="AC220" i="7"/>
  <c r="AB220" i="7"/>
  <c r="AA220" i="7"/>
  <c r="Z220" i="7"/>
  <c r="Y220" i="7"/>
  <c r="X220" i="7"/>
  <c r="W220" i="7"/>
  <c r="V220" i="7"/>
  <c r="AE210" i="7"/>
  <c r="AD210" i="7"/>
  <c r="AC210" i="7"/>
  <c r="AB210" i="7"/>
  <c r="AA210" i="7"/>
  <c r="Z210" i="7"/>
  <c r="Y210" i="7"/>
  <c r="X210" i="7"/>
  <c r="W210" i="7"/>
  <c r="V210" i="7"/>
  <c r="AE200" i="7"/>
  <c r="AD200" i="7"/>
  <c r="AC200" i="7"/>
  <c r="AB200" i="7"/>
  <c r="AA200" i="7"/>
  <c r="Z200" i="7"/>
  <c r="Y200" i="7"/>
  <c r="X200" i="7"/>
  <c r="W200" i="7"/>
  <c r="V200" i="7"/>
  <c r="AE190" i="7"/>
  <c r="AD190" i="7"/>
  <c r="AC190" i="7"/>
  <c r="AB190" i="7"/>
  <c r="AA190" i="7"/>
  <c r="Z190" i="7"/>
  <c r="Y190" i="7"/>
  <c r="X190" i="7"/>
  <c r="W190" i="7"/>
  <c r="V190" i="7"/>
  <c r="AE180" i="7"/>
  <c r="AD180" i="7"/>
  <c r="AC180" i="7"/>
  <c r="AB180" i="7"/>
  <c r="AA180" i="7"/>
  <c r="Z180" i="7"/>
  <c r="Y180" i="7"/>
  <c r="X180" i="7"/>
  <c r="W180" i="7"/>
  <c r="V180" i="7"/>
  <c r="AE170" i="7"/>
  <c r="AD170" i="7"/>
  <c r="AC170" i="7"/>
  <c r="AB170" i="7"/>
  <c r="AA170" i="7"/>
  <c r="Z170" i="7"/>
  <c r="Y170" i="7"/>
  <c r="X170" i="7"/>
  <c r="W170" i="7"/>
  <c r="V170" i="7"/>
  <c r="AE160" i="7"/>
  <c r="AD160" i="7"/>
  <c r="AC160" i="7"/>
  <c r="AB160" i="7"/>
  <c r="AA160" i="7"/>
  <c r="Z160" i="7"/>
  <c r="Y160" i="7"/>
  <c r="X160" i="7"/>
  <c r="W160" i="7"/>
  <c r="V160" i="7"/>
  <c r="AE150" i="7"/>
  <c r="AD150" i="7"/>
  <c r="AC150" i="7"/>
  <c r="AB150" i="7"/>
  <c r="AA150" i="7"/>
  <c r="Z150" i="7"/>
  <c r="Y150" i="7"/>
  <c r="X150" i="7"/>
  <c r="W150" i="7"/>
  <c r="V150" i="7"/>
  <c r="AE140" i="7"/>
  <c r="AD140" i="7"/>
  <c r="AC140" i="7"/>
  <c r="AB140" i="7"/>
  <c r="AA140" i="7"/>
  <c r="Z140" i="7"/>
  <c r="Y140" i="7"/>
  <c r="X140" i="7"/>
  <c r="W140" i="7"/>
  <c r="V140" i="7"/>
  <c r="AE130" i="7"/>
  <c r="AD130" i="7"/>
  <c r="AC130" i="7"/>
  <c r="AB130" i="7"/>
  <c r="AA130" i="7"/>
  <c r="Z130" i="7"/>
  <c r="Y130" i="7"/>
  <c r="X130" i="7"/>
  <c r="W130" i="7"/>
  <c r="V130" i="7"/>
  <c r="AE120" i="7"/>
  <c r="AD120" i="7"/>
  <c r="AC120" i="7"/>
  <c r="AB120" i="7"/>
  <c r="AA120" i="7"/>
  <c r="Z120" i="7"/>
  <c r="Y120" i="7"/>
  <c r="X120" i="7"/>
  <c r="W120" i="7"/>
  <c r="V120" i="7"/>
  <c r="AE110" i="7"/>
  <c r="AD110" i="7"/>
  <c r="AC110" i="7"/>
  <c r="AB110" i="7"/>
  <c r="AA110" i="7"/>
  <c r="Z110" i="7"/>
  <c r="Y110" i="7"/>
  <c r="X110" i="7"/>
  <c r="W110" i="7"/>
  <c r="V110" i="7"/>
  <c r="AE100" i="7"/>
  <c r="AD100" i="7"/>
  <c r="AC100" i="7"/>
  <c r="AB100" i="7"/>
  <c r="AA100" i="7"/>
  <c r="Z100" i="7"/>
  <c r="Y100" i="7"/>
  <c r="X100" i="7"/>
  <c r="W100" i="7"/>
  <c r="V100" i="7"/>
  <c r="AE90" i="7"/>
  <c r="AD90" i="7"/>
  <c r="AC90" i="7"/>
  <c r="AB90" i="7"/>
  <c r="AA90" i="7"/>
  <c r="Z90" i="7"/>
  <c r="Y90" i="7"/>
  <c r="X90" i="7"/>
  <c r="W90" i="7"/>
  <c r="V90" i="7"/>
  <c r="AE80" i="7"/>
  <c r="AD80" i="7"/>
  <c r="AC80" i="7"/>
  <c r="AB80" i="7"/>
  <c r="AA80" i="7"/>
  <c r="Z80" i="7"/>
  <c r="Y80" i="7"/>
  <c r="X80" i="7"/>
  <c r="W80" i="7"/>
  <c r="V80" i="7"/>
  <c r="AE70" i="7"/>
  <c r="AD70" i="7"/>
  <c r="AC70" i="7"/>
  <c r="AB70" i="7"/>
  <c r="AA70" i="7"/>
  <c r="Z70" i="7"/>
  <c r="Y70" i="7"/>
  <c r="X70" i="7"/>
  <c r="W70" i="7"/>
  <c r="V70" i="7"/>
  <c r="AE60" i="7"/>
  <c r="AD60" i="7"/>
  <c r="AC60" i="7"/>
  <c r="AB60" i="7"/>
  <c r="AA60" i="7"/>
  <c r="Z60" i="7"/>
  <c r="Y60" i="7"/>
  <c r="X60" i="7"/>
  <c r="W60" i="7"/>
  <c r="V60" i="7"/>
  <c r="AE50" i="7"/>
  <c r="AD50" i="7"/>
  <c r="AC50" i="7"/>
  <c r="AB50" i="7"/>
  <c r="AA50" i="7"/>
  <c r="Z50" i="7"/>
  <c r="Y50" i="7"/>
  <c r="X50" i="7"/>
  <c r="W50" i="7"/>
  <c r="V50" i="7"/>
  <c r="AE40" i="7"/>
  <c r="AD40" i="7"/>
  <c r="AC40" i="7"/>
  <c r="AB40" i="7"/>
  <c r="AA40" i="7"/>
  <c r="Z40" i="7"/>
  <c r="Y40" i="7"/>
  <c r="X40" i="7"/>
  <c r="W40" i="7"/>
  <c r="V40" i="7"/>
  <c r="AE30" i="7"/>
  <c r="AD30" i="7"/>
  <c r="AC30" i="7"/>
  <c r="AB30" i="7"/>
  <c r="AA30" i="7"/>
  <c r="Z30" i="7"/>
  <c r="Y30" i="7"/>
  <c r="X30" i="7"/>
  <c r="W30" i="7"/>
  <c r="V30" i="7"/>
  <c r="AE20" i="7"/>
  <c r="AD20" i="7"/>
  <c r="AC20" i="7"/>
  <c r="AB20" i="7"/>
  <c r="AA20" i="7"/>
  <c r="Z20" i="7"/>
  <c r="Y20" i="7"/>
  <c r="X20" i="7"/>
  <c r="W20" i="7"/>
  <c r="V20" i="7"/>
  <c r="AE10" i="7"/>
  <c r="W10" i="7"/>
  <c r="X10" i="7"/>
  <c r="Y10" i="7"/>
  <c r="Z10" i="7"/>
  <c r="AA10" i="7"/>
  <c r="AB10" i="7"/>
  <c r="AC10" i="7"/>
  <c r="AD10" i="7"/>
  <c r="G18" i="3"/>
  <c r="T18" i="3"/>
  <c r="W18" i="3"/>
  <c r="W10" i="3"/>
  <c r="AC8" i="14" l="1"/>
  <c r="Y9" i="14"/>
  <c r="AA9" i="14"/>
  <c r="AC9" i="14"/>
  <c r="AE9" i="14"/>
  <c r="Y10" i="14"/>
  <c r="AA10" i="14"/>
  <c r="AC10" i="14"/>
  <c r="AE10" i="14"/>
  <c r="Y11" i="14"/>
  <c r="AA11" i="14"/>
  <c r="AC11" i="14"/>
  <c r="AE11" i="14"/>
  <c r="Y14" i="14"/>
  <c r="AA14" i="14"/>
  <c r="AC14" i="14"/>
  <c r="AE14" i="14"/>
  <c r="Y15" i="14"/>
  <c r="AA15" i="14"/>
  <c r="AC15" i="14"/>
  <c r="AE15" i="14"/>
  <c r="Y16" i="14"/>
  <c r="AA16" i="14"/>
  <c r="AC16" i="14"/>
  <c r="AE16" i="14"/>
  <c r="Y17" i="14"/>
  <c r="AA17" i="14"/>
  <c r="AC17" i="14"/>
  <c r="AE17" i="14"/>
  <c r="Y20" i="14"/>
  <c r="AA20" i="14"/>
  <c r="AC20" i="14"/>
  <c r="AE20" i="14"/>
  <c r="Y21" i="14"/>
  <c r="AA21" i="14"/>
  <c r="AC21" i="14"/>
  <c r="AE21" i="14"/>
  <c r="Y22" i="14"/>
  <c r="AA22" i="14"/>
  <c r="AC22" i="14"/>
  <c r="AE22" i="14"/>
  <c r="Y23" i="14"/>
  <c r="AA23" i="14"/>
  <c r="AC23" i="14"/>
  <c r="AE23" i="14"/>
  <c r="Y26" i="14"/>
  <c r="AA26" i="14"/>
  <c r="AC26" i="14"/>
  <c r="AE26" i="14"/>
  <c r="Y27" i="14"/>
  <c r="AA27" i="14"/>
  <c r="AC27" i="14"/>
  <c r="AE27" i="14"/>
  <c r="Y28" i="14"/>
  <c r="AA28" i="14"/>
  <c r="AC28" i="14"/>
  <c r="AE28" i="14"/>
  <c r="Y29" i="14"/>
  <c r="AA29" i="14"/>
  <c r="AC29" i="14"/>
  <c r="AE29" i="14"/>
  <c r="W9" i="14"/>
  <c r="W10" i="14"/>
  <c r="W11" i="14"/>
  <c r="W14" i="14"/>
  <c r="W15" i="14"/>
  <c r="W16" i="14"/>
  <c r="W17" i="14"/>
  <c r="W20" i="14"/>
  <c r="W21" i="14"/>
  <c r="W22" i="14"/>
  <c r="W23" i="14"/>
  <c r="W26" i="14"/>
  <c r="W27" i="14"/>
  <c r="W28" i="14"/>
  <c r="W29" i="14"/>
  <c r="W31" i="14" l="1"/>
  <c r="W30" i="14"/>
  <c r="AE31" i="14"/>
  <c r="AE30" i="14"/>
  <c r="AE25" i="14"/>
  <c r="AE24" i="14"/>
  <c r="AC30" i="14"/>
  <c r="AC31" i="14"/>
  <c r="AC24" i="14"/>
  <c r="AC25" i="14"/>
  <c r="AC19" i="14"/>
  <c r="AC18" i="14"/>
  <c r="AC13" i="14"/>
  <c r="AC12" i="14"/>
  <c r="W13" i="14"/>
  <c r="W12" i="14"/>
  <c r="W19" i="14"/>
  <c r="W18" i="14"/>
  <c r="AE19" i="14"/>
  <c r="AE18" i="14"/>
  <c r="AE13" i="14"/>
  <c r="AE12" i="14"/>
  <c r="AA31" i="14"/>
  <c r="AA30" i="14"/>
  <c r="AA24" i="14"/>
  <c r="AA25" i="14"/>
  <c r="AA19" i="14"/>
  <c r="AA18" i="14"/>
  <c r="AA13" i="14"/>
  <c r="AA12" i="14"/>
  <c r="W25" i="14"/>
  <c r="W24" i="14"/>
  <c r="Y31" i="14"/>
  <c r="Y30" i="14"/>
  <c r="Y24" i="14"/>
  <c r="Y25" i="14"/>
  <c r="Y19" i="14"/>
  <c r="Y18" i="14"/>
  <c r="Y12" i="14"/>
  <c r="Y13" i="14"/>
  <c r="S14" i="3" l="1"/>
  <c r="O14" i="3"/>
  <c r="S18" i="3"/>
  <c r="S10" i="3"/>
  <c r="S6" i="3"/>
  <c r="O18" i="3" l="1"/>
  <c r="O10" i="3"/>
  <c r="O6" i="3"/>
  <c r="B25" i="9" l="1"/>
  <c r="D25" i="9"/>
  <c r="J25" i="9"/>
  <c r="F25" i="9"/>
  <c r="H25" i="9"/>
  <c r="B19" i="9"/>
  <c r="D19" i="9"/>
  <c r="J19" i="9"/>
  <c r="F19" i="9"/>
  <c r="H19" i="9"/>
  <c r="B13" i="9"/>
  <c r="D13" i="9"/>
  <c r="J13" i="9"/>
  <c r="F13" i="9"/>
  <c r="H13" i="9"/>
  <c r="F7" i="9"/>
  <c r="J7" i="9"/>
  <c r="D7" i="9"/>
  <c r="B7" i="9"/>
  <c r="H7" i="9"/>
  <c r="B24" i="9"/>
  <c r="D24" i="9"/>
  <c r="J24" i="9"/>
  <c r="F24" i="9"/>
  <c r="H24" i="9"/>
  <c r="B18" i="9"/>
  <c r="D18" i="9"/>
  <c r="J18" i="9"/>
  <c r="F18" i="9"/>
  <c r="H18" i="9"/>
  <c r="B12" i="9"/>
  <c r="D12" i="9"/>
  <c r="J12" i="9"/>
  <c r="F12" i="9"/>
  <c r="H12" i="9"/>
  <c r="F6" i="9"/>
  <c r="J6" i="9"/>
  <c r="D6" i="9"/>
  <c r="B6" i="9"/>
  <c r="H6" i="9"/>
  <c r="O313" i="7" l="1"/>
  <c r="N313" i="7"/>
  <c r="M313" i="7"/>
  <c r="L313" i="7"/>
  <c r="K313" i="7"/>
  <c r="J313" i="7"/>
  <c r="I313" i="7"/>
  <c r="H313" i="7"/>
  <c r="G313" i="7"/>
  <c r="F313" i="7"/>
  <c r="O312" i="7"/>
  <c r="N312" i="7"/>
  <c r="M312" i="7"/>
  <c r="L312" i="7"/>
  <c r="K312" i="7"/>
  <c r="J312" i="7"/>
  <c r="I312" i="7"/>
  <c r="H312" i="7"/>
  <c r="G312" i="7"/>
  <c r="F312" i="7"/>
  <c r="O307" i="7"/>
  <c r="N307" i="7"/>
  <c r="M307" i="7"/>
  <c r="L307" i="7"/>
  <c r="K307" i="7"/>
  <c r="J307" i="7"/>
  <c r="I307" i="7"/>
  <c r="H307" i="7"/>
  <c r="G307" i="7"/>
  <c r="F307" i="7"/>
  <c r="O306" i="7"/>
  <c r="N306" i="7"/>
  <c r="M306" i="7"/>
  <c r="L306" i="7"/>
  <c r="K306" i="7"/>
  <c r="J306" i="7"/>
  <c r="I306" i="7"/>
  <c r="H306" i="7"/>
  <c r="G306" i="7"/>
  <c r="F306" i="7"/>
  <c r="O301" i="7"/>
  <c r="N301" i="7"/>
  <c r="M301" i="7"/>
  <c r="L301" i="7"/>
  <c r="K301" i="7"/>
  <c r="J301" i="7"/>
  <c r="I301" i="7"/>
  <c r="H301" i="7"/>
  <c r="G301" i="7"/>
  <c r="F301" i="7"/>
  <c r="O300" i="7"/>
  <c r="N300" i="7"/>
  <c r="M300" i="7"/>
  <c r="L300" i="7"/>
  <c r="K300" i="7"/>
  <c r="J300" i="7"/>
  <c r="I300" i="7"/>
  <c r="H300" i="7"/>
  <c r="G300" i="7"/>
  <c r="F300" i="7"/>
  <c r="O295" i="7"/>
  <c r="N295" i="7"/>
  <c r="M295" i="7"/>
  <c r="L295" i="7"/>
  <c r="K295" i="7"/>
  <c r="J295" i="7"/>
  <c r="I295" i="7"/>
  <c r="H295" i="7"/>
  <c r="G295" i="7"/>
  <c r="F295" i="7"/>
  <c r="O294" i="7"/>
  <c r="N294" i="7"/>
  <c r="M294" i="7"/>
  <c r="L294" i="7"/>
  <c r="K294" i="7"/>
  <c r="J294" i="7"/>
  <c r="I294" i="7"/>
  <c r="H294" i="7"/>
  <c r="G294" i="7"/>
  <c r="F294" i="7"/>
  <c r="O289" i="7"/>
  <c r="N289" i="7"/>
  <c r="M289" i="7"/>
  <c r="L289" i="7"/>
  <c r="K289" i="7"/>
  <c r="J289" i="7"/>
  <c r="I289" i="7"/>
  <c r="H289" i="7"/>
  <c r="G289" i="7"/>
  <c r="F289" i="7"/>
  <c r="O288" i="7"/>
  <c r="N288" i="7"/>
  <c r="M288" i="7"/>
  <c r="L288" i="7"/>
  <c r="K288" i="7"/>
  <c r="J288" i="7"/>
  <c r="I288" i="7"/>
  <c r="H288" i="7"/>
  <c r="G288" i="7"/>
  <c r="F288" i="7"/>
  <c r="O283" i="7"/>
  <c r="N283" i="7"/>
  <c r="M283" i="7"/>
  <c r="L283" i="7"/>
  <c r="K283" i="7"/>
  <c r="J283" i="7"/>
  <c r="I283" i="7"/>
  <c r="H283" i="7"/>
  <c r="G283" i="7"/>
  <c r="F283" i="7"/>
  <c r="O282" i="7"/>
  <c r="N282" i="7"/>
  <c r="M282" i="7"/>
  <c r="L282" i="7"/>
  <c r="K282" i="7"/>
  <c r="J282" i="7"/>
  <c r="I282" i="7"/>
  <c r="H282" i="7"/>
  <c r="G282" i="7"/>
  <c r="F282" i="7"/>
  <c r="O277" i="7"/>
  <c r="N277" i="7"/>
  <c r="M277" i="7"/>
  <c r="L277" i="7"/>
  <c r="K277" i="7"/>
  <c r="J277" i="7"/>
  <c r="I277" i="7"/>
  <c r="H277" i="7"/>
  <c r="G277" i="7"/>
  <c r="F277" i="7"/>
  <c r="O276" i="7"/>
  <c r="N276" i="7"/>
  <c r="M276" i="7"/>
  <c r="L276" i="7"/>
  <c r="K276" i="7"/>
  <c r="J276" i="7"/>
  <c r="I276" i="7"/>
  <c r="H276" i="7"/>
  <c r="G276" i="7"/>
  <c r="F276" i="7"/>
  <c r="O271" i="7"/>
  <c r="N271" i="7"/>
  <c r="M271" i="7"/>
  <c r="L271" i="7"/>
  <c r="K271" i="7"/>
  <c r="J271" i="7"/>
  <c r="I271" i="7"/>
  <c r="H271" i="7"/>
  <c r="G271" i="7"/>
  <c r="F271" i="7"/>
  <c r="O270" i="7"/>
  <c r="N270" i="7"/>
  <c r="M270" i="7"/>
  <c r="L270" i="7"/>
  <c r="K270" i="7"/>
  <c r="J270" i="7"/>
  <c r="I270" i="7"/>
  <c r="H270" i="7"/>
  <c r="G270" i="7"/>
  <c r="F270" i="7"/>
  <c r="O265" i="7"/>
  <c r="N265" i="7"/>
  <c r="M265" i="7"/>
  <c r="L265" i="7"/>
  <c r="K265" i="7"/>
  <c r="J265" i="7"/>
  <c r="I265" i="7"/>
  <c r="H265" i="7"/>
  <c r="G265" i="7"/>
  <c r="F265" i="7"/>
  <c r="O264" i="7"/>
  <c r="N264" i="7"/>
  <c r="M264" i="7"/>
  <c r="L264" i="7"/>
  <c r="K264" i="7"/>
  <c r="J264" i="7"/>
  <c r="I264" i="7"/>
  <c r="H264" i="7"/>
  <c r="G264" i="7"/>
  <c r="F264" i="7"/>
  <c r="O259" i="7"/>
  <c r="N259" i="7"/>
  <c r="M259" i="7"/>
  <c r="L259" i="7"/>
  <c r="K259" i="7"/>
  <c r="J259" i="7"/>
  <c r="I259" i="7"/>
  <c r="H259" i="7"/>
  <c r="G259" i="7"/>
  <c r="F259" i="7"/>
  <c r="O258" i="7"/>
  <c r="N258" i="7"/>
  <c r="M258" i="7"/>
  <c r="L258" i="7"/>
  <c r="K258" i="7"/>
  <c r="J258" i="7"/>
  <c r="I258" i="7"/>
  <c r="H258" i="7"/>
  <c r="G258" i="7"/>
  <c r="F258" i="7"/>
  <c r="O253" i="7"/>
  <c r="N253" i="7"/>
  <c r="M253" i="7"/>
  <c r="L253" i="7"/>
  <c r="K253" i="7"/>
  <c r="J253" i="7"/>
  <c r="I253" i="7"/>
  <c r="H253" i="7"/>
  <c r="G253" i="7"/>
  <c r="F253" i="7"/>
  <c r="O252" i="7"/>
  <c r="N252" i="7"/>
  <c r="M252" i="7"/>
  <c r="L252" i="7"/>
  <c r="K252" i="7"/>
  <c r="J252" i="7"/>
  <c r="I252" i="7"/>
  <c r="H252" i="7"/>
  <c r="G252" i="7"/>
  <c r="F252" i="7"/>
  <c r="O247" i="7"/>
  <c r="N247" i="7"/>
  <c r="M247" i="7"/>
  <c r="L247" i="7"/>
  <c r="K247" i="7"/>
  <c r="J247" i="7"/>
  <c r="I247" i="7"/>
  <c r="H247" i="7"/>
  <c r="G247" i="7"/>
  <c r="F247" i="7"/>
  <c r="O246" i="7"/>
  <c r="N246" i="7"/>
  <c r="M246" i="7"/>
  <c r="L246" i="7"/>
  <c r="K246" i="7"/>
  <c r="J246" i="7"/>
  <c r="I246" i="7"/>
  <c r="H246" i="7"/>
  <c r="G246" i="7"/>
  <c r="F246" i="7"/>
  <c r="O241" i="7"/>
  <c r="N241" i="7"/>
  <c r="M241" i="7"/>
  <c r="L241" i="7"/>
  <c r="K241" i="7"/>
  <c r="J241" i="7"/>
  <c r="I241" i="7"/>
  <c r="H241" i="7"/>
  <c r="G241" i="7"/>
  <c r="F241" i="7"/>
  <c r="O240" i="7"/>
  <c r="N240" i="7"/>
  <c r="M240" i="7"/>
  <c r="L240" i="7"/>
  <c r="K240" i="7"/>
  <c r="J240" i="7"/>
  <c r="I240" i="7"/>
  <c r="H240" i="7"/>
  <c r="G240" i="7"/>
  <c r="F240" i="7"/>
  <c r="O235" i="7"/>
  <c r="N235" i="7"/>
  <c r="M235" i="7"/>
  <c r="L235" i="7"/>
  <c r="K235" i="7"/>
  <c r="J235" i="7"/>
  <c r="I235" i="7"/>
  <c r="H235" i="7"/>
  <c r="G235" i="7"/>
  <c r="F235" i="7"/>
  <c r="O234" i="7"/>
  <c r="N234" i="7"/>
  <c r="M234" i="7"/>
  <c r="L234" i="7"/>
  <c r="K234" i="7"/>
  <c r="J234" i="7"/>
  <c r="I234" i="7"/>
  <c r="H234" i="7"/>
  <c r="G234" i="7"/>
  <c r="F234" i="7"/>
  <c r="O229" i="7"/>
  <c r="N229" i="7"/>
  <c r="M229" i="7"/>
  <c r="L229" i="7"/>
  <c r="K229" i="7"/>
  <c r="J229" i="7"/>
  <c r="I229" i="7"/>
  <c r="H229" i="7"/>
  <c r="G229" i="7"/>
  <c r="F229" i="7"/>
  <c r="O228" i="7"/>
  <c r="N228" i="7"/>
  <c r="M228" i="7"/>
  <c r="L228" i="7"/>
  <c r="K228" i="7"/>
  <c r="J228" i="7"/>
  <c r="I228" i="7"/>
  <c r="H228" i="7"/>
  <c r="G228" i="7"/>
  <c r="F228" i="7"/>
  <c r="O223" i="7"/>
  <c r="N223" i="7"/>
  <c r="M223" i="7"/>
  <c r="L223" i="7"/>
  <c r="K223" i="7"/>
  <c r="J223" i="7"/>
  <c r="I223" i="7"/>
  <c r="H223" i="7"/>
  <c r="G223" i="7"/>
  <c r="F223" i="7"/>
  <c r="O222" i="7"/>
  <c r="N222" i="7"/>
  <c r="M222" i="7"/>
  <c r="L222" i="7"/>
  <c r="K222" i="7"/>
  <c r="J222" i="7"/>
  <c r="I222" i="7"/>
  <c r="H222" i="7"/>
  <c r="G222" i="7"/>
  <c r="F222" i="7"/>
  <c r="O217" i="7"/>
  <c r="N217" i="7"/>
  <c r="M217" i="7"/>
  <c r="L217" i="7"/>
  <c r="K217" i="7"/>
  <c r="J217" i="7"/>
  <c r="I217" i="7"/>
  <c r="H217" i="7"/>
  <c r="G217" i="7"/>
  <c r="F217" i="7"/>
  <c r="O216" i="7"/>
  <c r="N216" i="7"/>
  <c r="M216" i="7"/>
  <c r="L216" i="7"/>
  <c r="K216" i="7"/>
  <c r="J216" i="7"/>
  <c r="I216" i="7"/>
  <c r="H216" i="7"/>
  <c r="G216" i="7"/>
  <c r="F216" i="7"/>
  <c r="O211" i="7"/>
  <c r="N211" i="7"/>
  <c r="M211" i="7"/>
  <c r="L211" i="7"/>
  <c r="K211" i="7"/>
  <c r="J211" i="7"/>
  <c r="I211" i="7"/>
  <c r="H211" i="7"/>
  <c r="G211" i="7"/>
  <c r="F211" i="7"/>
  <c r="O210" i="7"/>
  <c r="N210" i="7"/>
  <c r="M210" i="7"/>
  <c r="L210" i="7"/>
  <c r="K210" i="7"/>
  <c r="J210" i="7"/>
  <c r="I210" i="7"/>
  <c r="H210" i="7"/>
  <c r="G210" i="7"/>
  <c r="F210" i="7"/>
  <c r="O205" i="7"/>
  <c r="N205" i="7"/>
  <c r="M205" i="7"/>
  <c r="L205" i="7"/>
  <c r="K205" i="7"/>
  <c r="J205" i="7"/>
  <c r="I205" i="7"/>
  <c r="H205" i="7"/>
  <c r="G205" i="7"/>
  <c r="F205" i="7"/>
  <c r="O204" i="7"/>
  <c r="N204" i="7"/>
  <c r="M204" i="7"/>
  <c r="L204" i="7"/>
  <c r="K204" i="7"/>
  <c r="J204" i="7"/>
  <c r="I204" i="7"/>
  <c r="H204" i="7"/>
  <c r="G204" i="7"/>
  <c r="F204" i="7"/>
  <c r="O199" i="7"/>
  <c r="N199" i="7"/>
  <c r="M199" i="7"/>
  <c r="L199" i="7"/>
  <c r="K199" i="7"/>
  <c r="J199" i="7"/>
  <c r="I199" i="7"/>
  <c r="H199" i="7"/>
  <c r="G199" i="7"/>
  <c r="F199" i="7"/>
  <c r="O198" i="7"/>
  <c r="N198" i="7"/>
  <c r="M198" i="7"/>
  <c r="L198" i="7"/>
  <c r="K198" i="7"/>
  <c r="J198" i="7"/>
  <c r="I198" i="7"/>
  <c r="H198" i="7"/>
  <c r="G198" i="7"/>
  <c r="F198" i="7"/>
  <c r="O193" i="7"/>
  <c r="N193" i="7"/>
  <c r="M193" i="7"/>
  <c r="L193" i="7"/>
  <c r="K193" i="7"/>
  <c r="J193" i="7"/>
  <c r="I193" i="7"/>
  <c r="H193" i="7"/>
  <c r="G193" i="7"/>
  <c r="F193" i="7"/>
  <c r="O192" i="7"/>
  <c r="N192" i="7"/>
  <c r="M192" i="7"/>
  <c r="L192" i="7"/>
  <c r="K192" i="7"/>
  <c r="J192" i="7"/>
  <c r="I192" i="7"/>
  <c r="H192" i="7"/>
  <c r="G192" i="7"/>
  <c r="F192" i="7"/>
  <c r="O187" i="7"/>
  <c r="N187" i="7"/>
  <c r="M187" i="7"/>
  <c r="L187" i="7"/>
  <c r="K187" i="7"/>
  <c r="J187" i="7"/>
  <c r="I187" i="7"/>
  <c r="H187" i="7"/>
  <c r="G187" i="7"/>
  <c r="F187" i="7"/>
  <c r="O186" i="7"/>
  <c r="N186" i="7"/>
  <c r="M186" i="7"/>
  <c r="L186" i="7"/>
  <c r="K186" i="7"/>
  <c r="J186" i="7"/>
  <c r="I186" i="7"/>
  <c r="H186" i="7"/>
  <c r="G186" i="7"/>
  <c r="F186" i="7"/>
  <c r="O181" i="7"/>
  <c r="N181" i="7"/>
  <c r="M181" i="7"/>
  <c r="L181" i="7"/>
  <c r="K181" i="7"/>
  <c r="J181" i="7"/>
  <c r="I181" i="7"/>
  <c r="H181" i="7"/>
  <c r="G181" i="7"/>
  <c r="F181" i="7"/>
  <c r="O180" i="7"/>
  <c r="N180" i="7"/>
  <c r="M180" i="7"/>
  <c r="L180" i="7"/>
  <c r="K180" i="7"/>
  <c r="J180" i="7"/>
  <c r="I180" i="7"/>
  <c r="H180" i="7"/>
  <c r="G180" i="7"/>
  <c r="F180" i="7"/>
  <c r="O175" i="7"/>
  <c r="N175" i="7"/>
  <c r="M175" i="7"/>
  <c r="L175" i="7"/>
  <c r="K175" i="7"/>
  <c r="J175" i="7"/>
  <c r="I175" i="7"/>
  <c r="H175" i="7"/>
  <c r="G175" i="7"/>
  <c r="F175" i="7"/>
  <c r="O174" i="7"/>
  <c r="N174" i="7"/>
  <c r="M174" i="7"/>
  <c r="L174" i="7"/>
  <c r="K174" i="7"/>
  <c r="J174" i="7"/>
  <c r="I174" i="7"/>
  <c r="H174" i="7"/>
  <c r="G174" i="7"/>
  <c r="F174" i="7"/>
  <c r="O169" i="7"/>
  <c r="N169" i="7"/>
  <c r="M169" i="7"/>
  <c r="L169" i="7"/>
  <c r="K169" i="7"/>
  <c r="J169" i="7"/>
  <c r="I169" i="7"/>
  <c r="H169" i="7"/>
  <c r="G169" i="7"/>
  <c r="F169" i="7"/>
  <c r="O168" i="7"/>
  <c r="N168" i="7"/>
  <c r="M168" i="7"/>
  <c r="L168" i="7"/>
  <c r="K168" i="7"/>
  <c r="J168" i="7"/>
  <c r="I168" i="7"/>
  <c r="H168" i="7"/>
  <c r="G168" i="7"/>
  <c r="F168" i="7"/>
  <c r="O163" i="7"/>
  <c r="N163" i="7"/>
  <c r="M163" i="7"/>
  <c r="L163" i="7"/>
  <c r="K163" i="7"/>
  <c r="J163" i="7"/>
  <c r="I163" i="7"/>
  <c r="H163" i="7"/>
  <c r="G163" i="7"/>
  <c r="F163" i="7"/>
  <c r="O162" i="7"/>
  <c r="N162" i="7"/>
  <c r="M162" i="7"/>
  <c r="L162" i="7"/>
  <c r="K162" i="7"/>
  <c r="J162" i="7"/>
  <c r="I162" i="7"/>
  <c r="H162" i="7"/>
  <c r="G162" i="7"/>
  <c r="F162" i="7"/>
  <c r="O157" i="7"/>
  <c r="N157" i="7"/>
  <c r="M157" i="7"/>
  <c r="L157" i="7"/>
  <c r="K157" i="7"/>
  <c r="J157" i="7"/>
  <c r="I157" i="7"/>
  <c r="H157" i="7"/>
  <c r="G157" i="7"/>
  <c r="F157" i="7"/>
  <c r="O156" i="7"/>
  <c r="N156" i="7"/>
  <c r="M156" i="7"/>
  <c r="L156" i="7"/>
  <c r="K156" i="7"/>
  <c r="J156" i="7"/>
  <c r="I156" i="7"/>
  <c r="H156" i="7"/>
  <c r="G156" i="7"/>
  <c r="F156" i="7"/>
  <c r="O151" i="7"/>
  <c r="N151" i="7"/>
  <c r="M151" i="7"/>
  <c r="L151" i="7"/>
  <c r="K151" i="7"/>
  <c r="J151" i="7"/>
  <c r="I151" i="7"/>
  <c r="H151" i="7"/>
  <c r="G151" i="7"/>
  <c r="F151" i="7"/>
  <c r="O150" i="7"/>
  <c r="N150" i="7"/>
  <c r="M150" i="7"/>
  <c r="L150" i="7"/>
  <c r="K150" i="7"/>
  <c r="J150" i="7"/>
  <c r="I150" i="7"/>
  <c r="H150" i="7"/>
  <c r="G150" i="7"/>
  <c r="F150" i="7"/>
  <c r="O145" i="7"/>
  <c r="N145" i="7"/>
  <c r="M145" i="7"/>
  <c r="L145" i="7"/>
  <c r="K145" i="7"/>
  <c r="J145" i="7"/>
  <c r="I145" i="7"/>
  <c r="H145" i="7"/>
  <c r="G145" i="7"/>
  <c r="F145" i="7"/>
  <c r="O144" i="7"/>
  <c r="N144" i="7"/>
  <c r="M144" i="7"/>
  <c r="L144" i="7"/>
  <c r="K144" i="7"/>
  <c r="J144" i="7"/>
  <c r="I144" i="7"/>
  <c r="H144" i="7"/>
  <c r="G144" i="7"/>
  <c r="F144" i="7"/>
  <c r="O139" i="7"/>
  <c r="N139" i="7"/>
  <c r="M139" i="7"/>
  <c r="L139" i="7"/>
  <c r="K139" i="7"/>
  <c r="J139" i="7"/>
  <c r="I139" i="7"/>
  <c r="H139" i="7"/>
  <c r="G139" i="7"/>
  <c r="F139" i="7"/>
  <c r="O138" i="7"/>
  <c r="N138" i="7"/>
  <c r="M138" i="7"/>
  <c r="L138" i="7"/>
  <c r="K138" i="7"/>
  <c r="J138" i="7"/>
  <c r="I138" i="7"/>
  <c r="H138" i="7"/>
  <c r="G138" i="7"/>
  <c r="F138" i="7"/>
  <c r="O133" i="7"/>
  <c r="N133" i="7"/>
  <c r="M133" i="7"/>
  <c r="L133" i="7"/>
  <c r="K133" i="7"/>
  <c r="J133" i="7"/>
  <c r="I133" i="7"/>
  <c r="H133" i="7"/>
  <c r="G133" i="7"/>
  <c r="F133" i="7"/>
  <c r="O132" i="7"/>
  <c r="N132" i="7"/>
  <c r="M132" i="7"/>
  <c r="L132" i="7"/>
  <c r="K132" i="7"/>
  <c r="J132" i="7"/>
  <c r="I132" i="7"/>
  <c r="H132" i="7"/>
  <c r="G132" i="7"/>
  <c r="F132" i="7"/>
  <c r="O127" i="7"/>
  <c r="N127" i="7"/>
  <c r="M127" i="7"/>
  <c r="L127" i="7"/>
  <c r="K127" i="7"/>
  <c r="J127" i="7"/>
  <c r="I127" i="7"/>
  <c r="H127" i="7"/>
  <c r="G127" i="7"/>
  <c r="F127" i="7"/>
  <c r="O126" i="7"/>
  <c r="N126" i="7"/>
  <c r="M126" i="7"/>
  <c r="L126" i="7"/>
  <c r="K126" i="7"/>
  <c r="J126" i="7"/>
  <c r="I126" i="7"/>
  <c r="H126" i="7"/>
  <c r="G126" i="7"/>
  <c r="F126" i="7"/>
  <c r="O121" i="7"/>
  <c r="N121" i="7"/>
  <c r="M121" i="7"/>
  <c r="L121" i="7"/>
  <c r="K121" i="7"/>
  <c r="J121" i="7"/>
  <c r="I121" i="7"/>
  <c r="H121" i="7"/>
  <c r="G121" i="7"/>
  <c r="F121" i="7"/>
  <c r="O120" i="7"/>
  <c r="N120" i="7"/>
  <c r="M120" i="7"/>
  <c r="L120" i="7"/>
  <c r="K120" i="7"/>
  <c r="J120" i="7"/>
  <c r="I120" i="7"/>
  <c r="H120" i="7"/>
  <c r="G120" i="7"/>
  <c r="F120" i="7"/>
  <c r="O115" i="7"/>
  <c r="N115" i="7"/>
  <c r="M115" i="7"/>
  <c r="L115" i="7"/>
  <c r="K115" i="7"/>
  <c r="J115" i="7"/>
  <c r="I115" i="7"/>
  <c r="H115" i="7"/>
  <c r="G115" i="7"/>
  <c r="F115" i="7"/>
  <c r="O114" i="7"/>
  <c r="N114" i="7"/>
  <c r="M114" i="7"/>
  <c r="L114" i="7"/>
  <c r="K114" i="7"/>
  <c r="J114" i="7"/>
  <c r="I114" i="7"/>
  <c r="H114" i="7"/>
  <c r="G114" i="7"/>
  <c r="F114" i="7"/>
  <c r="O109" i="7"/>
  <c r="N109" i="7"/>
  <c r="M109" i="7"/>
  <c r="L109" i="7"/>
  <c r="K109" i="7"/>
  <c r="J109" i="7"/>
  <c r="I109" i="7"/>
  <c r="H109" i="7"/>
  <c r="G109" i="7"/>
  <c r="F109" i="7"/>
  <c r="O108" i="7"/>
  <c r="N108" i="7"/>
  <c r="M108" i="7"/>
  <c r="L108" i="7"/>
  <c r="K108" i="7"/>
  <c r="J108" i="7"/>
  <c r="I108" i="7"/>
  <c r="H108" i="7"/>
  <c r="G108" i="7"/>
  <c r="F108" i="7"/>
  <c r="O103" i="7"/>
  <c r="N103" i="7"/>
  <c r="M103" i="7"/>
  <c r="L103" i="7"/>
  <c r="K103" i="7"/>
  <c r="J103" i="7"/>
  <c r="I103" i="7"/>
  <c r="H103" i="7"/>
  <c r="G103" i="7"/>
  <c r="F103" i="7"/>
  <c r="O102" i="7"/>
  <c r="N102" i="7"/>
  <c r="M102" i="7"/>
  <c r="L102" i="7"/>
  <c r="K102" i="7"/>
  <c r="J102" i="7"/>
  <c r="I102" i="7"/>
  <c r="H102" i="7"/>
  <c r="G102" i="7"/>
  <c r="F102" i="7"/>
  <c r="O97" i="7"/>
  <c r="N97" i="7"/>
  <c r="M97" i="7"/>
  <c r="L97" i="7"/>
  <c r="K97" i="7"/>
  <c r="J97" i="7"/>
  <c r="I97" i="7"/>
  <c r="H97" i="7"/>
  <c r="G97" i="7"/>
  <c r="F97" i="7"/>
  <c r="O96" i="7"/>
  <c r="N96" i="7"/>
  <c r="M96" i="7"/>
  <c r="L96" i="7"/>
  <c r="K96" i="7"/>
  <c r="J96" i="7"/>
  <c r="I96" i="7"/>
  <c r="H96" i="7"/>
  <c r="G96" i="7"/>
  <c r="F96" i="7"/>
  <c r="O91" i="7"/>
  <c r="N91" i="7"/>
  <c r="M91" i="7"/>
  <c r="L91" i="7"/>
  <c r="K91" i="7"/>
  <c r="J91" i="7"/>
  <c r="I91" i="7"/>
  <c r="H91" i="7"/>
  <c r="G91" i="7"/>
  <c r="F91" i="7"/>
  <c r="O90" i="7"/>
  <c r="N90" i="7"/>
  <c r="M90" i="7"/>
  <c r="L90" i="7"/>
  <c r="K90" i="7"/>
  <c r="J90" i="7"/>
  <c r="I90" i="7"/>
  <c r="H90" i="7"/>
  <c r="G90" i="7"/>
  <c r="F90" i="7"/>
  <c r="O85" i="7"/>
  <c r="N85" i="7"/>
  <c r="M85" i="7"/>
  <c r="L85" i="7"/>
  <c r="K85" i="7"/>
  <c r="J85" i="7"/>
  <c r="I85" i="7"/>
  <c r="H85" i="7"/>
  <c r="G85" i="7"/>
  <c r="F85" i="7"/>
  <c r="O84" i="7"/>
  <c r="N84" i="7"/>
  <c r="M84" i="7"/>
  <c r="L84" i="7"/>
  <c r="K84" i="7"/>
  <c r="J84" i="7"/>
  <c r="I84" i="7"/>
  <c r="H84" i="7"/>
  <c r="G84" i="7"/>
  <c r="F84" i="7"/>
  <c r="O79" i="7"/>
  <c r="N79" i="7"/>
  <c r="M79" i="7"/>
  <c r="L79" i="7"/>
  <c r="K79" i="7"/>
  <c r="J79" i="7"/>
  <c r="I79" i="7"/>
  <c r="H79" i="7"/>
  <c r="G79" i="7"/>
  <c r="F79" i="7"/>
  <c r="O78" i="7"/>
  <c r="N78" i="7"/>
  <c r="M78" i="7"/>
  <c r="L78" i="7"/>
  <c r="K78" i="7"/>
  <c r="J78" i="7"/>
  <c r="I78" i="7"/>
  <c r="H78" i="7"/>
  <c r="G78" i="7"/>
  <c r="F78" i="7"/>
  <c r="O73" i="7"/>
  <c r="N73" i="7"/>
  <c r="M73" i="7"/>
  <c r="L73" i="7"/>
  <c r="K73" i="7"/>
  <c r="J73" i="7"/>
  <c r="I73" i="7"/>
  <c r="H73" i="7"/>
  <c r="G73" i="7"/>
  <c r="F73" i="7"/>
  <c r="O72" i="7"/>
  <c r="N72" i="7"/>
  <c r="M72" i="7"/>
  <c r="L72" i="7"/>
  <c r="K72" i="7"/>
  <c r="J72" i="7"/>
  <c r="I72" i="7"/>
  <c r="H72" i="7"/>
  <c r="G72" i="7"/>
  <c r="F72" i="7"/>
  <c r="O67" i="7"/>
  <c r="N67" i="7"/>
  <c r="M67" i="7"/>
  <c r="L67" i="7"/>
  <c r="K67" i="7"/>
  <c r="J67" i="7"/>
  <c r="I67" i="7"/>
  <c r="H67" i="7"/>
  <c r="G67" i="7"/>
  <c r="F67" i="7"/>
  <c r="O66" i="7"/>
  <c r="N66" i="7"/>
  <c r="M66" i="7"/>
  <c r="L66" i="7"/>
  <c r="K66" i="7"/>
  <c r="J66" i="7"/>
  <c r="I66" i="7"/>
  <c r="H66" i="7"/>
  <c r="G66" i="7"/>
  <c r="F66" i="7"/>
  <c r="O61" i="7"/>
  <c r="N61" i="7"/>
  <c r="M61" i="7"/>
  <c r="L61" i="7"/>
  <c r="K61" i="7"/>
  <c r="J61" i="7"/>
  <c r="I61" i="7"/>
  <c r="H61" i="7"/>
  <c r="G61" i="7"/>
  <c r="F61" i="7"/>
  <c r="O60" i="7"/>
  <c r="N60" i="7"/>
  <c r="M60" i="7"/>
  <c r="L60" i="7"/>
  <c r="K60" i="7"/>
  <c r="J60" i="7"/>
  <c r="I60" i="7"/>
  <c r="H60" i="7"/>
  <c r="G60" i="7"/>
  <c r="F60" i="7"/>
  <c r="O55" i="7"/>
  <c r="N55" i="7"/>
  <c r="M55" i="7"/>
  <c r="L55" i="7"/>
  <c r="K55" i="7"/>
  <c r="J55" i="7"/>
  <c r="I55" i="7"/>
  <c r="H55" i="7"/>
  <c r="G55" i="7"/>
  <c r="F55" i="7"/>
  <c r="O54" i="7"/>
  <c r="N54" i="7"/>
  <c r="M54" i="7"/>
  <c r="L54" i="7"/>
  <c r="K54" i="7"/>
  <c r="J54" i="7"/>
  <c r="I54" i="7"/>
  <c r="H54" i="7"/>
  <c r="G54" i="7"/>
  <c r="F54" i="7"/>
  <c r="O49" i="7"/>
  <c r="N49" i="7"/>
  <c r="M49" i="7"/>
  <c r="L49" i="7"/>
  <c r="K49" i="7"/>
  <c r="J49" i="7"/>
  <c r="I49" i="7"/>
  <c r="H49" i="7"/>
  <c r="G49" i="7"/>
  <c r="F49" i="7"/>
  <c r="O48" i="7"/>
  <c r="N48" i="7"/>
  <c r="M48" i="7"/>
  <c r="L48" i="7"/>
  <c r="K48" i="7"/>
  <c r="J48" i="7"/>
  <c r="I48" i="7"/>
  <c r="H48" i="7"/>
  <c r="G48" i="7"/>
  <c r="F48" i="7"/>
  <c r="O43" i="7"/>
  <c r="N43" i="7"/>
  <c r="M43" i="7"/>
  <c r="L43" i="7"/>
  <c r="K43" i="7"/>
  <c r="J43" i="7"/>
  <c r="I43" i="7"/>
  <c r="H43" i="7"/>
  <c r="G43" i="7"/>
  <c r="F43" i="7"/>
  <c r="O42" i="7"/>
  <c r="N42" i="7"/>
  <c r="M42" i="7"/>
  <c r="L42" i="7"/>
  <c r="K42" i="7"/>
  <c r="J42" i="7"/>
  <c r="I42" i="7"/>
  <c r="H42" i="7"/>
  <c r="G42" i="7"/>
  <c r="F42" i="7"/>
  <c r="O37" i="7"/>
  <c r="N37" i="7"/>
  <c r="M37" i="7"/>
  <c r="L37" i="7"/>
  <c r="K37" i="7"/>
  <c r="J37" i="7"/>
  <c r="I37" i="7"/>
  <c r="H37" i="7"/>
  <c r="G37" i="7"/>
  <c r="F37" i="7"/>
  <c r="O36" i="7"/>
  <c r="N36" i="7"/>
  <c r="M36" i="7"/>
  <c r="L36" i="7"/>
  <c r="K36" i="7"/>
  <c r="J36" i="7"/>
  <c r="I36" i="7"/>
  <c r="H36" i="7"/>
  <c r="G36" i="7"/>
  <c r="F36" i="7"/>
  <c r="O31" i="7"/>
  <c r="N31" i="7"/>
  <c r="M31" i="7"/>
  <c r="L31" i="7"/>
  <c r="K31" i="7"/>
  <c r="J31" i="7"/>
  <c r="I31" i="7"/>
  <c r="H31" i="7"/>
  <c r="G31" i="7"/>
  <c r="F31" i="7"/>
  <c r="O30" i="7"/>
  <c r="N30" i="7"/>
  <c r="M30" i="7"/>
  <c r="L30" i="7"/>
  <c r="K30" i="7"/>
  <c r="J30" i="7"/>
  <c r="I30" i="7"/>
  <c r="H30" i="7"/>
  <c r="G30" i="7"/>
  <c r="F30" i="7"/>
  <c r="O25" i="7"/>
  <c r="N25" i="7"/>
  <c r="M25" i="7"/>
  <c r="L25" i="7"/>
  <c r="K25" i="7"/>
  <c r="J25" i="7"/>
  <c r="I25" i="7"/>
  <c r="H25" i="7"/>
  <c r="G25" i="7"/>
  <c r="F25" i="7"/>
  <c r="O24" i="7"/>
  <c r="N24" i="7"/>
  <c r="M24" i="7"/>
  <c r="L24" i="7"/>
  <c r="K24" i="7"/>
  <c r="J24" i="7"/>
  <c r="I24" i="7"/>
  <c r="H24" i="7"/>
  <c r="G24" i="7"/>
  <c r="F24" i="7"/>
  <c r="O19" i="7"/>
  <c r="N19" i="7"/>
  <c r="M19" i="7"/>
  <c r="L19" i="7"/>
  <c r="K19" i="7"/>
  <c r="J19" i="7"/>
  <c r="I19" i="7"/>
  <c r="H19" i="7"/>
  <c r="G19" i="7"/>
  <c r="F19" i="7"/>
  <c r="O18" i="7"/>
  <c r="N18" i="7"/>
  <c r="M18" i="7"/>
  <c r="L18" i="7"/>
  <c r="K18" i="7"/>
  <c r="J18" i="7"/>
  <c r="I18" i="7"/>
  <c r="H18" i="7"/>
  <c r="G18" i="7"/>
  <c r="F18" i="7"/>
  <c r="O13" i="7"/>
  <c r="N13" i="7"/>
  <c r="M13" i="7"/>
  <c r="L13" i="7"/>
  <c r="K13" i="7"/>
  <c r="J13" i="7"/>
  <c r="I13" i="7"/>
  <c r="H13" i="7"/>
  <c r="G13" i="7"/>
  <c r="F13" i="7"/>
  <c r="O12" i="7"/>
  <c r="N12" i="7"/>
  <c r="M12" i="7"/>
  <c r="L12" i="7"/>
  <c r="K12" i="7"/>
  <c r="J12" i="7"/>
  <c r="I12" i="7"/>
  <c r="H12" i="7"/>
  <c r="G12" i="7"/>
  <c r="F12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F7" i="7"/>
  <c r="F6" i="7" l="1"/>
  <c r="L210" i="6" l="1"/>
  <c r="M210" i="6" s="1"/>
  <c r="L209" i="6"/>
  <c r="M209" i="6" s="1"/>
  <c r="L208" i="6"/>
  <c r="M208" i="6" s="1"/>
  <c r="L207" i="6"/>
  <c r="M207" i="6" s="1"/>
  <c r="L206" i="6"/>
  <c r="M206" i="6" s="1"/>
  <c r="L205" i="6"/>
  <c r="M205" i="6" s="1"/>
  <c r="L204" i="6"/>
  <c r="M204" i="6" s="1"/>
  <c r="L203" i="6"/>
  <c r="M203" i="6" s="1"/>
  <c r="L202" i="6"/>
  <c r="M202" i="6" s="1"/>
  <c r="L201" i="6"/>
  <c r="M201" i="6" s="1"/>
  <c r="L200" i="6"/>
  <c r="M200" i="6" s="1"/>
  <c r="L199" i="6"/>
  <c r="M199" i="6" s="1"/>
  <c r="L198" i="6"/>
  <c r="M198" i="6" s="1"/>
  <c r="N210" i="6" s="1"/>
  <c r="L197" i="6"/>
  <c r="M197" i="6" s="1"/>
  <c r="L196" i="6"/>
  <c r="M196" i="6" s="1"/>
  <c r="L195" i="6"/>
  <c r="M195" i="6" s="1"/>
  <c r="L194" i="6"/>
  <c r="M194" i="6" s="1"/>
  <c r="L193" i="6"/>
  <c r="M193" i="6" s="1"/>
  <c r="L192" i="6"/>
  <c r="M192" i="6" s="1"/>
  <c r="L191" i="6"/>
  <c r="M191" i="6" s="1"/>
  <c r="L190" i="6"/>
  <c r="M190" i="6" s="1"/>
  <c r="L189" i="6"/>
  <c r="M189" i="6" s="1"/>
  <c r="L188" i="6"/>
  <c r="M188" i="6" s="1"/>
  <c r="L187" i="6"/>
  <c r="M187" i="6" s="1"/>
  <c r="L186" i="6"/>
  <c r="M186" i="6" s="1"/>
  <c r="L185" i="6"/>
  <c r="M185" i="6" s="1"/>
  <c r="N197" i="6" s="1"/>
  <c r="L184" i="6"/>
  <c r="M184" i="6" s="1"/>
  <c r="L183" i="6"/>
  <c r="M183" i="6" s="1"/>
  <c r="L182" i="6"/>
  <c r="M182" i="6" s="1"/>
  <c r="L181" i="6"/>
  <c r="M181" i="6" s="1"/>
  <c r="L180" i="6"/>
  <c r="M180" i="6" s="1"/>
  <c r="L179" i="6"/>
  <c r="M179" i="6" s="1"/>
  <c r="L178" i="6"/>
  <c r="M178" i="6" s="1"/>
  <c r="L177" i="6"/>
  <c r="M177" i="6" s="1"/>
  <c r="L176" i="6"/>
  <c r="M176" i="6" s="1"/>
  <c r="L175" i="6"/>
  <c r="M175" i="6" s="1"/>
  <c r="L174" i="6"/>
  <c r="M174" i="6" s="1"/>
  <c r="L173" i="6"/>
  <c r="M173" i="6" s="1"/>
  <c r="L172" i="6"/>
  <c r="M172" i="6" s="1"/>
  <c r="N184" i="6" s="1"/>
  <c r="L171" i="6"/>
  <c r="M171" i="6" s="1"/>
  <c r="L170" i="6"/>
  <c r="M170" i="6" s="1"/>
  <c r="L169" i="6"/>
  <c r="M169" i="6" s="1"/>
  <c r="L168" i="6"/>
  <c r="M168" i="6" s="1"/>
  <c r="L167" i="6"/>
  <c r="M167" i="6" s="1"/>
  <c r="L166" i="6"/>
  <c r="M166" i="6" s="1"/>
  <c r="L165" i="6"/>
  <c r="M165" i="6" s="1"/>
  <c r="L164" i="6"/>
  <c r="M164" i="6" s="1"/>
  <c r="L163" i="6"/>
  <c r="M163" i="6" s="1"/>
  <c r="L162" i="6"/>
  <c r="M162" i="6" s="1"/>
  <c r="L161" i="6"/>
  <c r="M161" i="6" s="1"/>
  <c r="L160" i="6"/>
  <c r="M160" i="6" s="1"/>
  <c r="L159" i="6"/>
  <c r="M159" i="6" s="1"/>
  <c r="N171" i="6" s="1"/>
  <c r="L158" i="6"/>
  <c r="M158" i="6" s="1"/>
  <c r="L157" i="6"/>
  <c r="M157" i="6" s="1"/>
  <c r="L156" i="6"/>
  <c r="M156" i="6" s="1"/>
  <c r="L155" i="6"/>
  <c r="M155" i="6" s="1"/>
  <c r="L154" i="6"/>
  <c r="M154" i="6" s="1"/>
  <c r="L153" i="6"/>
  <c r="M153" i="6" s="1"/>
  <c r="L152" i="6"/>
  <c r="M152" i="6" s="1"/>
  <c r="L151" i="6"/>
  <c r="M151" i="6" s="1"/>
  <c r="L150" i="6"/>
  <c r="M150" i="6" s="1"/>
  <c r="L149" i="6"/>
  <c r="M149" i="6" s="1"/>
  <c r="L148" i="6"/>
  <c r="M148" i="6" s="1"/>
  <c r="L147" i="6"/>
  <c r="M147" i="6" s="1"/>
  <c r="L146" i="6"/>
  <c r="M146" i="6" s="1"/>
  <c r="N158" i="6" s="1"/>
  <c r="L145" i="6"/>
  <c r="M145" i="6" s="1"/>
  <c r="L144" i="6"/>
  <c r="M144" i="6" s="1"/>
  <c r="L143" i="6"/>
  <c r="M143" i="6" s="1"/>
  <c r="L142" i="6"/>
  <c r="M142" i="6" s="1"/>
  <c r="L141" i="6"/>
  <c r="M141" i="6" s="1"/>
  <c r="L140" i="6"/>
  <c r="M140" i="6" s="1"/>
  <c r="L139" i="6"/>
  <c r="M139" i="6" s="1"/>
  <c r="L138" i="6"/>
  <c r="M138" i="6" s="1"/>
  <c r="L137" i="6"/>
  <c r="M137" i="6" s="1"/>
  <c r="L136" i="6"/>
  <c r="M136" i="6" s="1"/>
  <c r="L135" i="6"/>
  <c r="M135" i="6" s="1"/>
  <c r="L134" i="6"/>
  <c r="M134" i="6" s="1"/>
  <c r="L133" i="6"/>
  <c r="M133" i="6" s="1"/>
  <c r="N145" i="6" s="1"/>
  <c r="L132" i="6"/>
  <c r="M132" i="6" s="1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L124" i="6"/>
  <c r="M124" i="6" s="1"/>
  <c r="L123" i="6"/>
  <c r="M123" i="6" s="1"/>
  <c r="L122" i="6"/>
  <c r="M122" i="6" s="1"/>
  <c r="L121" i="6"/>
  <c r="M121" i="6" s="1"/>
  <c r="L120" i="6"/>
  <c r="M120" i="6" s="1"/>
  <c r="N132" i="6" s="1"/>
  <c r="L119" i="6"/>
  <c r="M119" i="6" s="1"/>
  <c r="L118" i="6"/>
  <c r="M118" i="6" s="1"/>
  <c r="L117" i="6"/>
  <c r="M117" i="6" s="1"/>
  <c r="L116" i="6"/>
  <c r="M116" i="6" s="1"/>
  <c r="L115" i="6"/>
  <c r="M115" i="6" s="1"/>
  <c r="L114" i="6"/>
  <c r="M114" i="6" s="1"/>
  <c r="L113" i="6"/>
  <c r="M113" i="6" s="1"/>
  <c r="L112" i="6"/>
  <c r="M112" i="6" s="1"/>
  <c r="L111" i="6"/>
  <c r="M111" i="6" s="1"/>
  <c r="L110" i="6"/>
  <c r="M110" i="6" s="1"/>
  <c r="L109" i="6"/>
  <c r="M109" i="6" s="1"/>
  <c r="L108" i="6"/>
  <c r="M108" i="6" s="1"/>
  <c r="L107" i="6"/>
  <c r="M107" i="6" s="1"/>
  <c r="N119" i="6" s="1"/>
  <c r="L106" i="6"/>
  <c r="M106" i="6" s="1"/>
  <c r="L105" i="6"/>
  <c r="M105" i="6" s="1"/>
  <c r="L104" i="6"/>
  <c r="M104" i="6" s="1"/>
  <c r="L103" i="6"/>
  <c r="M103" i="6" s="1"/>
  <c r="L102" i="6"/>
  <c r="M102" i="6" s="1"/>
  <c r="L101" i="6"/>
  <c r="M101" i="6" s="1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L94" i="6"/>
  <c r="M94" i="6" s="1"/>
  <c r="N106" i="6" s="1"/>
  <c r="L93" i="6"/>
  <c r="M93" i="6" s="1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L86" i="6"/>
  <c r="M86" i="6" s="1"/>
  <c r="L85" i="6"/>
  <c r="M85" i="6" s="1"/>
  <c r="L84" i="6"/>
  <c r="M84" i="6" s="1"/>
  <c r="L83" i="6"/>
  <c r="M83" i="6" s="1"/>
  <c r="L82" i="6"/>
  <c r="M82" i="6" s="1"/>
  <c r="L81" i="6"/>
  <c r="M81" i="6" s="1"/>
  <c r="N93" i="6" s="1"/>
  <c r="L80" i="6"/>
  <c r="M80" i="6" s="1"/>
  <c r="L79" i="6"/>
  <c r="M79" i="6" s="1"/>
  <c r="L78" i="6"/>
  <c r="M78" i="6" s="1"/>
  <c r="L77" i="6"/>
  <c r="M77" i="6" s="1"/>
  <c r="L76" i="6"/>
  <c r="M76" i="6" s="1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L69" i="6"/>
  <c r="M69" i="6" s="1"/>
  <c r="L68" i="6"/>
  <c r="M68" i="6" s="1"/>
  <c r="N80" i="6" s="1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L61" i="6"/>
  <c r="M61" i="6" s="1"/>
  <c r="L60" i="6"/>
  <c r="M60" i="6" s="1"/>
  <c r="L59" i="6"/>
  <c r="M59" i="6" s="1"/>
  <c r="L58" i="6"/>
  <c r="M58" i="6" s="1"/>
  <c r="L57" i="6"/>
  <c r="M57" i="6" s="1"/>
  <c r="L56" i="6"/>
  <c r="M56" i="6" s="1"/>
  <c r="L55" i="6"/>
  <c r="M55" i="6" s="1"/>
  <c r="N67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M43" i="6" s="1"/>
  <c r="L42" i="6"/>
  <c r="M42" i="6" s="1"/>
  <c r="N54" i="6" s="1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N41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N28" i="6" s="1"/>
  <c r="L15" i="6"/>
  <c r="M15" i="6" s="1"/>
  <c r="N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AC210" i="6"/>
  <c r="AD210" i="6" s="1"/>
  <c r="AC209" i="6"/>
  <c r="AD209" i="6" s="1"/>
  <c r="AC208" i="6"/>
  <c r="AD208" i="6" s="1"/>
  <c r="AC207" i="6"/>
  <c r="AD207" i="6" s="1"/>
  <c r="AC206" i="6"/>
  <c r="AD206" i="6" s="1"/>
  <c r="AC205" i="6"/>
  <c r="AD205" i="6" s="1"/>
  <c r="AC204" i="6"/>
  <c r="AD204" i="6" s="1"/>
  <c r="AC203" i="6"/>
  <c r="AD203" i="6" s="1"/>
  <c r="AC202" i="6"/>
  <c r="AD202" i="6" s="1"/>
  <c r="AC201" i="6"/>
  <c r="AD201" i="6" s="1"/>
  <c r="AC200" i="6"/>
  <c r="AD200" i="6" s="1"/>
  <c r="AC199" i="6"/>
  <c r="AD199" i="6" s="1"/>
  <c r="AC198" i="6"/>
  <c r="AD198" i="6" s="1"/>
  <c r="AC197" i="6"/>
  <c r="AD197" i="6" s="1"/>
  <c r="AC196" i="6"/>
  <c r="AD196" i="6" s="1"/>
  <c r="AC195" i="6"/>
  <c r="AD195" i="6" s="1"/>
  <c r="AC194" i="6"/>
  <c r="AD194" i="6" s="1"/>
  <c r="AC193" i="6"/>
  <c r="AD193" i="6" s="1"/>
  <c r="AC192" i="6"/>
  <c r="AD192" i="6" s="1"/>
  <c r="AC191" i="6"/>
  <c r="AD191" i="6" s="1"/>
  <c r="AC190" i="6"/>
  <c r="AD190" i="6" s="1"/>
  <c r="AC189" i="6"/>
  <c r="AD189" i="6" s="1"/>
  <c r="AC188" i="6"/>
  <c r="AD188" i="6" s="1"/>
  <c r="AC187" i="6"/>
  <c r="AD187" i="6" s="1"/>
  <c r="AC186" i="6"/>
  <c r="AD186" i="6" s="1"/>
  <c r="AC185" i="6"/>
  <c r="AD185" i="6" s="1"/>
  <c r="AC184" i="6"/>
  <c r="AD184" i="6" s="1"/>
  <c r="AC183" i="6"/>
  <c r="AD183" i="6" s="1"/>
  <c r="AC182" i="6"/>
  <c r="AD182" i="6" s="1"/>
  <c r="AC181" i="6"/>
  <c r="AD181" i="6" s="1"/>
  <c r="AC180" i="6"/>
  <c r="AD180" i="6" s="1"/>
  <c r="AC179" i="6"/>
  <c r="AD179" i="6" s="1"/>
  <c r="AC178" i="6"/>
  <c r="AD178" i="6" s="1"/>
  <c r="AC177" i="6"/>
  <c r="AD177" i="6" s="1"/>
  <c r="AC176" i="6"/>
  <c r="AD176" i="6" s="1"/>
  <c r="AC175" i="6"/>
  <c r="AD175" i="6" s="1"/>
  <c r="AC174" i="6"/>
  <c r="AD174" i="6" s="1"/>
  <c r="AC173" i="6"/>
  <c r="AD173" i="6" s="1"/>
  <c r="AC172" i="6"/>
  <c r="AD172" i="6" s="1"/>
  <c r="AE184" i="6" s="1"/>
  <c r="AC171" i="6"/>
  <c r="AD171" i="6" s="1"/>
  <c r="AC170" i="6"/>
  <c r="AD170" i="6" s="1"/>
  <c r="AC169" i="6"/>
  <c r="AD169" i="6" s="1"/>
  <c r="AC168" i="6"/>
  <c r="AD168" i="6" s="1"/>
  <c r="AC167" i="6"/>
  <c r="AD167" i="6" s="1"/>
  <c r="AC166" i="6"/>
  <c r="AD166" i="6" s="1"/>
  <c r="AC165" i="6"/>
  <c r="AD165" i="6" s="1"/>
  <c r="AC164" i="6"/>
  <c r="AD164" i="6" s="1"/>
  <c r="AC163" i="6"/>
  <c r="AD163" i="6" s="1"/>
  <c r="AC162" i="6"/>
  <c r="AD162" i="6" s="1"/>
  <c r="AC161" i="6"/>
  <c r="AD161" i="6" s="1"/>
  <c r="AC160" i="6"/>
  <c r="AD160" i="6" s="1"/>
  <c r="AC159" i="6"/>
  <c r="AD159" i="6" s="1"/>
  <c r="AC158" i="6"/>
  <c r="AD158" i="6" s="1"/>
  <c r="AC157" i="6"/>
  <c r="AD157" i="6" s="1"/>
  <c r="AC156" i="6"/>
  <c r="AD156" i="6" s="1"/>
  <c r="AC155" i="6"/>
  <c r="AD155" i="6" s="1"/>
  <c r="AC154" i="6"/>
  <c r="AD154" i="6" s="1"/>
  <c r="AC153" i="6"/>
  <c r="AD153" i="6" s="1"/>
  <c r="AC152" i="6"/>
  <c r="AD152" i="6" s="1"/>
  <c r="AC151" i="6"/>
  <c r="AD151" i="6" s="1"/>
  <c r="AC150" i="6"/>
  <c r="AD150" i="6" s="1"/>
  <c r="AC149" i="6"/>
  <c r="AD149" i="6" s="1"/>
  <c r="AC148" i="6"/>
  <c r="AD148" i="6" s="1"/>
  <c r="AC147" i="6"/>
  <c r="AD147" i="6" s="1"/>
  <c r="AC146" i="6"/>
  <c r="AD146" i="6" s="1"/>
  <c r="AC145" i="6"/>
  <c r="AD145" i="6" s="1"/>
  <c r="AC144" i="6"/>
  <c r="AD144" i="6" s="1"/>
  <c r="AC143" i="6"/>
  <c r="AD143" i="6" s="1"/>
  <c r="AC142" i="6"/>
  <c r="AD142" i="6" s="1"/>
  <c r="AC141" i="6"/>
  <c r="AD141" i="6" s="1"/>
  <c r="AC140" i="6"/>
  <c r="AD140" i="6" s="1"/>
  <c r="AC139" i="6"/>
  <c r="AD139" i="6" s="1"/>
  <c r="AC138" i="6"/>
  <c r="AD138" i="6" s="1"/>
  <c r="AC137" i="6"/>
  <c r="AD137" i="6" s="1"/>
  <c r="AC136" i="6"/>
  <c r="AD136" i="6" s="1"/>
  <c r="AC135" i="6"/>
  <c r="AD135" i="6" s="1"/>
  <c r="AC134" i="6"/>
  <c r="AD134" i="6" s="1"/>
  <c r="AC133" i="6"/>
  <c r="AD133" i="6" s="1"/>
  <c r="AC132" i="6"/>
  <c r="AD132" i="6" s="1"/>
  <c r="AC131" i="6"/>
  <c r="AD131" i="6" s="1"/>
  <c r="AC130" i="6"/>
  <c r="AD130" i="6" s="1"/>
  <c r="AC129" i="6"/>
  <c r="AD129" i="6" s="1"/>
  <c r="AC128" i="6"/>
  <c r="AD128" i="6" s="1"/>
  <c r="AC127" i="6"/>
  <c r="AD127" i="6" s="1"/>
  <c r="AC126" i="6"/>
  <c r="AD126" i="6" s="1"/>
  <c r="AC125" i="6"/>
  <c r="AD125" i="6" s="1"/>
  <c r="AC124" i="6"/>
  <c r="AD124" i="6" s="1"/>
  <c r="AC123" i="6"/>
  <c r="AD123" i="6" s="1"/>
  <c r="AC122" i="6"/>
  <c r="AD122" i="6" s="1"/>
  <c r="AC121" i="6"/>
  <c r="AD121" i="6" s="1"/>
  <c r="AC120" i="6"/>
  <c r="AD120" i="6" s="1"/>
  <c r="AC119" i="6"/>
  <c r="AD119" i="6" s="1"/>
  <c r="AC118" i="6"/>
  <c r="AD118" i="6" s="1"/>
  <c r="AC117" i="6"/>
  <c r="AD117" i="6" s="1"/>
  <c r="AC116" i="6"/>
  <c r="AD116" i="6" s="1"/>
  <c r="AC115" i="6"/>
  <c r="AD115" i="6" s="1"/>
  <c r="AC114" i="6"/>
  <c r="AD114" i="6" s="1"/>
  <c r="AC113" i="6"/>
  <c r="AD113" i="6" s="1"/>
  <c r="AC112" i="6"/>
  <c r="AD112" i="6" s="1"/>
  <c r="AC111" i="6"/>
  <c r="AD111" i="6" s="1"/>
  <c r="AC110" i="6"/>
  <c r="AD110" i="6" s="1"/>
  <c r="AC109" i="6"/>
  <c r="AD109" i="6" s="1"/>
  <c r="AC108" i="6"/>
  <c r="AD108" i="6" s="1"/>
  <c r="AC107" i="6"/>
  <c r="AD107" i="6" s="1"/>
  <c r="AC106" i="6"/>
  <c r="AD106" i="6" s="1"/>
  <c r="AC105" i="6"/>
  <c r="AD105" i="6" s="1"/>
  <c r="AC104" i="6"/>
  <c r="AD104" i="6" s="1"/>
  <c r="AC103" i="6"/>
  <c r="AD103" i="6" s="1"/>
  <c r="AC102" i="6"/>
  <c r="AD102" i="6" s="1"/>
  <c r="AC101" i="6"/>
  <c r="AD101" i="6" s="1"/>
  <c r="AC100" i="6"/>
  <c r="AD100" i="6" s="1"/>
  <c r="AC99" i="6"/>
  <c r="AD99" i="6" s="1"/>
  <c r="AC98" i="6"/>
  <c r="AD98" i="6" s="1"/>
  <c r="AC97" i="6"/>
  <c r="AD97" i="6" s="1"/>
  <c r="AC96" i="6"/>
  <c r="AD96" i="6" s="1"/>
  <c r="AC95" i="6"/>
  <c r="AD95" i="6" s="1"/>
  <c r="AC94" i="6"/>
  <c r="AD94" i="6" s="1"/>
  <c r="AC93" i="6"/>
  <c r="AD93" i="6" s="1"/>
  <c r="AC92" i="6"/>
  <c r="AD92" i="6" s="1"/>
  <c r="AC91" i="6"/>
  <c r="AD91" i="6" s="1"/>
  <c r="AC90" i="6"/>
  <c r="AD90" i="6" s="1"/>
  <c r="AC89" i="6"/>
  <c r="AD89" i="6" s="1"/>
  <c r="AC88" i="6"/>
  <c r="AD88" i="6" s="1"/>
  <c r="AC87" i="6"/>
  <c r="AD87" i="6" s="1"/>
  <c r="AC86" i="6"/>
  <c r="AD86" i="6" s="1"/>
  <c r="AC85" i="6"/>
  <c r="AD85" i="6" s="1"/>
  <c r="AC84" i="6"/>
  <c r="AD84" i="6" s="1"/>
  <c r="AC83" i="6"/>
  <c r="AD83" i="6" s="1"/>
  <c r="AC82" i="6"/>
  <c r="AD82" i="6" s="1"/>
  <c r="AC81" i="6"/>
  <c r="AD81" i="6" s="1"/>
  <c r="AE93" i="6" s="1"/>
  <c r="AD80" i="6"/>
  <c r="AC80" i="6"/>
  <c r="AC79" i="6"/>
  <c r="AD79" i="6" s="1"/>
  <c r="AC78" i="6"/>
  <c r="AD78" i="6" s="1"/>
  <c r="AC77" i="6"/>
  <c r="AD77" i="6" s="1"/>
  <c r="AC76" i="6"/>
  <c r="AD76" i="6" s="1"/>
  <c r="AC75" i="6"/>
  <c r="AD75" i="6" s="1"/>
  <c r="AC74" i="6"/>
  <c r="AD74" i="6" s="1"/>
  <c r="AC73" i="6"/>
  <c r="AD73" i="6" s="1"/>
  <c r="AC72" i="6"/>
  <c r="AD72" i="6" s="1"/>
  <c r="AC71" i="6"/>
  <c r="AD71" i="6" s="1"/>
  <c r="AC70" i="6"/>
  <c r="AD70" i="6" s="1"/>
  <c r="AC69" i="6"/>
  <c r="AD69" i="6" s="1"/>
  <c r="AC68" i="6"/>
  <c r="AD68" i="6" s="1"/>
  <c r="AC67" i="6"/>
  <c r="AD67" i="6" s="1"/>
  <c r="AC66" i="6"/>
  <c r="AD66" i="6" s="1"/>
  <c r="AC65" i="6"/>
  <c r="AD65" i="6" s="1"/>
  <c r="AC64" i="6"/>
  <c r="AD64" i="6" s="1"/>
  <c r="AC63" i="6"/>
  <c r="AD63" i="6" s="1"/>
  <c r="AC62" i="6"/>
  <c r="AD62" i="6" s="1"/>
  <c r="AC61" i="6"/>
  <c r="AD61" i="6" s="1"/>
  <c r="AC60" i="6"/>
  <c r="AD60" i="6" s="1"/>
  <c r="AC59" i="6"/>
  <c r="AD59" i="6" s="1"/>
  <c r="AC58" i="6"/>
  <c r="AD58" i="6" s="1"/>
  <c r="AC57" i="6"/>
  <c r="AD57" i="6" s="1"/>
  <c r="AC56" i="6"/>
  <c r="AD56" i="6" s="1"/>
  <c r="AC55" i="6"/>
  <c r="AD55" i="6" s="1"/>
  <c r="AE67" i="6" s="1"/>
  <c r="AC54" i="6"/>
  <c r="AD54" i="6" s="1"/>
  <c r="AC53" i="6"/>
  <c r="AD53" i="6" s="1"/>
  <c r="AC52" i="6"/>
  <c r="AD52" i="6" s="1"/>
  <c r="AC51" i="6"/>
  <c r="AD51" i="6" s="1"/>
  <c r="AC50" i="6"/>
  <c r="AD50" i="6" s="1"/>
  <c r="AC49" i="6"/>
  <c r="AD49" i="6" s="1"/>
  <c r="AC48" i="6"/>
  <c r="AD48" i="6" s="1"/>
  <c r="AC47" i="6"/>
  <c r="AD47" i="6" s="1"/>
  <c r="AC46" i="6"/>
  <c r="AD46" i="6" s="1"/>
  <c r="AC45" i="6"/>
  <c r="AD45" i="6" s="1"/>
  <c r="AC44" i="6"/>
  <c r="AD44" i="6" s="1"/>
  <c r="AC43" i="6"/>
  <c r="AD43" i="6" s="1"/>
  <c r="AC42" i="6"/>
  <c r="AD42" i="6" s="1"/>
  <c r="AC41" i="6"/>
  <c r="AD41" i="6" s="1"/>
  <c r="AC40" i="6"/>
  <c r="AD40" i="6" s="1"/>
  <c r="AC39" i="6"/>
  <c r="AD39" i="6" s="1"/>
  <c r="AC38" i="6"/>
  <c r="AD38" i="6" s="1"/>
  <c r="AC37" i="6"/>
  <c r="AD37" i="6" s="1"/>
  <c r="AC36" i="6"/>
  <c r="AD36" i="6" s="1"/>
  <c r="AC35" i="6"/>
  <c r="AD35" i="6" s="1"/>
  <c r="AC34" i="6"/>
  <c r="AD34" i="6" s="1"/>
  <c r="AC33" i="6"/>
  <c r="AD33" i="6" s="1"/>
  <c r="AC32" i="6"/>
  <c r="AD32" i="6" s="1"/>
  <c r="AC31" i="6"/>
  <c r="AD31" i="6" s="1"/>
  <c r="AC30" i="6"/>
  <c r="AD30" i="6" s="1"/>
  <c r="AC29" i="6"/>
  <c r="AD29" i="6" s="1"/>
  <c r="AE41" i="6" s="1"/>
  <c r="AC28" i="6"/>
  <c r="AD28" i="6" s="1"/>
  <c r="AC27" i="6"/>
  <c r="AD27" i="6" s="1"/>
  <c r="AC26" i="6"/>
  <c r="AD26" i="6" s="1"/>
  <c r="AC25" i="6"/>
  <c r="AD25" i="6" s="1"/>
  <c r="AC24" i="6"/>
  <c r="AD24" i="6" s="1"/>
  <c r="AC23" i="6"/>
  <c r="AD23" i="6" s="1"/>
  <c r="AC22" i="6"/>
  <c r="AD22" i="6" s="1"/>
  <c r="AC21" i="6"/>
  <c r="AD21" i="6" s="1"/>
  <c r="AC20" i="6"/>
  <c r="AD20" i="6" s="1"/>
  <c r="AC19" i="6"/>
  <c r="AD19" i="6" s="1"/>
  <c r="AC18" i="6"/>
  <c r="AD18" i="6" s="1"/>
  <c r="AC17" i="6"/>
  <c r="AD17" i="6" s="1"/>
  <c r="AC16" i="6"/>
  <c r="AD16" i="6" s="1"/>
  <c r="AE28" i="6" s="1"/>
  <c r="AC15" i="6"/>
  <c r="AD15" i="6" s="1"/>
  <c r="AC14" i="6"/>
  <c r="AD14" i="6" s="1"/>
  <c r="AD13" i="6"/>
  <c r="AC13" i="6"/>
  <c r="AC12" i="6"/>
  <c r="AD12" i="6" s="1"/>
  <c r="AC11" i="6"/>
  <c r="AD11" i="6" s="1"/>
  <c r="AC10" i="6"/>
  <c r="AD10" i="6" s="1"/>
  <c r="AC9" i="6"/>
  <c r="AD9" i="6" s="1"/>
  <c r="AC8" i="6"/>
  <c r="AD8" i="6" s="1"/>
  <c r="AC7" i="6"/>
  <c r="AD7" i="6" s="1"/>
  <c r="AC6" i="6"/>
  <c r="AD6" i="6" s="1"/>
  <c r="AC5" i="6"/>
  <c r="AD5" i="6" s="1"/>
  <c r="AC4" i="6"/>
  <c r="AD4" i="6" s="1"/>
  <c r="AC3" i="6"/>
  <c r="AD3" i="6" s="1"/>
  <c r="AP210" i="6"/>
  <c r="AQ210" i="6" s="1"/>
  <c r="AP209" i="6"/>
  <c r="AQ209" i="6" s="1"/>
  <c r="AP208" i="6"/>
  <c r="AQ208" i="6" s="1"/>
  <c r="AP207" i="6"/>
  <c r="AQ207" i="6" s="1"/>
  <c r="AP206" i="6"/>
  <c r="AQ206" i="6" s="1"/>
  <c r="AP205" i="6"/>
  <c r="AQ205" i="6" s="1"/>
  <c r="AP204" i="6"/>
  <c r="AQ204" i="6" s="1"/>
  <c r="AP203" i="6"/>
  <c r="AQ203" i="6" s="1"/>
  <c r="AP202" i="6"/>
  <c r="AQ202" i="6" s="1"/>
  <c r="AP201" i="6"/>
  <c r="AQ201" i="6" s="1"/>
  <c r="AP200" i="6"/>
  <c r="AQ200" i="6" s="1"/>
  <c r="AP199" i="6"/>
  <c r="AQ199" i="6" s="1"/>
  <c r="AP198" i="6"/>
  <c r="AQ198" i="6" s="1"/>
  <c r="AP197" i="6"/>
  <c r="AQ197" i="6" s="1"/>
  <c r="AP196" i="6"/>
  <c r="AQ196" i="6" s="1"/>
  <c r="AP195" i="6"/>
  <c r="AQ195" i="6" s="1"/>
  <c r="AP194" i="6"/>
  <c r="AQ194" i="6" s="1"/>
  <c r="AP193" i="6"/>
  <c r="AQ193" i="6" s="1"/>
  <c r="AP192" i="6"/>
  <c r="AQ192" i="6" s="1"/>
  <c r="AP191" i="6"/>
  <c r="AQ191" i="6" s="1"/>
  <c r="AP190" i="6"/>
  <c r="AQ190" i="6" s="1"/>
  <c r="AP189" i="6"/>
  <c r="AQ189" i="6" s="1"/>
  <c r="AP188" i="6"/>
  <c r="AQ188" i="6" s="1"/>
  <c r="AP187" i="6"/>
  <c r="AQ187" i="6" s="1"/>
  <c r="AP186" i="6"/>
  <c r="AQ186" i="6" s="1"/>
  <c r="AP185" i="6"/>
  <c r="AQ185" i="6" s="1"/>
  <c r="AR197" i="6" s="1"/>
  <c r="AP184" i="6"/>
  <c r="AQ184" i="6" s="1"/>
  <c r="AP183" i="6"/>
  <c r="AQ183" i="6" s="1"/>
  <c r="AP182" i="6"/>
  <c r="AQ182" i="6" s="1"/>
  <c r="AP181" i="6"/>
  <c r="AQ181" i="6" s="1"/>
  <c r="AP180" i="6"/>
  <c r="AQ180" i="6" s="1"/>
  <c r="AP179" i="6"/>
  <c r="AQ179" i="6" s="1"/>
  <c r="AP178" i="6"/>
  <c r="AQ178" i="6" s="1"/>
  <c r="AP177" i="6"/>
  <c r="AQ177" i="6" s="1"/>
  <c r="AP176" i="6"/>
  <c r="AQ176" i="6" s="1"/>
  <c r="AP175" i="6"/>
  <c r="AQ175" i="6" s="1"/>
  <c r="AP174" i="6"/>
  <c r="AQ174" i="6" s="1"/>
  <c r="AP173" i="6"/>
  <c r="AQ173" i="6" s="1"/>
  <c r="AP172" i="6"/>
  <c r="AQ172" i="6" s="1"/>
  <c r="AR184" i="6" s="1"/>
  <c r="AP171" i="6"/>
  <c r="AQ171" i="6" s="1"/>
  <c r="AP170" i="6"/>
  <c r="AQ170" i="6" s="1"/>
  <c r="AP169" i="6"/>
  <c r="AQ169" i="6" s="1"/>
  <c r="AP168" i="6"/>
  <c r="AQ168" i="6" s="1"/>
  <c r="AP167" i="6"/>
  <c r="AQ167" i="6" s="1"/>
  <c r="AP166" i="6"/>
  <c r="AQ166" i="6" s="1"/>
  <c r="AP165" i="6"/>
  <c r="AQ165" i="6" s="1"/>
  <c r="AP164" i="6"/>
  <c r="AQ164" i="6" s="1"/>
  <c r="AP163" i="6"/>
  <c r="AQ163" i="6" s="1"/>
  <c r="AP162" i="6"/>
  <c r="AQ162" i="6" s="1"/>
  <c r="AP161" i="6"/>
  <c r="AQ161" i="6" s="1"/>
  <c r="AP160" i="6"/>
  <c r="AQ160" i="6" s="1"/>
  <c r="AP159" i="6"/>
  <c r="AQ159" i="6" s="1"/>
  <c r="AP158" i="6"/>
  <c r="AQ158" i="6" s="1"/>
  <c r="AP157" i="6"/>
  <c r="AQ157" i="6" s="1"/>
  <c r="AP156" i="6"/>
  <c r="AQ156" i="6" s="1"/>
  <c r="AP155" i="6"/>
  <c r="AQ155" i="6" s="1"/>
  <c r="AP154" i="6"/>
  <c r="AQ154" i="6" s="1"/>
  <c r="AP153" i="6"/>
  <c r="AQ153" i="6" s="1"/>
  <c r="AP152" i="6"/>
  <c r="AQ152" i="6" s="1"/>
  <c r="AP151" i="6"/>
  <c r="AQ151" i="6" s="1"/>
  <c r="AP150" i="6"/>
  <c r="AQ150" i="6" s="1"/>
  <c r="AP149" i="6"/>
  <c r="AQ149" i="6" s="1"/>
  <c r="AP148" i="6"/>
  <c r="AQ148" i="6" s="1"/>
  <c r="AP147" i="6"/>
  <c r="AQ147" i="6" s="1"/>
  <c r="AP146" i="6"/>
  <c r="AQ146" i="6" s="1"/>
  <c r="AP145" i="6"/>
  <c r="AQ145" i="6" s="1"/>
  <c r="AP144" i="6"/>
  <c r="AQ144" i="6" s="1"/>
  <c r="AP143" i="6"/>
  <c r="AQ143" i="6" s="1"/>
  <c r="AP142" i="6"/>
  <c r="AQ142" i="6" s="1"/>
  <c r="AP141" i="6"/>
  <c r="AQ141" i="6" s="1"/>
  <c r="AP140" i="6"/>
  <c r="AQ140" i="6" s="1"/>
  <c r="AP139" i="6"/>
  <c r="AQ139" i="6" s="1"/>
  <c r="AP138" i="6"/>
  <c r="AQ138" i="6" s="1"/>
  <c r="AP137" i="6"/>
  <c r="AQ137" i="6" s="1"/>
  <c r="AP136" i="6"/>
  <c r="AQ136" i="6" s="1"/>
  <c r="AP135" i="6"/>
  <c r="AQ135" i="6" s="1"/>
  <c r="AP134" i="6"/>
  <c r="AQ134" i="6" s="1"/>
  <c r="AP133" i="6"/>
  <c r="AQ133" i="6" s="1"/>
  <c r="AP132" i="6"/>
  <c r="AQ132" i="6" s="1"/>
  <c r="AP131" i="6"/>
  <c r="AQ131" i="6" s="1"/>
  <c r="AP130" i="6"/>
  <c r="AQ130" i="6" s="1"/>
  <c r="AQ129" i="6"/>
  <c r="AP129" i="6"/>
  <c r="AP128" i="6"/>
  <c r="AQ128" i="6" s="1"/>
  <c r="AP127" i="6"/>
  <c r="AQ127" i="6" s="1"/>
  <c r="AP126" i="6"/>
  <c r="AQ126" i="6" s="1"/>
  <c r="AP125" i="6"/>
  <c r="AQ125" i="6" s="1"/>
  <c r="AP124" i="6"/>
  <c r="AQ124" i="6" s="1"/>
  <c r="AP123" i="6"/>
  <c r="AQ123" i="6" s="1"/>
  <c r="AP122" i="6"/>
  <c r="AQ122" i="6" s="1"/>
  <c r="AP121" i="6"/>
  <c r="AQ121" i="6" s="1"/>
  <c r="AP120" i="6"/>
  <c r="AQ120" i="6" s="1"/>
  <c r="AP119" i="6"/>
  <c r="AQ119" i="6" s="1"/>
  <c r="AP118" i="6"/>
  <c r="AQ118" i="6" s="1"/>
  <c r="AP117" i="6"/>
  <c r="AQ117" i="6" s="1"/>
  <c r="AP116" i="6"/>
  <c r="AQ116" i="6" s="1"/>
  <c r="AP115" i="6"/>
  <c r="AQ115" i="6" s="1"/>
  <c r="AP114" i="6"/>
  <c r="AQ114" i="6" s="1"/>
  <c r="AP113" i="6"/>
  <c r="AQ113" i="6" s="1"/>
  <c r="AP112" i="6"/>
  <c r="AQ112" i="6" s="1"/>
  <c r="AP111" i="6"/>
  <c r="AQ111" i="6" s="1"/>
  <c r="AP110" i="6"/>
  <c r="AQ110" i="6" s="1"/>
  <c r="AP109" i="6"/>
  <c r="AQ109" i="6" s="1"/>
  <c r="AP108" i="6"/>
  <c r="AQ108" i="6" s="1"/>
  <c r="AP107" i="6"/>
  <c r="AQ107" i="6" s="1"/>
  <c r="AP106" i="6"/>
  <c r="AQ106" i="6" s="1"/>
  <c r="AP105" i="6"/>
  <c r="AQ105" i="6" s="1"/>
  <c r="AP104" i="6"/>
  <c r="AQ104" i="6" s="1"/>
  <c r="AP103" i="6"/>
  <c r="AQ103" i="6" s="1"/>
  <c r="AP102" i="6"/>
  <c r="AQ102" i="6" s="1"/>
  <c r="AP101" i="6"/>
  <c r="AQ101" i="6" s="1"/>
  <c r="AP100" i="6"/>
  <c r="AQ100" i="6" s="1"/>
  <c r="AP99" i="6"/>
  <c r="AQ99" i="6" s="1"/>
  <c r="AP98" i="6"/>
  <c r="AQ98" i="6" s="1"/>
  <c r="AP97" i="6"/>
  <c r="AQ97" i="6" s="1"/>
  <c r="AP96" i="6"/>
  <c r="AQ96" i="6" s="1"/>
  <c r="AP95" i="6"/>
  <c r="AQ95" i="6" s="1"/>
  <c r="AP94" i="6"/>
  <c r="AQ94" i="6" s="1"/>
  <c r="AP93" i="6"/>
  <c r="AQ93" i="6" s="1"/>
  <c r="AP92" i="6"/>
  <c r="AQ92" i="6" s="1"/>
  <c r="AP91" i="6"/>
  <c r="AQ91" i="6" s="1"/>
  <c r="AP90" i="6"/>
  <c r="AQ90" i="6" s="1"/>
  <c r="AP89" i="6"/>
  <c r="AQ89" i="6" s="1"/>
  <c r="AP88" i="6"/>
  <c r="AQ88" i="6" s="1"/>
  <c r="AP87" i="6"/>
  <c r="AQ87" i="6" s="1"/>
  <c r="AP86" i="6"/>
  <c r="AQ86" i="6" s="1"/>
  <c r="AP85" i="6"/>
  <c r="AQ85" i="6" s="1"/>
  <c r="AP84" i="6"/>
  <c r="AQ84" i="6" s="1"/>
  <c r="AP83" i="6"/>
  <c r="AQ83" i="6" s="1"/>
  <c r="AP82" i="6"/>
  <c r="AQ82" i="6" s="1"/>
  <c r="AP81" i="6"/>
  <c r="AQ81" i="6" s="1"/>
  <c r="AR93" i="6" s="1"/>
  <c r="AP80" i="6"/>
  <c r="AQ80" i="6" s="1"/>
  <c r="AP79" i="6"/>
  <c r="AQ79" i="6" s="1"/>
  <c r="AP78" i="6"/>
  <c r="AQ78" i="6" s="1"/>
  <c r="AP77" i="6"/>
  <c r="AQ77" i="6" s="1"/>
  <c r="AP76" i="6"/>
  <c r="AQ76" i="6" s="1"/>
  <c r="AP75" i="6"/>
  <c r="AQ75" i="6" s="1"/>
  <c r="AP74" i="6"/>
  <c r="AQ74" i="6" s="1"/>
  <c r="AP73" i="6"/>
  <c r="AQ73" i="6" s="1"/>
  <c r="AP72" i="6"/>
  <c r="AQ72" i="6" s="1"/>
  <c r="AP71" i="6"/>
  <c r="AQ71" i="6" s="1"/>
  <c r="AP70" i="6"/>
  <c r="AQ70" i="6" s="1"/>
  <c r="AP69" i="6"/>
  <c r="AQ69" i="6" s="1"/>
  <c r="AP68" i="6"/>
  <c r="AQ68" i="6" s="1"/>
  <c r="AP67" i="6"/>
  <c r="AQ67" i="6" s="1"/>
  <c r="AP66" i="6"/>
  <c r="AQ66" i="6" s="1"/>
  <c r="AP65" i="6"/>
  <c r="AQ65" i="6" s="1"/>
  <c r="AP64" i="6"/>
  <c r="AQ64" i="6" s="1"/>
  <c r="AP63" i="6"/>
  <c r="AQ63" i="6" s="1"/>
  <c r="AP62" i="6"/>
  <c r="AQ62" i="6" s="1"/>
  <c r="AP61" i="6"/>
  <c r="AQ61" i="6" s="1"/>
  <c r="AP60" i="6"/>
  <c r="AQ60" i="6" s="1"/>
  <c r="AP59" i="6"/>
  <c r="AQ59" i="6" s="1"/>
  <c r="AP58" i="6"/>
  <c r="AQ58" i="6" s="1"/>
  <c r="AP57" i="6"/>
  <c r="AQ57" i="6" s="1"/>
  <c r="AP56" i="6"/>
  <c r="AQ56" i="6" s="1"/>
  <c r="AP55" i="6"/>
  <c r="AQ55" i="6" s="1"/>
  <c r="AP54" i="6"/>
  <c r="AQ54" i="6" s="1"/>
  <c r="AP53" i="6"/>
  <c r="AQ53" i="6" s="1"/>
  <c r="AP52" i="6"/>
  <c r="AQ52" i="6" s="1"/>
  <c r="AP51" i="6"/>
  <c r="AQ51" i="6" s="1"/>
  <c r="AP50" i="6"/>
  <c r="AQ50" i="6" s="1"/>
  <c r="AP49" i="6"/>
  <c r="AQ49" i="6" s="1"/>
  <c r="AP48" i="6"/>
  <c r="AQ48" i="6" s="1"/>
  <c r="AP47" i="6"/>
  <c r="AQ47" i="6" s="1"/>
  <c r="AP46" i="6"/>
  <c r="AQ46" i="6" s="1"/>
  <c r="AP45" i="6"/>
  <c r="AQ45" i="6" s="1"/>
  <c r="AP44" i="6"/>
  <c r="AQ44" i="6" s="1"/>
  <c r="AP43" i="6"/>
  <c r="AQ43" i="6" s="1"/>
  <c r="AP42" i="6"/>
  <c r="AQ42" i="6" s="1"/>
  <c r="AR54" i="6" s="1"/>
  <c r="AP41" i="6"/>
  <c r="AQ41" i="6" s="1"/>
  <c r="AP40" i="6"/>
  <c r="AQ40" i="6" s="1"/>
  <c r="AP39" i="6"/>
  <c r="AQ39" i="6" s="1"/>
  <c r="AP38" i="6"/>
  <c r="AQ38" i="6" s="1"/>
  <c r="AP37" i="6"/>
  <c r="AQ37" i="6" s="1"/>
  <c r="AP36" i="6"/>
  <c r="AQ36" i="6" s="1"/>
  <c r="AP35" i="6"/>
  <c r="AQ35" i="6" s="1"/>
  <c r="AP34" i="6"/>
  <c r="AQ34" i="6" s="1"/>
  <c r="AP33" i="6"/>
  <c r="AQ33" i="6" s="1"/>
  <c r="AP32" i="6"/>
  <c r="AQ32" i="6" s="1"/>
  <c r="AP31" i="6"/>
  <c r="AQ31" i="6" s="1"/>
  <c r="AP30" i="6"/>
  <c r="AQ30" i="6" s="1"/>
  <c r="AP29" i="6"/>
  <c r="AQ29" i="6" s="1"/>
  <c r="AP28" i="6"/>
  <c r="AQ28" i="6" s="1"/>
  <c r="AP27" i="6"/>
  <c r="AQ27" i="6" s="1"/>
  <c r="AP26" i="6"/>
  <c r="AQ26" i="6" s="1"/>
  <c r="AP25" i="6"/>
  <c r="AQ25" i="6" s="1"/>
  <c r="AP24" i="6"/>
  <c r="AQ24" i="6" s="1"/>
  <c r="AP23" i="6"/>
  <c r="AQ23" i="6" s="1"/>
  <c r="AP22" i="6"/>
  <c r="AQ22" i="6" s="1"/>
  <c r="AP21" i="6"/>
  <c r="AQ21" i="6" s="1"/>
  <c r="AP20" i="6"/>
  <c r="AQ20" i="6" s="1"/>
  <c r="AP19" i="6"/>
  <c r="AQ19" i="6" s="1"/>
  <c r="AP18" i="6"/>
  <c r="AQ18" i="6" s="1"/>
  <c r="AP17" i="6"/>
  <c r="AQ17" i="6" s="1"/>
  <c r="AP16" i="6"/>
  <c r="AQ16" i="6" s="1"/>
  <c r="AP15" i="6"/>
  <c r="AQ15" i="6" s="1"/>
  <c r="AP14" i="6"/>
  <c r="AQ14" i="6" s="1"/>
  <c r="AQ13" i="6"/>
  <c r="AP13" i="6"/>
  <c r="AP12" i="6"/>
  <c r="AQ12" i="6" s="1"/>
  <c r="AP11" i="6"/>
  <c r="AQ11" i="6" s="1"/>
  <c r="AP10" i="6"/>
  <c r="AQ10" i="6" s="1"/>
  <c r="AP9" i="6"/>
  <c r="AQ9" i="6" s="1"/>
  <c r="AP8" i="6"/>
  <c r="AQ8" i="6" s="1"/>
  <c r="AP7" i="6"/>
  <c r="AQ7" i="6" s="1"/>
  <c r="AP6" i="6"/>
  <c r="AQ6" i="6" s="1"/>
  <c r="AP5" i="6"/>
  <c r="AQ5" i="6" s="1"/>
  <c r="AP4" i="6"/>
  <c r="AQ4" i="6" s="1"/>
  <c r="AP3" i="6"/>
  <c r="AQ3" i="6" s="1"/>
  <c r="BA4" i="6"/>
  <c r="BA5" i="6"/>
  <c r="BB5" i="6" s="1"/>
  <c r="BA6" i="6"/>
  <c r="BB6" i="6" s="1"/>
  <c r="BA7" i="6"/>
  <c r="BA8" i="6"/>
  <c r="BA9" i="6"/>
  <c r="BB9" i="6" s="1"/>
  <c r="BA10" i="6"/>
  <c r="BB10" i="6" s="1"/>
  <c r="BA11" i="6"/>
  <c r="BA12" i="6"/>
  <c r="BA13" i="6"/>
  <c r="BB13" i="6" s="1"/>
  <c r="BA14" i="6"/>
  <c r="BB14" i="6" s="1"/>
  <c r="BA15" i="6"/>
  <c r="BA16" i="6"/>
  <c r="BA17" i="6"/>
  <c r="BA18" i="6"/>
  <c r="BB18" i="6" s="1"/>
  <c r="BA19" i="6"/>
  <c r="BA20" i="6"/>
  <c r="BB20" i="6" s="1"/>
  <c r="BA21" i="6"/>
  <c r="BB21" i="6" s="1"/>
  <c r="BA22" i="6"/>
  <c r="BB22" i="6" s="1"/>
  <c r="BA23" i="6"/>
  <c r="BA24" i="6"/>
  <c r="BB24" i="6" s="1"/>
  <c r="BA25" i="6"/>
  <c r="BB25" i="6" s="1"/>
  <c r="BA26" i="6"/>
  <c r="BB26" i="6" s="1"/>
  <c r="BA27" i="6"/>
  <c r="BA28" i="6"/>
  <c r="BB28" i="6" s="1"/>
  <c r="BA29" i="6"/>
  <c r="BB29" i="6" s="1"/>
  <c r="BA30" i="6"/>
  <c r="BB30" i="6" s="1"/>
  <c r="BA31" i="6"/>
  <c r="BA32" i="6"/>
  <c r="BB32" i="6" s="1"/>
  <c r="BA33" i="6"/>
  <c r="BA34" i="6"/>
  <c r="BB34" i="6" s="1"/>
  <c r="BA35" i="6"/>
  <c r="BA36" i="6"/>
  <c r="BA37" i="6"/>
  <c r="BB37" i="6" s="1"/>
  <c r="BA38" i="6"/>
  <c r="BB38" i="6" s="1"/>
  <c r="BA39" i="6"/>
  <c r="BA40" i="6"/>
  <c r="BA41" i="6"/>
  <c r="BB41" i="6" s="1"/>
  <c r="BA42" i="6"/>
  <c r="BB42" i="6" s="1"/>
  <c r="BA43" i="6"/>
  <c r="BA44" i="6"/>
  <c r="BA45" i="6"/>
  <c r="BB45" i="6" s="1"/>
  <c r="BA46" i="6"/>
  <c r="BB46" i="6" s="1"/>
  <c r="BA47" i="6"/>
  <c r="BA48" i="6"/>
  <c r="BA49" i="6"/>
  <c r="BA50" i="6"/>
  <c r="BB50" i="6" s="1"/>
  <c r="BA51" i="6"/>
  <c r="BA52" i="6"/>
  <c r="BB52" i="6" s="1"/>
  <c r="BA53" i="6"/>
  <c r="BB53" i="6" s="1"/>
  <c r="BA54" i="6"/>
  <c r="BB54" i="6" s="1"/>
  <c r="BA55" i="6"/>
  <c r="BA56" i="6"/>
  <c r="BB56" i="6" s="1"/>
  <c r="BA57" i="6"/>
  <c r="BB57" i="6" s="1"/>
  <c r="BA58" i="6"/>
  <c r="BB58" i="6" s="1"/>
  <c r="BA59" i="6"/>
  <c r="BA60" i="6"/>
  <c r="BB60" i="6" s="1"/>
  <c r="BA61" i="6"/>
  <c r="BB61" i="6" s="1"/>
  <c r="BA62" i="6"/>
  <c r="BB62" i="6" s="1"/>
  <c r="BA63" i="6"/>
  <c r="BA64" i="6"/>
  <c r="BB64" i="6" s="1"/>
  <c r="BA65" i="6"/>
  <c r="BA66" i="6"/>
  <c r="BB66" i="6" s="1"/>
  <c r="BA67" i="6"/>
  <c r="BA68" i="6"/>
  <c r="BA69" i="6"/>
  <c r="BB69" i="6" s="1"/>
  <c r="BA70" i="6"/>
  <c r="BB70" i="6" s="1"/>
  <c r="BA71" i="6"/>
  <c r="BA72" i="6"/>
  <c r="BA73" i="6"/>
  <c r="BB73" i="6" s="1"/>
  <c r="BA74" i="6"/>
  <c r="BB74" i="6" s="1"/>
  <c r="BA75" i="6"/>
  <c r="BA76" i="6"/>
  <c r="BA77" i="6"/>
  <c r="BB77" i="6" s="1"/>
  <c r="BA78" i="6"/>
  <c r="BB78" i="6" s="1"/>
  <c r="BA79" i="6"/>
  <c r="BA80" i="6"/>
  <c r="BA81" i="6"/>
  <c r="BA82" i="6"/>
  <c r="BB82" i="6" s="1"/>
  <c r="BA83" i="6"/>
  <c r="BA84" i="6"/>
  <c r="BB84" i="6" s="1"/>
  <c r="BA85" i="6"/>
  <c r="BB85" i="6" s="1"/>
  <c r="BA86" i="6"/>
  <c r="BB86" i="6" s="1"/>
  <c r="BA87" i="6"/>
  <c r="BA88" i="6"/>
  <c r="BB88" i="6" s="1"/>
  <c r="BA89" i="6"/>
  <c r="BB89" i="6" s="1"/>
  <c r="BA90" i="6"/>
  <c r="BB90" i="6" s="1"/>
  <c r="BA91" i="6"/>
  <c r="BA92" i="6"/>
  <c r="BB92" i="6" s="1"/>
  <c r="BA93" i="6"/>
  <c r="BB93" i="6" s="1"/>
  <c r="BA94" i="6"/>
  <c r="BB94" i="6" s="1"/>
  <c r="BA95" i="6"/>
  <c r="BA96" i="6"/>
  <c r="BB96" i="6" s="1"/>
  <c r="BA97" i="6"/>
  <c r="BA98" i="6"/>
  <c r="BB98" i="6" s="1"/>
  <c r="BA99" i="6"/>
  <c r="BA100" i="6"/>
  <c r="BA101" i="6"/>
  <c r="BB101" i="6" s="1"/>
  <c r="BA102" i="6"/>
  <c r="BB102" i="6" s="1"/>
  <c r="BA103" i="6"/>
  <c r="BA104" i="6"/>
  <c r="BA105" i="6"/>
  <c r="BB105" i="6" s="1"/>
  <c r="BA106" i="6"/>
  <c r="BB106" i="6" s="1"/>
  <c r="BA107" i="6"/>
  <c r="BA108" i="6"/>
  <c r="BA109" i="6"/>
  <c r="BB109" i="6" s="1"/>
  <c r="BA110" i="6"/>
  <c r="BB110" i="6" s="1"/>
  <c r="BA111" i="6"/>
  <c r="BA112" i="6"/>
  <c r="BA113" i="6"/>
  <c r="BA114" i="6"/>
  <c r="BB114" i="6" s="1"/>
  <c r="BA115" i="6"/>
  <c r="BA116" i="6"/>
  <c r="BB116" i="6" s="1"/>
  <c r="BA117" i="6"/>
  <c r="BB117" i="6" s="1"/>
  <c r="BA118" i="6"/>
  <c r="BB118" i="6" s="1"/>
  <c r="BA119" i="6"/>
  <c r="BA120" i="6"/>
  <c r="BB120" i="6" s="1"/>
  <c r="BA121" i="6"/>
  <c r="BB121" i="6" s="1"/>
  <c r="BA122" i="6"/>
  <c r="BB122" i="6" s="1"/>
  <c r="BA123" i="6"/>
  <c r="BA124" i="6"/>
  <c r="BB124" i="6" s="1"/>
  <c r="BA125" i="6"/>
  <c r="BB125" i="6" s="1"/>
  <c r="BA126" i="6"/>
  <c r="BB126" i="6" s="1"/>
  <c r="BA127" i="6"/>
  <c r="BA128" i="6"/>
  <c r="BB128" i="6" s="1"/>
  <c r="BA129" i="6"/>
  <c r="BA130" i="6"/>
  <c r="BB130" i="6" s="1"/>
  <c r="BA131" i="6"/>
  <c r="BA132" i="6"/>
  <c r="BA133" i="6"/>
  <c r="BB133" i="6" s="1"/>
  <c r="BA134" i="6"/>
  <c r="BB134" i="6" s="1"/>
  <c r="BA135" i="6"/>
  <c r="BA136" i="6"/>
  <c r="BA137" i="6"/>
  <c r="BB137" i="6" s="1"/>
  <c r="BA138" i="6"/>
  <c r="BB138" i="6" s="1"/>
  <c r="BA139" i="6"/>
  <c r="BA140" i="6"/>
  <c r="BA141" i="6"/>
  <c r="BA142" i="6"/>
  <c r="BB142" i="6" s="1"/>
  <c r="BA143" i="6"/>
  <c r="BA144" i="6"/>
  <c r="BB144" i="6" s="1"/>
  <c r="BA145" i="6"/>
  <c r="BB145" i="6" s="1"/>
  <c r="BA146" i="6"/>
  <c r="BB146" i="6" s="1"/>
  <c r="BA147" i="6"/>
  <c r="BA148" i="6"/>
  <c r="BB148" i="6" s="1"/>
  <c r="BA149" i="6"/>
  <c r="BB149" i="6" s="1"/>
  <c r="BA150" i="6"/>
  <c r="BB150" i="6" s="1"/>
  <c r="BA151" i="6"/>
  <c r="BA152" i="6"/>
  <c r="BB152" i="6" s="1"/>
  <c r="BA153" i="6"/>
  <c r="BB153" i="6" s="1"/>
  <c r="BA154" i="6"/>
  <c r="BB154" i="6" s="1"/>
  <c r="BA155" i="6"/>
  <c r="BA156" i="6"/>
  <c r="BB156" i="6" s="1"/>
  <c r="BA157" i="6"/>
  <c r="BB157" i="6" s="1"/>
  <c r="BA158" i="6"/>
  <c r="BB158" i="6" s="1"/>
  <c r="BA159" i="6"/>
  <c r="BA160" i="6"/>
  <c r="BB160" i="6" s="1"/>
  <c r="BA161" i="6"/>
  <c r="BB161" i="6" s="1"/>
  <c r="BA162" i="6"/>
  <c r="BB162" i="6" s="1"/>
  <c r="BA163" i="6"/>
  <c r="BA164" i="6"/>
  <c r="BB164" i="6" s="1"/>
  <c r="BA165" i="6"/>
  <c r="BB165" i="6" s="1"/>
  <c r="BA166" i="6"/>
  <c r="BB166" i="6" s="1"/>
  <c r="BA167" i="6"/>
  <c r="BA168" i="6"/>
  <c r="BB168" i="6" s="1"/>
  <c r="BA169" i="6"/>
  <c r="BB169" i="6" s="1"/>
  <c r="BA170" i="6"/>
  <c r="BB170" i="6" s="1"/>
  <c r="BA171" i="6"/>
  <c r="BA172" i="6"/>
  <c r="BB172" i="6" s="1"/>
  <c r="BA173" i="6"/>
  <c r="BA174" i="6"/>
  <c r="BB174" i="6" s="1"/>
  <c r="BA175" i="6"/>
  <c r="BA176" i="6"/>
  <c r="BA177" i="6"/>
  <c r="BB177" i="6" s="1"/>
  <c r="BA178" i="6"/>
  <c r="BB178" i="6" s="1"/>
  <c r="BA179" i="6"/>
  <c r="BA180" i="6"/>
  <c r="BA181" i="6"/>
  <c r="BB181" i="6" s="1"/>
  <c r="BA182" i="6"/>
  <c r="BB182" i="6" s="1"/>
  <c r="BA183" i="6"/>
  <c r="BA184" i="6"/>
  <c r="BA185" i="6"/>
  <c r="BB185" i="6" s="1"/>
  <c r="BA186" i="6"/>
  <c r="BB186" i="6" s="1"/>
  <c r="BA187" i="6"/>
  <c r="BA188" i="6"/>
  <c r="BA189" i="6"/>
  <c r="BB189" i="6" s="1"/>
  <c r="BA190" i="6"/>
  <c r="BB190" i="6" s="1"/>
  <c r="BA191" i="6"/>
  <c r="BA192" i="6"/>
  <c r="BA193" i="6"/>
  <c r="BB193" i="6" s="1"/>
  <c r="BA194" i="6"/>
  <c r="BB194" i="6" s="1"/>
  <c r="BA195" i="6"/>
  <c r="BA196" i="6"/>
  <c r="BA197" i="6"/>
  <c r="BB197" i="6" s="1"/>
  <c r="BA198" i="6"/>
  <c r="BB198" i="6" s="1"/>
  <c r="BA199" i="6"/>
  <c r="BA200" i="6"/>
  <c r="BA201" i="6"/>
  <c r="BB201" i="6" s="1"/>
  <c r="BA202" i="6"/>
  <c r="BB202" i="6" s="1"/>
  <c r="BA203" i="6"/>
  <c r="BA204" i="6"/>
  <c r="BA205" i="6"/>
  <c r="BA206" i="6"/>
  <c r="BB206" i="6" s="1"/>
  <c r="BA207" i="6"/>
  <c r="BB207" i="6" s="1"/>
  <c r="BA208" i="6"/>
  <c r="BA209" i="6"/>
  <c r="BB209" i="6" s="1"/>
  <c r="BA210" i="6"/>
  <c r="BB210" i="6" s="1"/>
  <c r="BA3" i="6"/>
  <c r="BB3" i="6" s="1"/>
  <c r="BB208" i="6"/>
  <c r="BB205" i="6"/>
  <c r="BB204" i="6"/>
  <c r="BB203" i="6"/>
  <c r="BB200" i="6"/>
  <c r="BB199" i="6"/>
  <c r="BB196" i="6"/>
  <c r="BB195" i="6"/>
  <c r="BB192" i="6"/>
  <c r="BB191" i="6"/>
  <c r="BB188" i="6"/>
  <c r="BB187" i="6"/>
  <c r="BB184" i="6"/>
  <c r="BB183" i="6"/>
  <c r="BB180" i="6"/>
  <c r="BB179" i="6"/>
  <c r="BB176" i="6"/>
  <c r="BB175" i="6"/>
  <c r="BB173" i="6"/>
  <c r="BB171" i="6"/>
  <c r="BB167" i="6"/>
  <c r="BB163" i="6"/>
  <c r="BB159" i="6"/>
  <c r="BC171" i="6" s="1"/>
  <c r="BB155" i="6"/>
  <c r="BB151" i="6"/>
  <c r="BB147" i="6"/>
  <c r="BB143" i="6"/>
  <c r="BB141" i="6"/>
  <c r="BB140" i="6"/>
  <c r="BB139" i="6"/>
  <c r="BB136" i="6"/>
  <c r="BB135" i="6"/>
  <c r="BB132" i="6"/>
  <c r="BB131" i="6"/>
  <c r="BB129" i="6"/>
  <c r="BB127" i="6"/>
  <c r="BB123" i="6"/>
  <c r="BB119" i="6"/>
  <c r="BB115" i="6"/>
  <c r="BB113" i="6"/>
  <c r="BB112" i="6"/>
  <c r="BB111" i="6"/>
  <c r="BB108" i="6"/>
  <c r="BB107" i="6"/>
  <c r="BB104" i="6"/>
  <c r="BB103" i="6"/>
  <c r="BB100" i="6"/>
  <c r="BB99" i="6"/>
  <c r="BB97" i="6"/>
  <c r="BB95" i="6"/>
  <c r="BB91" i="6"/>
  <c r="BB87" i="6"/>
  <c r="BB83" i="6"/>
  <c r="BB81" i="6"/>
  <c r="BB80" i="6"/>
  <c r="BB79" i="6"/>
  <c r="BB76" i="6"/>
  <c r="BB75" i="6"/>
  <c r="BB72" i="6"/>
  <c r="BB71" i="6"/>
  <c r="BB68" i="6"/>
  <c r="BB67" i="6"/>
  <c r="BB65" i="6"/>
  <c r="BB63" i="6"/>
  <c r="BB59" i="6"/>
  <c r="BB55" i="6"/>
  <c r="BB51" i="6"/>
  <c r="BB49" i="6"/>
  <c r="BB48" i="6"/>
  <c r="BB47" i="6"/>
  <c r="BB44" i="6"/>
  <c r="BB43" i="6"/>
  <c r="BB40" i="6"/>
  <c r="BB39" i="6"/>
  <c r="BB36" i="6"/>
  <c r="BB35" i="6"/>
  <c r="BB33" i="6"/>
  <c r="BB31" i="6"/>
  <c r="BB27" i="6"/>
  <c r="BB23" i="6"/>
  <c r="BB19" i="6"/>
  <c r="BB17" i="6"/>
  <c r="BB16" i="6"/>
  <c r="BB15" i="6"/>
  <c r="BB12" i="6"/>
  <c r="BB11" i="6"/>
  <c r="BB8" i="6"/>
  <c r="BB7" i="6"/>
  <c r="BB4" i="6"/>
  <c r="Y199" i="6"/>
  <c r="Z199" i="6" s="1"/>
  <c r="Y200" i="6"/>
  <c r="Z200" i="6" s="1"/>
  <c r="Y201" i="6"/>
  <c r="Z201" i="6" s="1"/>
  <c r="Y202" i="6"/>
  <c r="Z202" i="6" s="1"/>
  <c r="Y203" i="6"/>
  <c r="Z203" i="6" s="1"/>
  <c r="Y204" i="6"/>
  <c r="Z204" i="6" s="1"/>
  <c r="Y205" i="6"/>
  <c r="Z205" i="6" s="1"/>
  <c r="Y206" i="6"/>
  <c r="Z206" i="6" s="1"/>
  <c r="Y207" i="6"/>
  <c r="Z207" i="6" s="1"/>
  <c r="Y208" i="6"/>
  <c r="Z208" i="6" s="1"/>
  <c r="Y209" i="6"/>
  <c r="Z209" i="6" s="1"/>
  <c r="Y210" i="6"/>
  <c r="Z210" i="6"/>
  <c r="Y198" i="6"/>
  <c r="Z198" i="6" s="1"/>
  <c r="Y186" i="6"/>
  <c r="Z186" i="6" s="1"/>
  <c r="Y187" i="6"/>
  <c r="Z187" i="6" s="1"/>
  <c r="Y188" i="6"/>
  <c r="Z188" i="6" s="1"/>
  <c r="Y189" i="6"/>
  <c r="Z189" i="6" s="1"/>
  <c r="Y190" i="6"/>
  <c r="Z190" i="6" s="1"/>
  <c r="Y191" i="6"/>
  <c r="Z191" i="6" s="1"/>
  <c r="Y192" i="6"/>
  <c r="Z192" i="6" s="1"/>
  <c r="Y193" i="6"/>
  <c r="Z193" i="6" s="1"/>
  <c r="Y194" i="6"/>
  <c r="Z194" i="6" s="1"/>
  <c r="Y195" i="6"/>
  <c r="Z195" i="6"/>
  <c r="Y196" i="6"/>
  <c r="Z196" i="6" s="1"/>
  <c r="Y197" i="6"/>
  <c r="Z197" i="6" s="1"/>
  <c r="Y185" i="6"/>
  <c r="Z185" i="6" s="1"/>
  <c r="Y173" i="6"/>
  <c r="Z173" i="6" s="1"/>
  <c r="Y174" i="6"/>
  <c r="Z174" i="6" s="1"/>
  <c r="Y175" i="6"/>
  <c r="Z175" i="6" s="1"/>
  <c r="Y176" i="6"/>
  <c r="Z176" i="6" s="1"/>
  <c r="Y177" i="6"/>
  <c r="Z177" i="6" s="1"/>
  <c r="Y178" i="6"/>
  <c r="Z178" i="6" s="1"/>
  <c r="Y179" i="6"/>
  <c r="Z179" i="6" s="1"/>
  <c r="Y180" i="6"/>
  <c r="Z180" i="6" s="1"/>
  <c r="Y181" i="6"/>
  <c r="Z181" i="6" s="1"/>
  <c r="Y182" i="6"/>
  <c r="Z182" i="6" s="1"/>
  <c r="Y183" i="6"/>
  <c r="Z183" i="6" s="1"/>
  <c r="Y184" i="6"/>
  <c r="Z184" i="6" s="1"/>
  <c r="Y172" i="6"/>
  <c r="Z172" i="6" s="1"/>
  <c r="Y160" i="6"/>
  <c r="Z160" i="6" s="1"/>
  <c r="Y161" i="6"/>
  <c r="Z161" i="6" s="1"/>
  <c r="Y162" i="6"/>
  <c r="Z162" i="6" s="1"/>
  <c r="Y163" i="6"/>
  <c r="Z163" i="6" s="1"/>
  <c r="Y164" i="6"/>
  <c r="Z164" i="6" s="1"/>
  <c r="Y165" i="6"/>
  <c r="Z165" i="6" s="1"/>
  <c r="Y166" i="6"/>
  <c r="Z166" i="6" s="1"/>
  <c r="Y167" i="6"/>
  <c r="Z167" i="6" s="1"/>
  <c r="Y168" i="6"/>
  <c r="Z168" i="6" s="1"/>
  <c r="Y169" i="6"/>
  <c r="Z169" i="6" s="1"/>
  <c r="Y170" i="6"/>
  <c r="Z170" i="6" s="1"/>
  <c r="Y171" i="6"/>
  <c r="Z171" i="6" s="1"/>
  <c r="Y159" i="6"/>
  <c r="Z159" i="6" s="1"/>
  <c r="Y147" i="6"/>
  <c r="Z147" i="6" s="1"/>
  <c r="Y148" i="6"/>
  <c r="Z148" i="6" s="1"/>
  <c r="Y149" i="6"/>
  <c r="Z149" i="6" s="1"/>
  <c r="Y150" i="6"/>
  <c r="Z150" i="6" s="1"/>
  <c r="Y151" i="6"/>
  <c r="Z151" i="6" s="1"/>
  <c r="Y152" i="6"/>
  <c r="Z152" i="6" s="1"/>
  <c r="Y153" i="6"/>
  <c r="Z153" i="6" s="1"/>
  <c r="Y154" i="6"/>
  <c r="Z154" i="6" s="1"/>
  <c r="Y155" i="6"/>
  <c r="Z155" i="6" s="1"/>
  <c r="Y156" i="6"/>
  <c r="Z156" i="6" s="1"/>
  <c r="Y157" i="6"/>
  <c r="Z157" i="6"/>
  <c r="Y158" i="6"/>
  <c r="Z158" i="6" s="1"/>
  <c r="Y146" i="6"/>
  <c r="Z146" i="6" s="1"/>
  <c r="Y134" i="6"/>
  <c r="Z134" i="6" s="1"/>
  <c r="Y135" i="6"/>
  <c r="Z135" i="6" s="1"/>
  <c r="Y136" i="6"/>
  <c r="Z136" i="6" s="1"/>
  <c r="Y137" i="6"/>
  <c r="Z137" i="6" s="1"/>
  <c r="Y138" i="6"/>
  <c r="Z138" i="6" s="1"/>
  <c r="Y139" i="6"/>
  <c r="Z139" i="6" s="1"/>
  <c r="Y140" i="6"/>
  <c r="Z140" i="6" s="1"/>
  <c r="Y141" i="6"/>
  <c r="Z141" i="6" s="1"/>
  <c r="Y142" i="6"/>
  <c r="Z142" i="6" s="1"/>
  <c r="Y143" i="6"/>
  <c r="Z143" i="6" s="1"/>
  <c r="Y144" i="6"/>
  <c r="Z144" i="6" s="1"/>
  <c r="Y145" i="6"/>
  <c r="Z145" i="6" s="1"/>
  <c r="Z133" i="6"/>
  <c r="Y133" i="6"/>
  <c r="Y121" i="6"/>
  <c r="Z121" i="6" s="1"/>
  <c r="Y122" i="6"/>
  <c r="Z122" i="6" s="1"/>
  <c r="Y123" i="6"/>
  <c r="Z123" i="6" s="1"/>
  <c r="Y124" i="6"/>
  <c r="Z124" i="6" s="1"/>
  <c r="Y125" i="6"/>
  <c r="Z125" i="6" s="1"/>
  <c r="Y126" i="6"/>
  <c r="Z126" i="6" s="1"/>
  <c r="Y127" i="6"/>
  <c r="Z127" i="6" s="1"/>
  <c r="Y128" i="6"/>
  <c r="Z128" i="6" s="1"/>
  <c r="Y129" i="6"/>
  <c r="Z129" i="6" s="1"/>
  <c r="Y130" i="6"/>
  <c r="Z130" i="6" s="1"/>
  <c r="Y131" i="6"/>
  <c r="Z131" i="6"/>
  <c r="Y132" i="6"/>
  <c r="Z132" i="6" s="1"/>
  <c r="Y120" i="6"/>
  <c r="Z120" i="6" s="1"/>
  <c r="Y108" i="6"/>
  <c r="Z108" i="6" s="1"/>
  <c r="Y109" i="6"/>
  <c r="Z109" i="6" s="1"/>
  <c r="Y110" i="6"/>
  <c r="Z110" i="6" s="1"/>
  <c r="Y111" i="6"/>
  <c r="Z111" i="6" s="1"/>
  <c r="Y112" i="6"/>
  <c r="Z112" i="6" s="1"/>
  <c r="Y113" i="6"/>
  <c r="Z113" i="6" s="1"/>
  <c r="Y114" i="6"/>
  <c r="Z114" i="6" s="1"/>
  <c r="Y115" i="6"/>
  <c r="Z115" i="6" s="1"/>
  <c r="Y116" i="6"/>
  <c r="Z116" i="6" s="1"/>
  <c r="Y117" i="6"/>
  <c r="Z117" i="6" s="1"/>
  <c r="Y118" i="6"/>
  <c r="Z118" i="6" s="1"/>
  <c r="Y119" i="6"/>
  <c r="Z119" i="6" s="1"/>
  <c r="Y107" i="6"/>
  <c r="Z107" i="6" s="1"/>
  <c r="Y95" i="6"/>
  <c r="Z95" i="6" s="1"/>
  <c r="Y96" i="6"/>
  <c r="Z96" i="6" s="1"/>
  <c r="Y97" i="6"/>
  <c r="Z97" i="6" s="1"/>
  <c r="Y98" i="6"/>
  <c r="Z98" i="6" s="1"/>
  <c r="Y99" i="6"/>
  <c r="Z99" i="6" s="1"/>
  <c r="Y100" i="6"/>
  <c r="Z100" i="6" s="1"/>
  <c r="Y101" i="6"/>
  <c r="Z101" i="6" s="1"/>
  <c r="Y102" i="6"/>
  <c r="Z102" i="6" s="1"/>
  <c r="Y103" i="6"/>
  <c r="Z103" i="6" s="1"/>
  <c r="Y104" i="6"/>
  <c r="Z104" i="6" s="1"/>
  <c r="Y105" i="6"/>
  <c r="Z105" i="6" s="1"/>
  <c r="Y106" i="6"/>
  <c r="Z106" i="6" s="1"/>
  <c r="Y94" i="6"/>
  <c r="Z94" i="6" s="1"/>
  <c r="Y82" i="6"/>
  <c r="Z82" i="6" s="1"/>
  <c r="Y83" i="6"/>
  <c r="Z83" i="6" s="1"/>
  <c r="Y84" i="6"/>
  <c r="Z84" i="6" s="1"/>
  <c r="Y85" i="6"/>
  <c r="Z85" i="6" s="1"/>
  <c r="Y86" i="6"/>
  <c r="Z86" i="6" s="1"/>
  <c r="Y87" i="6"/>
  <c r="Z87" i="6" s="1"/>
  <c r="Y88" i="6"/>
  <c r="Z88" i="6" s="1"/>
  <c r="Y89" i="6"/>
  <c r="Z89" i="6" s="1"/>
  <c r="Y90" i="6"/>
  <c r="Z90" i="6" s="1"/>
  <c r="Y91" i="6"/>
  <c r="Z91" i="6"/>
  <c r="Y92" i="6"/>
  <c r="Z92" i="6" s="1"/>
  <c r="Y93" i="6"/>
  <c r="Z93" i="6" s="1"/>
  <c r="Y81" i="6"/>
  <c r="Z81" i="6" s="1"/>
  <c r="Y69" i="6"/>
  <c r="Z69" i="6" s="1"/>
  <c r="Y70" i="6"/>
  <c r="Z70" i="6" s="1"/>
  <c r="Y71" i="6"/>
  <c r="Z71" i="6" s="1"/>
  <c r="Y72" i="6"/>
  <c r="Z72" i="6" s="1"/>
  <c r="Y73" i="6"/>
  <c r="Z73" i="6" s="1"/>
  <c r="Y74" i="6"/>
  <c r="Z74" i="6" s="1"/>
  <c r="Y75" i="6"/>
  <c r="Z75" i="6" s="1"/>
  <c r="Y76" i="6"/>
  <c r="Z76" i="6" s="1"/>
  <c r="Y77" i="6"/>
  <c r="Z77" i="6" s="1"/>
  <c r="Y78" i="6"/>
  <c r="Z78" i="6" s="1"/>
  <c r="Y79" i="6"/>
  <c r="Z79" i="6" s="1"/>
  <c r="Y80" i="6"/>
  <c r="Z80" i="6" s="1"/>
  <c r="Y68" i="6"/>
  <c r="Z68" i="6" s="1"/>
  <c r="AA80" i="6" s="1"/>
  <c r="Y56" i="6"/>
  <c r="Z56" i="6" s="1"/>
  <c r="Y57" i="6"/>
  <c r="Z57" i="6" s="1"/>
  <c r="Y58" i="6"/>
  <c r="Z58" i="6" s="1"/>
  <c r="Y59" i="6"/>
  <c r="Z59" i="6" s="1"/>
  <c r="Y60" i="6"/>
  <c r="Z60" i="6" s="1"/>
  <c r="Y61" i="6"/>
  <c r="Z61" i="6" s="1"/>
  <c r="Y62" i="6"/>
  <c r="Z62" i="6" s="1"/>
  <c r="Y63" i="6"/>
  <c r="Z63" i="6" s="1"/>
  <c r="Y64" i="6"/>
  <c r="Z64" i="6" s="1"/>
  <c r="Y65" i="6"/>
  <c r="Z65" i="6" s="1"/>
  <c r="Y66" i="6"/>
  <c r="Z66" i="6" s="1"/>
  <c r="Y67" i="6"/>
  <c r="Z67" i="6" s="1"/>
  <c r="Y55" i="6"/>
  <c r="Z55" i="6" s="1"/>
  <c r="Y43" i="6"/>
  <c r="Z43" i="6" s="1"/>
  <c r="Y44" i="6"/>
  <c r="Z44" i="6" s="1"/>
  <c r="Y45" i="6"/>
  <c r="Z45" i="6" s="1"/>
  <c r="Y46" i="6"/>
  <c r="Z46" i="6" s="1"/>
  <c r="Y47" i="6"/>
  <c r="Z47" i="6"/>
  <c r="Y48" i="6"/>
  <c r="Z48" i="6" s="1"/>
  <c r="Y49" i="6"/>
  <c r="Z49" i="6" s="1"/>
  <c r="Y50" i="6"/>
  <c r="Z50" i="6" s="1"/>
  <c r="Y51" i="6"/>
  <c r="Z51" i="6" s="1"/>
  <c r="Y52" i="6"/>
  <c r="Z52" i="6" s="1"/>
  <c r="Y53" i="6"/>
  <c r="Z53" i="6" s="1"/>
  <c r="Y54" i="6"/>
  <c r="Z54" i="6" s="1"/>
  <c r="Y42" i="6"/>
  <c r="Z42" i="6" s="1"/>
  <c r="Y30" i="6"/>
  <c r="Z30" i="6" s="1"/>
  <c r="Y31" i="6"/>
  <c r="Z31" i="6" s="1"/>
  <c r="Y32" i="6"/>
  <c r="Z32" i="6" s="1"/>
  <c r="Y33" i="6"/>
  <c r="Z33" i="6" s="1"/>
  <c r="Y34" i="6"/>
  <c r="Z34" i="6" s="1"/>
  <c r="Y35" i="6"/>
  <c r="Z35" i="6" s="1"/>
  <c r="Y36" i="6"/>
  <c r="Z36" i="6" s="1"/>
  <c r="Y37" i="6"/>
  <c r="Z37" i="6" s="1"/>
  <c r="Y38" i="6"/>
  <c r="Z38" i="6" s="1"/>
  <c r="Y39" i="6"/>
  <c r="Z39" i="6" s="1"/>
  <c r="Y40" i="6"/>
  <c r="Z40" i="6" s="1"/>
  <c r="Y41" i="6"/>
  <c r="Z41" i="6"/>
  <c r="Y29" i="6"/>
  <c r="Z29" i="6" s="1"/>
  <c r="Y17" i="6"/>
  <c r="Z17" i="6" s="1"/>
  <c r="Y18" i="6"/>
  <c r="Z18" i="6" s="1"/>
  <c r="Y19" i="6"/>
  <c r="Z19" i="6" s="1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/>
  <c r="Y26" i="6"/>
  <c r="Z26" i="6" s="1"/>
  <c r="Y27" i="6"/>
  <c r="Z27" i="6" s="1"/>
  <c r="Y28" i="6"/>
  <c r="Z28" i="6" s="1"/>
  <c r="Y16" i="6"/>
  <c r="Z16" i="6" s="1"/>
  <c r="Y4" i="6"/>
  <c r="Z4" i="6" s="1"/>
  <c r="Y5" i="6"/>
  <c r="Z5" i="6" s="1"/>
  <c r="Y6" i="6"/>
  <c r="Z6" i="6" s="1"/>
  <c r="Y7" i="6"/>
  <c r="Z7" i="6" s="1"/>
  <c r="Y8" i="6"/>
  <c r="Z8" i="6" s="1"/>
  <c r="Y9" i="6"/>
  <c r="Z9" i="6" s="1"/>
  <c r="Y10" i="6"/>
  <c r="Z10" i="6" s="1"/>
  <c r="Y11" i="6"/>
  <c r="Z11" i="6" s="1"/>
  <c r="Y12" i="6"/>
  <c r="Z12" i="6" s="1"/>
  <c r="Y13" i="6"/>
  <c r="Z13" i="6"/>
  <c r="Y14" i="6"/>
  <c r="Z14" i="6" s="1"/>
  <c r="Y15" i="6"/>
  <c r="Z15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198" i="6"/>
  <c r="J198" i="6" s="1"/>
  <c r="I186" i="6"/>
  <c r="J186" i="6" s="1"/>
  <c r="I187" i="6"/>
  <c r="J187" i="6" s="1"/>
  <c r="I188" i="6"/>
  <c r="J188" i="6" s="1"/>
  <c r="I189" i="6"/>
  <c r="J189" i="6" s="1"/>
  <c r="I190" i="6"/>
  <c r="J190" i="6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85" i="6"/>
  <c r="J185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/>
  <c r="I172" i="6"/>
  <c r="J172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/>
  <c r="I169" i="6"/>
  <c r="J169" i="6" s="1"/>
  <c r="I170" i="6"/>
  <c r="J170" i="6" s="1"/>
  <c r="I171" i="6"/>
  <c r="J171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J146" i="6"/>
  <c r="I146" i="6"/>
  <c r="I134" i="6"/>
  <c r="J134" i="6" s="1"/>
  <c r="I135" i="6"/>
  <c r="J135" i="6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J133" i="6"/>
  <c r="I133" i="6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/>
  <c r="I120" i="6"/>
  <c r="J120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/>
  <c r="I117" i="6"/>
  <c r="J117" i="6" s="1"/>
  <c r="I118" i="6"/>
  <c r="J118" i="6" s="1"/>
  <c r="I119" i="6"/>
  <c r="J119" i="6" s="1"/>
  <c r="I107" i="6"/>
  <c r="J107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/>
  <c r="I105" i="6"/>
  <c r="J105" i="6" s="1"/>
  <c r="I106" i="6"/>
  <c r="J106" i="6" s="1"/>
  <c r="I94" i="6"/>
  <c r="J94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81" i="6"/>
  <c r="J81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/>
  <c r="I76" i="6"/>
  <c r="J76" i="6" s="1"/>
  <c r="I77" i="6"/>
  <c r="J77" i="6" s="1"/>
  <c r="I78" i="6"/>
  <c r="J78" i="6" s="1"/>
  <c r="I79" i="6"/>
  <c r="J79" i="6" s="1"/>
  <c r="I80" i="6"/>
  <c r="J80" i="6" s="1"/>
  <c r="I68" i="6"/>
  <c r="J68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/>
  <c r="I66" i="6"/>
  <c r="J66" i="6" s="1"/>
  <c r="I67" i="6"/>
  <c r="J67" i="6" s="1"/>
  <c r="I55" i="6"/>
  <c r="J55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42" i="6"/>
  <c r="J42" i="6" s="1"/>
  <c r="Y3" i="6"/>
  <c r="Z3" i="6" s="1"/>
  <c r="I30" i="6"/>
  <c r="J30" i="6" s="1"/>
  <c r="I31" i="6"/>
  <c r="J31" i="6" s="1"/>
  <c r="I32" i="6"/>
  <c r="J32" i="6" s="1"/>
  <c r="I33" i="6"/>
  <c r="J33" i="6" s="1"/>
  <c r="I34" i="6"/>
  <c r="J34" i="6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29" i="6"/>
  <c r="J29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/>
  <c r="I16" i="6"/>
  <c r="J16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3" i="6"/>
  <c r="J3" i="6" s="1"/>
  <c r="AA184" i="6" l="1"/>
  <c r="AR15" i="6"/>
  <c r="AA67" i="6"/>
  <c r="AA106" i="6"/>
  <c r="AA197" i="6"/>
  <c r="AA15" i="6"/>
  <c r="AE15" i="6"/>
  <c r="BC41" i="6"/>
  <c r="BC80" i="6"/>
  <c r="BC15" i="6"/>
  <c r="AR132" i="6"/>
  <c r="AR171" i="6"/>
  <c r="AR210" i="6"/>
  <c r="AE54" i="6"/>
  <c r="AE80" i="6"/>
  <c r="AE197" i="6"/>
  <c r="AA28" i="6"/>
  <c r="AA41" i="6"/>
  <c r="AA132" i="6"/>
  <c r="AA145" i="6"/>
  <c r="BC28" i="6"/>
  <c r="BC119" i="6"/>
  <c r="AR67" i="6"/>
  <c r="AR106" i="6"/>
  <c r="AE119" i="6"/>
  <c r="AE210" i="6"/>
  <c r="BC132" i="6"/>
  <c r="AE106" i="6"/>
  <c r="AA54" i="6"/>
  <c r="AA158" i="6"/>
  <c r="AA171" i="6"/>
  <c r="AA210" i="6"/>
  <c r="BC145" i="6"/>
  <c r="AA93" i="6"/>
  <c r="AA119" i="6"/>
  <c r="AE132" i="6"/>
  <c r="BC67" i="6"/>
  <c r="BC93" i="6"/>
  <c r="BC184" i="6"/>
  <c r="AR28" i="6"/>
  <c r="AR41" i="6"/>
  <c r="AR80" i="6"/>
  <c r="AR119" i="6"/>
  <c r="AR158" i="6"/>
  <c r="BC210" i="6"/>
  <c r="BC158" i="6"/>
  <c r="BC106" i="6"/>
  <c r="BC54" i="6"/>
  <c r="AR145" i="6"/>
  <c r="BC197" i="6"/>
  <c r="AE145" i="6"/>
  <c r="AE158" i="6"/>
  <c r="AE171" i="6"/>
  <c r="D10" i="3"/>
  <c r="D14" i="3"/>
  <c r="D18" i="3"/>
  <c r="D6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I264" i="1" l="1"/>
  <c r="K264" i="1"/>
  <c r="M264" i="1"/>
  <c r="O264" i="1"/>
  <c r="Q264" i="1"/>
  <c r="S264" i="1"/>
  <c r="U264" i="1"/>
  <c r="W264" i="1"/>
  <c r="Y264" i="1"/>
  <c r="AA264" i="1"/>
  <c r="AC264" i="1"/>
  <c r="AE264" i="1"/>
  <c r="AG264" i="1"/>
  <c r="AI264" i="1"/>
  <c r="AK264" i="1"/>
  <c r="G264" i="1"/>
  <c r="H15" i="1" l="1"/>
  <c r="H16" i="1"/>
  <c r="H17" i="1"/>
  <c r="H23" i="1"/>
  <c r="H27" i="1"/>
  <c r="H33" i="1"/>
  <c r="H37" i="1"/>
  <c r="H43" i="1"/>
  <c r="H47" i="1"/>
  <c r="H53" i="1"/>
  <c r="H57" i="1"/>
  <c r="H63" i="1"/>
  <c r="H67" i="1"/>
  <c r="H73" i="1"/>
  <c r="H77" i="1"/>
  <c r="H83" i="1"/>
  <c r="H87" i="1"/>
  <c r="H18" i="1"/>
  <c r="H24" i="1"/>
  <c r="H28" i="1"/>
  <c r="H34" i="1"/>
  <c r="H38" i="1"/>
  <c r="H44" i="1"/>
  <c r="H48" i="1"/>
  <c r="H54" i="1"/>
  <c r="H58" i="1"/>
  <c r="H64" i="1"/>
  <c r="H68" i="1"/>
  <c r="H74" i="1"/>
  <c r="H78" i="1"/>
  <c r="H84" i="1"/>
  <c r="H88" i="1"/>
  <c r="X5" i="1"/>
  <c r="X9" i="1"/>
  <c r="X15" i="1"/>
  <c r="X19" i="1"/>
  <c r="X25" i="1"/>
  <c r="X29" i="1"/>
  <c r="X35" i="1"/>
  <c r="X39" i="1"/>
  <c r="X45" i="1"/>
  <c r="X49" i="1"/>
  <c r="X55" i="1"/>
  <c r="X59" i="1"/>
  <c r="X65" i="1"/>
  <c r="X69" i="1"/>
  <c r="X75" i="1"/>
  <c r="X79" i="1"/>
  <c r="X85" i="1"/>
  <c r="X89" i="1"/>
  <c r="X95" i="1"/>
  <c r="X99" i="1"/>
  <c r="X105" i="1"/>
  <c r="X109" i="1"/>
  <c r="X115" i="1"/>
  <c r="X119" i="1"/>
  <c r="X125" i="1"/>
  <c r="X129" i="1"/>
  <c r="X135" i="1"/>
  <c r="X139" i="1"/>
  <c r="X145" i="1"/>
  <c r="X149" i="1"/>
  <c r="X155" i="1"/>
  <c r="X159" i="1"/>
  <c r="X165" i="1"/>
  <c r="X169" i="1"/>
  <c r="X175" i="1"/>
  <c r="X179" i="1"/>
  <c r="X185" i="1"/>
  <c r="X189" i="1"/>
  <c r="X195" i="1"/>
  <c r="X199" i="1"/>
  <c r="X205" i="1"/>
  <c r="X209" i="1"/>
  <c r="X215" i="1"/>
  <c r="X219" i="1"/>
  <c r="X225" i="1"/>
  <c r="X229" i="1"/>
  <c r="X235" i="1"/>
  <c r="X239" i="1"/>
  <c r="X245" i="1"/>
  <c r="X249" i="1"/>
  <c r="X255" i="1"/>
  <c r="X259" i="1"/>
  <c r="X6" i="1"/>
  <c r="X12" i="1"/>
  <c r="X16" i="1"/>
  <c r="X22" i="1"/>
  <c r="X26" i="1"/>
  <c r="X32" i="1"/>
  <c r="X36" i="1"/>
  <c r="X42" i="1"/>
  <c r="X46" i="1"/>
  <c r="X52" i="1"/>
  <c r="X56" i="1"/>
  <c r="X62" i="1"/>
  <c r="X66" i="1"/>
  <c r="X72" i="1"/>
  <c r="X76" i="1"/>
  <c r="X82" i="1"/>
  <c r="X86" i="1"/>
  <c r="X92" i="1"/>
  <c r="X96" i="1"/>
  <c r="X102" i="1"/>
  <c r="X106" i="1"/>
  <c r="X112" i="1"/>
  <c r="X116" i="1"/>
  <c r="X122" i="1"/>
  <c r="X126" i="1"/>
  <c r="X132" i="1"/>
  <c r="X136" i="1"/>
  <c r="X142" i="1"/>
  <c r="X146" i="1"/>
  <c r="X152" i="1"/>
  <c r="X156" i="1"/>
  <c r="X162" i="1"/>
  <c r="X166" i="1"/>
  <c r="X172" i="1"/>
  <c r="X176" i="1"/>
  <c r="X182" i="1"/>
  <c r="X186" i="1"/>
  <c r="X192" i="1"/>
  <c r="X196" i="1"/>
  <c r="X202" i="1"/>
  <c r="X206" i="1"/>
  <c r="X212" i="1"/>
  <c r="X216" i="1"/>
  <c r="X222" i="1"/>
  <c r="X226" i="1"/>
  <c r="X232" i="1"/>
  <c r="X236" i="1"/>
  <c r="X242" i="1"/>
  <c r="X246" i="1"/>
  <c r="X252" i="1"/>
  <c r="X256" i="1"/>
  <c r="X3" i="1"/>
  <c r="X7" i="1"/>
  <c r="X13" i="1"/>
  <c r="X17" i="1"/>
  <c r="X23" i="1"/>
  <c r="X27" i="1"/>
  <c r="X33" i="1"/>
  <c r="X37" i="1"/>
  <c r="X43" i="1"/>
  <c r="X47" i="1"/>
  <c r="X53" i="1"/>
  <c r="X57" i="1"/>
  <c r="X63" i="1"/>
  <c r="X67" i="1"/>
  <c r="X73" i="1"/>
  <c r="X77" i="1"/>
  <c r="X83" i="1"/>
  <c r="X87" i="1"/>
  <c r="X93" i="1"/>
  <c r="X97" i="1"/>
  <c r="X103" i="1"/>
  <c r="X107" i="1"/>
  <c r="X113" i="1"/>
  <c r="X117" i="1"/>
  <c r="X123" i="1"/>
  <c r="X127" i="1"/>
  <c r="X133" i="1"/>
  <c r="X137" i="1"/>
  <c r="X143" i="1"/>
  <c r="X147" i="1"/>
  <c r="X153" i="1"/>
  <c r="X157" i="1"/>
  <c r="X163" i="1"/>
  <c r="X167" i="1"/>
  <c r="X173" i="1"/>
  <c r="X177" i="1"/>
  <c r="X183" i="1"/>
  <c r="X187" i="1"/>
  <c r="X193" i="1"/>
  <c r="X197" i="1"/>
  <c r="X203" i="1"/>
  <c r="X207" i="1"/>
  <c r="X213" i="1"/>
  <c r="X217" i="1"/>
  <c r="X223" i="1"/>
  <c r="X227" i="1"/>
  <c r="X233" i="1"/>
  <c r="X237" i="1"/>
  <c r="X243" i="1"/>
  <c r="X247" i="1"/>
  <c r="X253" i="1"/>
  <c r="X257" i="1"/>
  <c r="X4" i="1"/>
  <c r="X8" i="1"/>
  <c r="X14" i="1"/>
  <c r="X18" i="1"/>
  <c r="X24" i="1"/>
  <c r="X28" i="1"/>
  <c r="X34" i="1"/>
  <c r="X38" i="1"/>
  <c r="X44" i="1"/>
  <c r="X48" i="1"/>
  <c r="X54" i="1"/>
  <c r="X58" i="1"/>
  <c r="X64" i="1"/>
  <c r="X68" i="1"/>
  <c r="X74" i="1"/>
  <c r="X78" i="1"/>
  <c r="X84" i="1"/>
  <c r="X88" i="1"/>
  <c r="X94" i="1"/>
  <c r="X98" i="1"/>
  <c r="X104" i="1"/>
  <c r="X108" i="1"/>
  <c r="X114" i="1"/>
  <c r="X118" i="1"/>
  <c r="X124" i="1"/>
  <c r="X128" i="1"/>
  <c r="X134" i="1"/>
  <c r="X138" i="1"/>
  <c r="X144" i="1"/>
  <c r="X148" i="1"/>
  <c r="X154" i="1"/>
  <c r="X158" i="1"/>
  <c r="X164" i="1"/>
  <c r="X168" i="1"/>
  <c r="X174" i="1"/>
  <c r="X178" i="1"/>
  <c r="X184" i="1"/>
  <c r="X188" i="1"/>
  <c r="X194" i="1"/>
  <c r="X198" i="1"/>
  <c r="X204" i="1"/>
  <c r="X208" i="1"/>
  <c r="X214" i="1"/>
  <c r="X218" i="1"/>
  <c r="X224" i="1"/>
  <c r="X228" i="1"/>
  <c r="X234" i="1"/>
  <c r="X238" i="1"/>
  <c r="X244" i="1"/>
  <c r="X248" i="1"/>
  <c r="X254" i="1"/>
  <c r="X258" i="1"/>
  <c r="X2" i="1"/>
  <c r="AD3" i="1"/>
  <c r="AD7" i="1"/>
  <c r="AD13" i="1"/>
  <c r="AD17" i="1"/>
  <c r="AD23" i="1"/>
  <c r="AD27" i="1"/>
  <c r="AD33" i="1"/>
  <c r="AD37" i="1"/>
  <c r="AD43" i="1"/>
  <c r="AD47" i="1"/>
  <c r="AD53" i="1"/>
  <c r="AD57" i="1"/>
  <c r="AD63" i="1"/>
  <c r="AD67" i="1"/>
  <c r="AD73" i="1"/>
  <c r="AD77" i="1"/>
  <c r="AD83" i="1"/>
  <c r="AD87" i="1"/>
  <c r="AD93" i="1"/>
  <c r="AD97" i="1"/>
  <c r="AD103" i="1"/>
  <c r="AD107" i="1"/>
  <c r="AD113" i="1"/>
  <c r="AD117" i="1"/>
  <c r="AD123" i="1"/>
  <c r="AD127" i="1"/>
  <c r="AD133" i="1"/>
  <c r="AD137" i="1"/>
  <c r="AD143" i="1"/>
  <c r="AD147" i="1"/>
  <c r="AD153" i="1"/>
  <c r="AD157" i="1"/>
  <c r="AD163" i="1"/>
  <c r="AD167" i="1"/>
  <c r="AD173" i="1"/>
  <c r="AD177" i="1"/>
  <c r="AD183" i="1"/>
  <c r="AD187" i="1"/>
  <c r="AD193" i="1"/>
  <c r="AD197" i="1"/>
  <c r="AD203" i="1"/>
  <c r="AD207" i="1"/>
  <c r="AD213" i="1"/>
  <c r="AD217" i="1"/>
  <c r="AD223" i="1"/>
  <c r="AD227" i="1"/>
  <c r="AD233" i="1"/>
  <c r="AD237" i="1"/>
  <c r="AD243" i="1"/>
  <c r="AD247" i="1"/>
  <c r="AD253" i="1"/>
  <c r="AD257" i="1"/>
  <c r="AD4" i="1"/>
  <c r="AD8" i="1"/>
  <c r="AD14" i="1"/>
  <c r="AD18" i="1"/>
  <c r="AD24" i="1"/>
  <c r="AD28" i="1"/>
  <c r="AD34" i="1"/>
  <c r="AD38" i="1"/>
  <c r="AD44" i="1"/>
  <c r="AD48" i="1"/>
  <c r="AD54" i="1"/>
  <c r="AD58" i="1"/>
  <c r="AD64" i="1"/>
  <c r="AD68" i="1"/>
  <c r="AD74" i="1"/>
  <c r="AD78" i="1"/>
  <c r="AD84" i="1"/>
  <c r="AD88" i="1"/>
  <c r="AD94" i="1"/>
  <c r="AD98" i="1"/>
  <c r="AD104" i="1"/>
  <c r="AD108" i="1"/>
  <c r="AD114" i="1"/>
  <c r="AD118" i="1"/>
  <c r="AD124" i="1"/>
  <c r="AD128" i="1"/>
  <c r="AD134" i="1"/>
  <c r="AD138" i="1"/>
  <c r="AD144" i="1"/>
  <c r="AD148" i="1"/>
  <c r="AD154" i="1"/>
  <c r="AD158" i="1"/>
  <c r="AD164" i="1"/>
  <c r="AD168" i="1"/>
  <c r="AD174" i="1"/>
  <c r="AD178" i="1"/>
  <c r="AD184" i="1"/>
  <c r="AD188" i="1"/>
  <c r="AD194" i="1"/>
  <c r="AD198" i="1"/>
  <c r="AD204" i="1"/>
  <c r="AD208" i="1"/>
  <c r="AD214" i="1"/>
  <c r="AD218" i="1"/>
  <c r="AD224" i="1"/>
  <c r="AD228" i="1"/>
  <c r="AD234" i="1"/>
  <c r="AD238" i="1"/>
  <c r="AD244" i="1"/>
  <c r="AD248" i="1"/>
  <c r="AD254" i="1"/>
  <c r="AD258" i="1"/>
  <c r="AD5" i="1"/>
  <c r="AD9" i="1"/>
  <c r="AD15" i="1"/>
  <c r="AD19" i="1"/>
  <c r="AD25" i="1"/>
  <c r="AD29" i="1"/>
  <c r="AD35" i="1"/>
  <c r="AD39" i="1"/>
  <c r="AD45" i="1"/>
  <c r="AD49" i="1"/>
  <c r="AD55" i="1"/>
  <c r="AD59" i="1"/>
  <c r="AD65" i="1"/>
  <c r="AD69" i="1"/>
  <c r="AD75" i="1"/>
  <c r="AD79" i="1"/>
  <c r="AD85" i="1"/>
  <c r="AD89" i="1"/>
  <c r="AD95" i="1"/>
  <c r="AD99" i="1"/>
  <c r="AD105" i="1"/>
  <c r="AD109" i="1"/>
  <c r="AD115" i="1"/>
  <c r="AD119" i="1"/>
  <c r="AD125" i="1"/>
  <c r="AD129" i="1"/>
  <c r="AD135" i="1"/>
  <c r="AD139" i="1"/>
  <c r="AD145" i="1"/>
  <c r="AD149" i="1"/>
  <c r="AD155" i="1"/>
  <c r="AD159" i="1"/>
  <c r="AD165" i="1"/>
  <c r="AD169" i="1"/>
  <c r="AD175" i="1"/>
  <c r="AD179" i="1"/>
  <c r="AD185" i="1"/>
  <c r="AD189" i="1"/>
  <c r="AD195" i="1"/>
  <c r="AD199" i="1"/>
  <c r="AD205" i="1"/>
  <c r="AD209" i="1"/>
  <c r="AD215" i="1"/>
  <c r="AD219" i="1"/>
  <c r="AD225" i="1"/>
  <c r="AD229" i="1"/>
  <c r="AD235" i="1"/>
  <c r="AD239" i="1"/>
  <c r="AD245" i="1"/>
  <c r="AD249" i="1"/>
  <c r="AD255" i="1"/>
  <c r="AD259" i="1"/>
  <c r="AD6" i="1"/>
  <c r="AD12" i="1"/>
  <c r="AD16" i="1"/>
  <c r="AD22" i="1"/>
  <c r="AD26" i="1"/>
  <c r="AD32" i="1"/>
  <c r="AD36" i="1"/>
  <c r="AD42" i="1"/>
  <c r="AD46" i="1"/>
  <c r="AD52" i="1"/>
  <c r="AD56" i="1"/>
  <c r="AD62" i="1"/>
  <c r="AD66" i="1"/>
  <c r="AD72" i="1"/>
  <c r="AD76" i="1"/>
  <c r="AD82" i="1"/>
  <c r="AD86" i="1"/>
  <c r="AD92" i="1"/>
  <c r="AD96" i="1"/>
  <c r="AD102" i="1"/>
  <c r="AD106" i="1"/>
  <c r="AD112" i="1"/>
  <c r="AD116" i="1"/>
  <c r="AD122" i="1"/>
  <c r="AD126" i="1"/>
  <c r="AD132" i="1"/>
  <c r="AD136" i="1"/>
  <c r="AD142" i="1"/>
  <c r="AD146" i="1"/>
  <c r="AD152" i="1"/>
  <c r="AD156" i="1"/>
  <c r="AD162" i="1"/>
  <c r="AD166" i="1"/>
  <c r="AD172" i="1"/>
  <c r="AD176" i="1"/>
  <c r="AD182" i="1"/>
  <c r="AD186" i="1"/>
  <c r="AD192" i="1"/>
  <c r="AD196" i="1"/>
  <c r="AD202" i="1"/>
  <c r="AD206" i="1"/>
  <c r="AD212" i="1"/>
  <c r="AD216" i="1"/>
  <c r="AD222" i="1"/>
  <c r="AD226" i="1"/>
  <c r="AD232" i="1"/>
  <c r="AD236" i="1"/>
  <c r="AD242" i="1"/>
  <c r="AD246" i="1"/>
  <c r="AD252" i="1"/>
  <c r="AD256" i="1"/>
  <c r="AD2" i="1"/>
  <c r="AJ3" i="1"/>
  <c r="AJ7" i="1"/>
  <c r="AJ13" i="1"/>
  <c r="AJ17" i="1"/>
  <c r="AJ23" i="1"/>
  <c r="AJ27" i="1"/>
  <c r="AJ33" i="1"/>
  <c r="AJ37" i="1"/>
  <c r="AJ43" i="1"/>
  <c r="AJ47" i="1"/>
  <c r="AJ53" i="1"/>
  <c r="AJ57" i="1"/>
  <c r="AJ63" i="1"/>
  <c r="AJ67" i="1"/>
  <c r="AJ73" i="1"/>
  <c r="AJ77" i="1"/>
  <c r="AJ83" i="1"/>
  <c r="AJ87" i="1"/>
  <c r="AJ93" i="1"/>
  <c r="AJ97" i="1"/>
  <c r="AJ103" i="1"/>
  <c r="AJ107" i="1"/>
  <c r="AJ113" i="1"/>
  <c r="AJ117" i="1"/>
  <c r="AJ123" i="1"/>
  <c r="AJ127" i="1"/>
  <c r="AJ133" i="1"/>
  <c r="AJ137" i="1"/>
  <c r="AJ143" i="1"/>
  <c r="AJ147" i="1"/>
  <c r="AJ153" i="1"/>
  <c r="AJ157" i="1"/>
  <c r="AJ163" i="1"/>
  <c r="AJ4" i="1"/>
  <c r="AJ8" i="1"/>
  <c r="AJ14" i="1"/>
  <c r="AJ18" i="1"/>
  <c r="AJ24" i="1"/>
  <c r="AJ28" i="1"/>
  <c r="AJ34" i="1"/>
  <c r="AJ38" i="1"/>
  <c r="AJ44" i="1"/>
  <c r="AJ48" i="1"/>
  <c r="AJ54" i="1"/>
  <c r="AJ58" i="1"/>
  <c r="AJ64" i="1"/>
  <c r="AJ68" i="1"/>
  <c r="AJ74" i="1"/>
  <c r="AJ78" i="1"/>
  <c r="AJ84" i="1"/>
  <c r="AJ88" i="1"/>
  <c r="AJ94" i="1"/>
  <c r="AJ98" i="1"/>
  <c r="AJ104" i="1"/>
  <c r="AJ108" i="1"/>
  <c r="AJ114" i="1"/>
  <c r="AJ118" i="1"/>
  <c r="AJ124" i="1"/>
  <c r="AJ128" i="1"/>
  <c r="AJ134" i="1"/>
  <c r="AJ138" i="1"/>
  <c r="AJ144" i="1"/>
  <c r="AJ148" i="1"/>
  <c r="AJ154" i="1"/>
  <c r="AJ158" i="1"/>
  <c r="AJ164" i="1"/>
  <c r="AJ5" i="1"/>
  <c r="AJ9" i="1"/>
  <c r="AJ15" i="1"/>
  <c r="AJ19" i="1"/>
  <c r="AJ25" i="1"/>
  <c r="AJ29" i="1"/>
  <c r="AJ35" i="1"/>
  <c r="AJ39" i="1"/>
  <c r="AJ45" i="1"/>
  <c r="AJ49" i="1"/>
  <c r="AJ55" i="1"/>
  <c r="AJ59" i="1"/>
  <c r="AJ65" i="1"/>
  <c r="AJ69" i="1"/>
  <c r="AJ75" i="1"/>
  <c r="AJ79" i="1"/>
  <c r="AJ85" i="1"/>
  <c r="AJ89" i="1"/>
  <c r="AJ95" i="1"/>
  <c r="AJ99" i="1"/>
  <c r="AJ105" i="1"/>
  <c r="AJ109" i="1"/>
  <c r="AJ115" i="1"/>
  <c r="AJ119" i="1"/>
  <c r="AJ125" i="1"/>
  <c r="AJ129" i="1"/>
  <c r="AJ135" i="1"/>
  <c r="AJ139" i="1"/>
  <c r="AJ145" i="1"/>
  <c r="AJ149" i="1"/>
  <c r="AJ155" i="1"/>
  <c r="AJ159" i="1"/>
  <c r="AJ165" i="1"/>
  <c r="AJ6" i="1"/>
  <c r="AJ12" i="1"/>
  <c r="AJ16" i="1"/>
  <c r="AJ22" i="1"/>
  <c r="AJ26" i="1"/>
  <c r="AJ32" i="1"/>
  <c r="AJ36" i="1"/>
  <c r="AJ42" i="1"/>
  <c r="AJ46" i="1"/>
  <c r="AJ52" i="1"/>
  <c r="AJ56" i="1"/>
  <c r="AJ62" i="1"/>
  <c r="AJ66" i="1"/>
  <c r="AJ72" i="1"/>
  <c r="AJ76" i="1"/>
  <c r="AJ82" i="1"/>
  <c r="AJ86" i="1"/>
  <c r="AJ92" i="1"/>
  <c r="AJ96" i="1"/>
  <c r="AJ102" i="1"/>
  <c r="AJ106" i="1"/>
  <c r="AJ112" i="1"/>
  <c r="AJ116" i="1"/>
  <c r="AJ122" i="1"/>
  <c r="AJ126" i="1"/>
  <c r="AJ132" i="1"/>
  <c r="AJ136" i="1"/>
  <c r="AJ142" i="1"/>
  <c r="AJ146" i="1"/>
  <c r="AJ152" i="1"/>
  <c r="AJ156" i="1"/>
  <c r="AJ162" i="1"/>
  <c r="AJ166" i="1"/>
  <c r="AJ167" i="1"/>
  <c r="AJ173" i="1"/>
  <c r="AJ177" i="1"/>
  <c r="AJ183" i="1"/>
  <c r="AJ187" i="1"/>
  <c r="AJ193" i="1"/>
  <c r="AJ197" i="1"/>
  <c r="AJ203" i="1"/>
  <c r="AJ207" i="1"/>
  <c r="AJ213" i="1"/>
  <c r="AJ217" i="1"/>
  <c r="AJ223" i="1"/>
  <c r="AJ227" i="1"/>
  <c r="AJ233" i="1"/>
  <c r="AJ237" i="1"/>
  <c r="AJ243" i="1"/>
  <c r="AJ247" i="1"/>
  <c r="AJ253" i="1"/>
  <c r="AJ257" i="1"/>
  <c r="AJ168" i="1"/>
  <c r="AJ174" i="1"/>
  <c r="AJ178" i="1"/>
  <c r="AJ184" i="1"/>
  <c r="AJ188" i="1"/>
  <c r="AJ194" i="1"/>
  <c r="AJ198" i="1"/>
  <c r="AJ204" i="1"/>
  <c r="AJ208" i="1"/>
  <c r="AJ214" i="1"/>
  <c r="AJ218" i="1"/>
  <c r="AJ224" i="1"/>
  <c r="AJ228" i="1"/>
  <c r="AJ234" i="1"/>
  <c r="AJ238" i="1"/>
  <c r="AJ244" i="1"/>
  <c r="AJ248" i="1"/>
  <c r="AJ254" i="1"/>
  <c r="AJ258" i="1"/>
  <c r="AJ169" i="1"/>
  <c r="AJ175" i="1"/>
  <c r="AJ179" i="1"/>
  <c r="AJ185" i="1"/>
  <c r="AJ189" i="1"/>
  <c r="AJ195" i="1"/>
  <c r="AJ199" i="1"/>
  <c r="AJ205" i="1"/>
  <c r="AJ209" i="1"/>
  <c r="AJ215" i="1"/>
  <c r="AJ219" i="1"/>
  <c r="AJ225" i="1"/>
  <c r="AJ229" i="1"/>
  <c r="AJ235" i="1"/>
  <c r="AJ239" i="1"/>
  <c r="AJ245" i="1"/>
  <c r="AJ249" i="1"/>
  <c r="AJ255" i="1"/>
  <c r="AJ259" i="1"/>
  <c r="AJ172" i="1"/>
  <c r="AJ176" i="1"/>
  <c r="AJ182" i="1"/>
  <c r="AJ186" i="1"/>
  <c r="AJ192" i="1"/>
  <c r="AJ196" i="1"/>
  <c r="AJ202" i="1"/>
  <c r="AJ206" i="1"/>
  <c r="AJ212" i="1"/>
  <c r="AJ216" i="1"/>
  <c r="AJ222" i="1"/>
  <c r="AJ226" i="1"/>
  <c r="AJ232" i="1"/>
  <c r="AJ236" i="1"/>
  <c r="AJ242" i="1"/>
  <c r="AJ246" i="1"/>
  <c r="AJ252" i="1"/>
  <c r="AJ256" i="1"/>
  <c r="AJ2" i="1"/>
  <c r="AB4" i="1"/>
  <c r="AB8" i="1"/>
  <c r="AB14" i="1"/>
  <c r="AB18" i="1"/>
  <c r="AB24" i="1"/>
  <c r="AB28" i="1"/>
  <c r="AB34" i="1"/>
  <c r="AB38" i="1"/>
  <c r="AB44" i="1"/>
  <c r="AB48" i="1"/>
  <c r="AB54" i="1"/>
  <c r="AB58" i="1"/>
  <c r="AB64" i="1"/>
  <c r="AB5" i="1"/>
  <c r="AB9" i="1"/>
  <c r="AB15" i="1"/>
  <c r="AB19" i="1"/>
  <c r="AB25" i="1"/>
  <c r="AB29" i="1"/>
  <c r="AB35" i="1"/>
  <c r="AB39" i="1"/>
  <c r="AB45" i="1"/>
  <c r="AB49" i="1"/>
  <c r="AB55" i="1"/>
  <c r="AB59" i="1"/>
  <c r="AB65" i="1"/>
  <c r="AB6" i="1"/>
  <c r="AB12" i="1"/>
  <c r="AB16" i="1"/>
  <c r="AB22" i="1"/>
  <c r="AB26" i="1"/>
  <c r="AB32" i="1"/>
  <c r="AB36" i="1"/>
  <c r="AB42" i="1"/>
  <c r="AB46" i="1"/>
  <c r="AB52" i="1"/>
  <c r="AB56" i="1"/>
  <c r="AB62" i="1"/>
  <c r="AB3" i="1"/>
  <c r="AB7" i="1"/>
  <c r="AB13" i="1"/>
  <c r="AB17" i="1"/>
  <c r="AB23" i="1"/>
  <c r="AB27" i="1"/>
  <c r="AB33" i="1"/>
  <c r="AB37" i="1"/>
  <c r="AB43" i="1"/>
  <c r="AB47" i="1"/>
  <c r="AB53" i="1"/>
  <c r="AB57" i="1"/>
  <c r="AB63" i="1"/>
  <c r="AB67" i="1"/>
  <c r="AB66" i="1"/>
  <c r="AB73" i="1"/>
  <c r="AB77" i="1"/>
  <c r="AB83" i="1"/>
  <c r="AB87" i="1"/>
  <c r="AB93" i="1"/>
  <c r="AB97" i="1"/>
  <c r="AB103" i="1"/>
  <c r="AB107" i="1"/>
  <c r="AB113" i="1"/>
  <c r="AB117" i="1"/>
  <c r="AB123" i="1"/>
  <c r="AB127" i="1"/>
  <c r="AB133" i="1"/>
  <c r="AB137" i="1"/>
  <c r="AB143" i="1"/>
  <c r="AB147" i="1"/>
  <c r="AB153" i="1"/>
  <c r="AB157" i="1"/>
  <c r="AB163" i="1"/>
  <c r="AB167" i="1"/>
  <c r="AB173" i="1"/>
  <c r="AB177" i="1"/>
  <c r="AB183" i="1"/>
  <c r="AB187" i="1"/>
  <c r="AB193" i="1"/>
  <c r="AB197" i="1"/>
  <c r="AB203" i="1"/>
  <c r="AB207" i="1"/>
  <c r="AB213" i="1"/>
  <c r="AB217" i="1"/>
  <c r="AB223" i="1"/>
  <c r="AB227" i="1"/>
  <c r="AB233" i="1"/>
  <c r="AB237" i="1"/>
  <c r="AB243" i="1"/>
  <c r="AB247" i="1"/>
  <c r="AB253" i="1"/>
  <c r="AB257" i="1"/>
  <c r="AB68" i="1"/>
  <c r="AB74" i="1"/>
  <c r="AB78" i="1"/>
  <c r="AB84" i="1"/>
  <c r="AB88" i="1"/>
  <c r="AB94" i="1"/>
  <c r="AB98" i="1"/>
  <c r="AB104" i="1"/>
  <c r="AB108" i="1"/>
  <c r="AB114" i="1"/>
  <c r="AB118" i="1"/>
  <c r="AB124" i="1"/>
  <c r="AB128" i="1"/>
  <c r="AB134" i="1"/>
  <c r="AB138" i="1"/>
  <c r="AB144" i="1"/>
  <c r="AB148" i="1"/>
  <c r="AB154" i="1"/>
  <c r="AB158" i="1"/>
  <c r="AB164" i="1"/>
  <c r="AB168" i="1"/>
  <c r="AB174" i="1"/>
  <c r="AB178" i="1"/>
  <c r="AB184" i="1"/>
  <c r="AB188" i="1"/>
  <c r="AB194" i="1"/>
  <c r="AB198" i="1"/>
  <c r="AB204" i="1"/>
  <c r="AB208" i="1"/>
  <c r="AB214" i="1"/>
  <c r="AB218" i="1"/>
  <c r="AB224" i="1"/>
  <c r="AB228" i="1"/>
  <c r="AB234" i="1"/>
  <c r="AB238" i="1"/>
  <c r="AB244" i="1"/>
  <c r="AB248" i="1"/>
  <c r="AB254" i="1"/>
  <c r="AB258" i="1"/>
  <c r="AB69" i="1"/>
  <c r="AB75" i="1"/>
  <c r="AB79" i="1"/>
  <c r="AB85" i="1"/>
  <c r="AB89" i="1"/>
  <c r="AB95" i="1"/>
  <c r="AB99" i="1"/>
  <c r="AB105" i="1"/>
  <c r="AB109" i="1"/>
  <c r="AB115" i="1"/>
  <c r="AB119" i="1"/>
  <c r="AB125" i="1"/>
  <c r="AB129" i="1"/>
  <c r="AB135" i="1"/>
  <c r="AB139" i="1"/>
  <c r="AB145" i="1"/>
  <c r="AB149" i="1"/>
  <c r="AB155" i="1"/>
  <c r="AB159" i="1"/>
  <c r="AB165" i="1"/>
  <c r="AB169" i="1"/>
  <c r="AB175" i="1"/>
  <c r="AB179" i="1"/>
  <c r="AB185" i="1"/>
  <c r="AB189" i="1"/>
  <c r="AB195" i="1"/>
  <c r="AB199" i="1"/>
  <c r="AB205" i="1"/>
  <c r="AB209" i="1"/>
  <c r="AB215" i="1"/>
  <c r="AB219" i="1"/>
  <c r="AB225" i="1"/>
  <c r="AB229" i="1"/>
  <c r="AB235" i="1"/>
  <c r="AB239" i="1"/>
  <c r="AB245" i="1"/>
  <c r="AB249" i="1"/>
  <c r="AB255" i="1"/>
  <c r="AB259" i="1"/>
  <c r="AB72" i="1"/>
  <c r="AB76" i="1"/>
  <c r="AB82" i="1"/>
  <c r="AB86" i="1"/>
  <c r="AB92" i="1"/>
  <c r="AB96" i="1"/>
  <c r="AB102" i="1"/>
  <c r="AB106" i="1"/>
  <c r="AB112" i="1"/>
  <c r="AB116" i="1"/>
  <c r="AB122" i="1"/>
  <c r="AB126" i="1"/>
  <c r="AB132" i="1"/>
  <c r="AB136" i="1"/>
  <c r="AB142" i="1"/>
  <c r="AB146" i="1"/>
  <c r="AB152" i="1"/>
  <c r="AB156" i="1"/>
  <c r="AB162" i="1"/>
  <c r="AB166" i="1"/>
  <c r="AB172" i="1"/>
  <c r="AB176" i="1"/>
  <c r="AB182" i="1"/>
  <c r="AB186" i="1"/>
  <c r="AB192" i="1"/>
  <c r="AB196" i="1"/>
  <c r="AB202" i="1"/>
  <c r="AB206" i="1"/>
  <c r="AB212" i="1"/>
  <c r="AB216" i="1"/>
  <c r="AB222" i="1"/>
  <c r="AB226" i="1"/>
  <c r="AB232" i="1"/>
  <c r="AB236" i="1"/>
  <c r="AB242" i="1"/>
  <c r="AB246" i="1"/>
  <c r="AB252" i="1"/>
  <c r="AB256" i="1"/>
  <c r="AB2" i="1"/>
  <c r="T3" i="1"/>
  <c r="T7" i="1"/>
  <c r="T13" i="1"/>
  <c r="T17" i="1"/>
  <c r="T23" i="1"/>
  <c r="T29" i="1"/>
  <c r="T35" i="1"/>
  <c r="T39" i="1"/>
  <c r="T45" i="1"/>
  <c r="T49" i="1"/>
  <c r="T55" i="1"/>
  <c r="T59" i="1"/>
  <c r="T65" i="1"/>
  <c r="T69" i="1"/>
  <c r="T75" i="1"/>
  <c r="T79" i="1"/>
  <c r="T85" i="1"/>
  <c r="T89" i="1"/>
  <c r="T95" i="1"/>
  <c r="T99" i="1"/>
  <c r="T105" i="1"/>
  <c r="T109" i="1"/>
  <c r="T115" i="1"/>
  <c r="T122" i="1"/>
  <c r="T126" i="1"/>
  <c r="T132" i="1"/>
  <c r="T136" i="1"/>
  <c r="T142" i="1"/>
  <c r="T146" i="1"/>
  <c r="T152" i="1"/>
  <c r="T156" i="1"/>
  <c r="T162" i="1"/>
  <c r="T166" i="1"/>
  <c r="T172" i="1"/>
  <c r="T176" i="1"/>
  <c r="T182" i="1"/>
  <c r="T186" i="1"/>
  <c r="T192" i="1"/>
  <c r="T196" i="1"/>
  <c r="T202" i="1"/>
  <c r="T207" i="1"/>
  <c r="T213" i="1"/>
  <c r="T217" i="1"/>
  <c r="T223" i="1"/>
  <c r="T227" i="1"/>
  <c r="T233" i="1"/>
  <c r="T237" i="1"/>
  <c r="T243" i="1"/>
  <c r="T247" i="1"/>
  <c r="T253" i="1"/>
  <c r="T257" i="1"/>
  <c r="T4" i="1"/>
  <c r="T8" i="1"/>
  <c r="T14" i="1"/>
  <c r="T18" i="1"/>
  <c r="T25" i="1"/>
  <c r="T32" i="1"/>
  <c r="T36" i="1"/>
  <c r="T42" i="1"/>
  <c r="T46" i="1"/>
  <c r="T52" i="1"/>
  <c r="T56" i="1"/>
  <c r="T62" i="1"/>
  <c r="T66" i="1"/>
  <c r="T72" i="1"/>
  <c r="T76" i="1"/>
  <c r="T82" i="1"/>
  <c r="T86" i="1"/>
  <c r="T92" i="1"/>
  <c r="T96" i="1"/>
  <c r="T102" i="1"/>
  <c r="T106" i="1"/>
  <c r="T112" i="1"/>
  <c r="T116" i="1"/>
  <c r="T123" i="1"/>
  <c r="T127" i="1"/>
  <c r="T133" i="1"/>
  <c r="T137" i="1"/>
  <c r="T143" i="1"/>
  <c r="T147" i="1"/>
  <c r="T153" i="1"/>
  <c r="T157" i="1"/>
  <c r="T163" i="1"/>
  <c r="T167" i="1"/>
  <c r="T173" i="1"/>
  <c r="T177" i="1"/>
  <c r="T183" i="1"/>
  <c r="T187" i="1"/>
  <c r="T193" i="1"/>
  <c r="T197" i="1"/>
  <c r="T204" i="1"/>
  <c r="T208" i="1"/>
  <c r="T214" i="1"/>
  <c r="T218" i="1"/>
  <c r="T224" i="1"/>
  <c r="T228" i="1"/>
  <c r="T234" i="1"/>
  <c r="T238" i="1"/>
  <c r="T244" i="1"/>
  <c r="T248" i="1"/>
  <c r="T254" i="1"/>
  <c r="T258" i="1"/>
  <c r="T5" i="1"/>
  <c r="T9" i="1"/>
  <c r="T15" i="1"/>
  <c r="T19" i="1"/>
  <c r="T26" i="1"/>
  <c r="T33" i="1"/>
  <c r="T37" i="1"/>
  <c r="T43" i="1"/>
  <c r="T47" i="1"/>
  <c r="T53" i="1"/>
  <c r="T57" i="1"/>
  <c r="T63" i="1"/>
  <c r="T67" i="1"/>
  <c r="T73" i="1"/>
  <c r="T77" i="1"/>
  <c r="T83" i="1"/>
  <c r="T87" i="1"/>
  <c r="T93" i="1"/>
  <c r="T97" i="1"/>
  <c r="T103" i="1"/>
  <c r="T107" i="1"/>
  <c r="T113" i="1"/>
  <c r="T118" i="1"/>
  <c r="T124" i="1"/>
  <c r="T128" i="1"/>
  <c r="T134" i="1"/>
  <c r="T138" i="1"/>
  <c r="T144" i="1"/>
  <c r="T148" i="1"/>
  <c r="T154" i="1"/>
  <c r="T158" i="1"/>
  <c r="T164" i="1"/>
  <c r="T168" i="1"/>
  <c r="T174" i="1"/>
  <c r="T178" i="1"/>
  <c r="T184" i="1"/>
  <c r="T188" i="1"/>
  <c r="T194" i="1"/>
  <c r="T198" i="1"/>
  <c r="T205" i="1"/>
  <c r="T209" i="1"/>
  <c r="T215" i="1"/>
  <c r="T219" i="1"/>
  <c r="T225" i="1"/>
  <c r="T229" i="1"/>
  <c r="T235" i="1"/>
  <c r="T239" i="1"/>
  <c r="T245" i="1"/>
  <c r="T249" i="1"/>
  <c r="T255" i="1"/>
  <c r="T259" i="1"/>
  <c r="T6" i="1"/>
  <c r="T12" i="1"/>
  <c r="T16" i="1"/>
  <c r="T22" i="1"/>
  <c r="T28" i="1"/>
  <c r="T34" i="1"/>
  <c r="T38" i="1"/>
  <c r="T44" i="1"/>
  <c r="T48" i="1"/>
  <c r="T54" i="1"/>
  <c r="T58" i="1"/>
  <c r="T64" i="1"/>
  <c r="T68" i="1"/>
  <c r="T74" i="1"/>
  <c r="T78" i="1"/>
  <c r="T84" i="1"/>
  <c r="T88" i="1"/>
  <c r="T94" i="1"/>
  <c r="T98" i="1"/>
  <c r="T104" i="1"/>
  <c r="T108" i="1"/>
  <c r="T114" i="1"/>
  <c r="T119" i="1"/>
  <c r="T125" i="1"/>
  <c r="T129" i="1"/>
  <c r="T135" i="1"/>
  <c r="T139" i="1"/>
  <c r="T145" i="1"/>
  <c r="T149" i="1"/>
  <c r="T155" i="1"/>
  <c r="T159" i="1"/>
  <c r="T165" i="1"/>
  <c r="T169" i="1"/>
  <c r="T175" i="1"/>
  <c r="T179" i="1"/>
  <c r="T185" i="1"/>
  <c r="T189" i="1"/>
  <c r="T195" i="1"/>
  <c r="T199" i="1"/>
  <c r="T206" i="1"/>
  <c r="T212" i="1"/>
  <c r="T216" i="1"/>
  <c r="T222" i="1"/>
  <c r="T226" i="1"/>
  <c r="T232" i="1"/>
  <c r="T236" i="1"/>
  <c r="T242" i="1"/>
  <c r="T246" i="1"/>
  <c r="T252" i="1"/>
  <c r="T256" i="1"/>
  <c r="T2" i="1"/>
  <c r="L25" i="1"/>
  <c r="L29" i="1"/>
  <c r="L36" i="1"/>
  <c r="L42" i="1"/>
  <c r="L47" i="1"/>
  <c r="L53" i="1"/>
  <c r="L57" i="1"/>
  <c r="L64" i="1"/>
  <c r="L69" i="1"/>
  <c r="L78" i="1"/>
  <c r="L84" i="1"/>
  <c r="L89" i="1"/>
  <c r="L95" i="1"/>
  <c r="L102" i="1"/>
  <c r="L107" i="1"/>
  <c r="L113" i="1"/>
  <c r="L117" i="1"/>
  <c r="L124" i="1"/>
  <c r="L128" i="1"/>
  <c r="L134" i="1"/>
  <c r="L138" i="1"/>
  <c r="L144" i="1"/>
  <c r="L148" i="1"/>
  <c r="L154" i="1"/>
  <c r="L159" i="1"/>
  <c r="L165" i="1"/>
  <c r="L169" i="1"/>
  <c r="L175" i="1"/>
  <c r="L182" i="1"/>
  <c r="L186" i="1"/>
  <c r="L193" i="1"/>
  <c r="L198" i="1"/>
  <c r="L205" i="1"/>
  <c r="L209" i="1"/>
  <c r="L216" i="1"/>
  <c r="L225" i="1"/>
  <c r="L229" i="1"/>
  <c r="L238" i="1"/>
  <c r="L244" i="1"/>
  <c r="L249" i="1"/>
  <c r="L22" i="1"/>
  <c r="L26" i="1"/>
  <c r="L32" i="1"/>
  <c r="L37" i="1"/>
  <c r="L44" i="1"/>
  <c r="L48" i="1"/>
  <c r="L54" i="1"/>
  <c r="L58" i="1"/>
  <c r="L66" i="1"/>
  <c r="L72" i="1"/>
  <c r="L79" i="1"/>
  <c r="L86" i="1"/>
  <c r="L92" i="1"/>
  <c r="L96" i="1"/>
  <c r="L103" i="1"/>
  <c r="L108" i="1"/>
  <c r="L114" i="1"/>
  <c r="L118" i="1"/>
  <c r="L125" i="1"/>
  <c r="L129" i="1"/>
  <c r="L135" i="1"/>
  <c r="L139" i="1"/>
  <c r="L145" i="1"/>
  <c r="L149" i="1"/>
  <c r="L156" i="1"/>
  <c r="L162" i="1"/>
  <c r="L166" i="1"/>
  <c r="L172" i="1"/>
  <c r="L176" i="1"/>
  <c r="L183" i="1"/>
  <c r="L187" i="1"/>
  <c r="L194" i="1"/>
  <c r="L202" i="1"/>
  <c r="L206" i="1"/>
  <c r="L212" i="1"/>
  <c r="L219" i="1"/>
  <c r="L226" i="1"/>
  <c r="L233" i="1"/>
  <c r="L239" i="1"/>
  <c r="L245" i="1"/>
  <c r="L252" i="1"/>
  <c r="L23" i="1"/>
  <c r="L27" i="1"/>
  <c r="L34" i="1"/>
  <c r="L38" i="1"/>
  <c r="L45" i="1"/>
  <c r="L49" i="1"/>
  <c r="L55" i="1"/>
  <c r="L62" i="1"/>
  <c r="L67" i="1"/>
  <c r="L74" i="1"/>
  <c r="L82" i="1"/>
  <c r="L87" i="1"/>
  <c r="L93" i="1"/>
  <c r="L97" i="1"/>
  <c r="L105" i="1"/>
  <c r="L109" i="1"/>
  <c r="L115" i="1"/>
  <c r="L122" i="1"/>
  <c r="L126" i="1"/>
  <c r="L132" i="1"/>
  <c r="L136" i="1"/>
  <c r="L142" i="1"/>
  <c r="L146" i="1"/>
  <c r="L152" i="1"/>
  <c r="L157" i="1"/>
  <c r="L163" i="1"/>
  <c r="L167" i="1"/>
  <c r="L173" i="1"/>
  <c r="L177" i="1"/>
  <c r="L184" i="1"/>
  <c r="L188" i="1"/>
  <c r="L195" i="1"/>
  <c r="L203" i="1"/>
  <c r="L207" i="1"/>
  <c r="L213" i="1"/>
  <c r="L222" i="1"/>
  <c r="L227" i="1"/>
  <c r="L234" i="1"/>
  <c r="L242" i="1"/>
  <c r="L246" i="1"/>
  <c r="L254" i="1"/>
  <c r="L24" i="1"/>
  <c r="L28" i="1"/>
  <c r="L35" i="1"/>
  <c r="L39" i="1"/>
  <c r="L46" i="1"/>
  <c r="L52" i="1"/>
  <c r="L56" i="1"/>
  <c r="L63" i="1"/>
  <c r="L68" i="1"/>
  <c r="L76" i="1"/>
  <c r="L83" i="1"/>
  <c r="L88" i="1"/>
  <c r="L94" i="1"/>
  <c r="L99" i="1"/>
  <c r="L106" i="1"/>
  <c r="L112" i="1"/>
  <c r="L116" i="1"/>
  <c r="L123" i="1"/>
  <c r="L127" i="1"/>
  <c r="L133" i="1"/>
  <c r="L137" i="1"/>
  <c r="L143" i="1"/>
  <c r="L147" i="1"/>
  <c r="L153" i="1"/>
  <c r="L158" i="1"/>
  <c r="L164" i="1"/>
  <c r="L168" i="1"/>
  <c r="L174" i="1"/>
  <c r="L179" i="1"/>
  <c r="L185" i="1"/>
  <c r="L192" i="1"/>
  <c r="L197" i="1"/>
  <c r="L204" i="1"/>
  <c r="L208" i="1"/>
  <c r="L214" i="1"/>
  <c r="L224" i="1"/>
  <c r="L228" i="1"/>
  <c r="L235" i="1"/>
  <c r="L243" i="1"/>
  <c r="L247" i="1"/>
  <c r="L255" i="1"/>
  <c r="H14" i="1"/>
  <c r="H8" i="1"/>
  <c r="H4" i="1"/>
  <c r="H256" i="1"/>
  <c r="H252" i="1"/>
  <c r="H246" i="1"/>
  <c r="H242" i="1"/>
  <c r="H236" i="1"/>
  <c r="H232" i="1"/>
  <c r="H226" i="1"/>
  <c r="H222" i="1"/>
  <c r="H216" i="1"/>
  <c r="H212" i="1"/>
  <c r="H206" i="1"/>
  <c r="H199" i="1"/>
  <c r="H195" i="1"/>
  <c r="H189" i="1"/>
  <c r="H185" i="1"/>
  <c r="H179" i="1"/>
  <c r="H175" i="1"/>
  <c r="H169" i="1"/>
  <c r="H165" i="1"/>
  <c r="H159" i="1"/>
  <c r="H155" i="1"/>
  <c r="H149" i="1"/>
  <c r="H145" i="1"/>
  <c r="H139" i="1"/>
  <c r="H135" i="1"/>
  <c r="H129" i="1"/>
  <c r="H125" i="1"/>
  <c r="H119" i="1"/>
  <c r="H114" i="1"/>
  <c r="H108" i="1"/>
  <c r="H104" i="1"/>
  <c r="H98" i="1"/>
  <c r="H94" i="1"/>
  <c r="H86" i="1"/>
  <c r="H76" i="1"/>
  <c r="H66" i="1"/>
  <c r="H56" i="1"/>
  <c r="H46" i="1"/>
  <c r="H36" i="1"/>
  <c r="H26" i="1"/>
  <c r="AF5" i="1"/>
  <c r="AF9" i="1"/>
  <c r="AF15" i="1"/>
  <c r="AF19" i="1"/>
  <c r="AF25" i="1"/>
  <c r="AF29" i="1"/>
  <c r="AF35" i="1"/>
  <c r="AF39" i="1"/>
  <c r="AF45" i="1"/>
  <c r="AF49" i="1"/>
  <c r="AF55" i="1"/>
  <c r="AF59" i="1"/>
  <c r="AF65" i="1"/>
  <c r="AF69" i="1"/>
  <c r="AF75" i="1"/>
  <c r="AF79" i="1"/>
  <c r="AF85" i="1"/>
  <c r="AF89" i="1"/>
  <c r="AF95" i="1"/>
  <c r="AF99" i="1"/>
  <c r="AF105" i="1"/>
  <c r="AF109" i="1"/>
  <c r="AF115" i="1"/>
  <c r="AF119" i="1"/>
  <c r="AF125" i="1"/>
  <c r="AF129" i="1"/>
  <c r="AF135" i="1"/>
  <c r="AF139" i="1"/>
  <c r="AF145" i="1"/>
  <c r="AF149" i="1"/>
  <c r="AF155" i="1"/>
  <c r="AF159" i="1"/>
  <c r="AF165" i="1"/>
  <c r="AF169" i="1"/>
  <c r="AF175" i="1"/>
  <c r="AF179" i="1"/>
  <c r="AF185" i="1"/>
  <c r="AF189" i="1"/>
  <c r="AF195" i="1"/>
  <c r="AF259" i="1"/>
  <c r="AF6" i="1"/>
  <c r="AF12" i="1"/>
  <c r="AF16" i="1"/>
  <c r="AF22" i="1"/>
  <c r="AF26" i="1"/>
  <c r="AF32" i="1"/>
  <c r="AF36" i="1"/>
  <c r="AF42" i="1"/>
  <c r="AF46" i="1"/>
  <c r="AF52" i="1"/>
  <c r="AF56" i="1"/>
  <c r="AF62" i="1"/>
  <c r="AF66" i="1"/>
  <c r="AF72" i="1"/>
  <c r="AF76" i="1"/>
  <c r="AF82" i="1"/>
  <c r="AF86" i="1"/>
  <c r="AF92" i="1"/>
  <c r="AF96" i="1"/>
  <c r="AF102" i="1"/>
  <c r="AF106" i="1"/>
  <c r="AF3" i="1"/>
  <c r="AF7" i="1"/>
  <c r="AF13" i="1"/>
  <c r="AF17" i="1"/>
  <c r="AF23" i="1"/>
  <c r="AF27" i="1"/>
  <c r="AF33" i="1"/>
  <c r="AF37" i="1"/>
  <c r="AF43" i="1"/>
  <c r="AF47" i="1"/>
  <c r="AF53" i="1"/>
  <c r="AF57" i="1"/>
  <c r="AF63" i="1"/>
  <c r="AF67" i="1"/>
  <c r="AF73" i="1"/>
  <c r="AF77" i="1"/>
  <c r="AF83" i="1"/>
  <c r="AF87" i="1"/>
  <c r="AF93" i="1"/>
  <c r="AF97" i="1"/>
  <c r="AF103" i="1"/>
  <c r="AF107" i="1"/>
  <c r="AF4" i="1"/>
  <c r="AF8" i="1"/>
  <c r="AF14" i="1"/>
  <c r="AF18" i="1"/>
  <c r="AF24" i="1"/>
  <c r="AF28" i="1"/>
  <c r="AF34" i="1"/>
  <c r="AF38" i="1"/>
  <c r="AF44" i="1"/>
  <c r="AF48" i="1"/>
  <c r="AF54" i="1"/>
  <c r="AF58" i="1"/>
  <c r="AF64" i="1"/>
  <c r="AF68" i="1"/>
  <c r="AF74" i="1"/>
  <c r="AF78" i="1"/>
  <c r="AF84" i="1"/>
  <c r="AF88" i="1"/>
  <c r="AF94" i="1"/>
  <c r="AF98" i="1"/>
  <c r="AF104" i="1"/>
  <c r="AF108" i="1"/>
  <c r="AF114" i="1"/>
  <c r="AF118" i="1"/>
  <c r="AF124" i="1"/>
  <c r="AF128" i="1"/>
  <c r="AF134" i="1"/>
  <c r="AF138" i="1"/>
  <c r="AF144" i="1"/>
  <c r="AF148" i="1"/>
  <c r="AF154" i="1"/>
  <c r="AF158" i="1"/>
  <c r="AF164" i="1"/>
  <c r="AF168" i="1"/>
  <c r="AF174" i="1"/>
  <c r="AF178" i="1"/>
  <c r="AF184" i="1"/>
  <c r="AF188" i="1"/>
  <c r="AF194" i="1"/>
  <c r="AF112" i="1"/>
  <c r="AF122" i="1"/>
  <c r="AF132" i="1"/>
  <c r="AF142" i="1"/>
  <c r="AF152" i="1"/>
  <c r="AF162" i="1"/>
  <c r="AF172" i="1"/>
  <c r="AF182" i="1"/>
  <c r="AF192" i="1"/>
  <c r="AF198" i="1"/>
  <c r="AF205" i="1"/>
  <c r="AF209" i="1"/>
  <c r="AF215" i="1"/>
  <c r="AF219" i="1"/>
  <c r="AF225" i="1"/>
  <c r="AF229" i="1"/>
  <c r="AF235" i="1"/>
  <c r="AF239" i="1"/>
  <c r="AF245" i="1"/>
  <c r="AF249" i="1"/>
  <c r="AF255" i="1"/>
  <c r="AF113" i="1"/>
  <c r="AF123" i="1"/>
  <c r="AF133" i="1"/>
  <c r="AF143" i="1"/>
  <c r="AF153" i="1"/>
  <c r="AF163" i="1"/>
  <c r="AF173" i="1"/>
  <c r="AF183" i="1"/>
  <c r="AF193" i="1"/>
  <c r="AF199" i="1"/>
  <c r="AF206" i="1"/>
  <c r="AF212" i="1"/>
  <c r="AF216" i="1"/>
  <c r="AF222" i="1"/>
  <c r="AF226" i="1"/>
  <c r="AF232" i="1"/>
  <c r="AF236" i="1"/>
  <c r="AF242" i="1"/>
  <c r="AF246" i="1"/>
  <c r="AF252" i="1"/>
  <c r="AF256" i="1"/>
  <c r="AF116" i="1"/>
  <c r="AF126" i="1"/>
  <c r="AF136" i="1"/>
  <c r="AF146" i="1"/>
  <c r="AF156" i="1"/>
  <c r="AF166" i="1"/>
  <c r="AF176" i="1"/>
  <c r="AF186" i="1"/>
  <c r="AF196" i="1"/>
  <c r="AF202" i="1"/>
  <c r="AF207" i="1"/>
  <c r="AF213" i="1"/>
  <c r="AF217" i="1"/>
  <c r="AF223" i="1"/>
  <c r="AF227" i="1"/>
  <c r="AF233" i="1"/>
  <c r="AF237" i="1"/>
  <c r="AF243" i="1"/>
  <c r="AF247" i="1"/>
  <c r="AF253" i="1"/>
  <c r="AF257" i="1"/>
  <c r="AF117" i="1"/>
  <c r="AF127" i="1"/>
  <c r="AF137" i="1"/>
  <c r="AF147" i="1"/>
  <c r="AF157" i="1"/>
  <c r="AF167" i="1"/>
  <c r="AF177" i="1"/>
  <c r="AF187" i="1"/>
  <c r="AF197" i="1"/>
  <c r="AF204" i="1"/>
  <c r="AF208" i="1"/>
  <c r="AF214" i="1"/>
  <c r="AF218" i="1"/>
  <c r="AF224" i="1"/>
  <c r="AF228" i="1"/>
  <c r="AF234" i="1"/>
  <c r="AF238" i="1"/>
  <c r="AF244" i="1"/>
  <c r="AF248" i="1"/>
  <c r="AF254" i="1"/>
  <c r="AF258" i="1"/>
  <c r="AF2" i="1"/>
  <c r="AL6" i="1"/>
  <c r="AL12" i="1"/>
  <c r="AL16" i="1"/>
  <c r="AL22" i="1"/>
  <c r="AL26" i="1"/>
  <c r="AL32" i="1"/>
  <c r="AL36" i="1"/>
  <c r="AL42" i="1"/>
  <c r="AL46" i="1"/>
  <c r="AL52" i="1"/>
  <c r="AL56" i="1"/>
  <c r="AL62" i="1"/>
  <c r="AL66" i="1"/>
  <c r="AL72" i="1"/>
  <c r="AL76" i="1"/>
  <c r="AL82" i="1"/>
  <c r="AL86" i="1"/>
  <c r="AL92" i="1"/>
  <c r="AL96" i="1"/>
  <c r="AL102" i="1"/>
  <c r="AL106" i="1"/>
  <c r="AL112" i="1"/>
  <c r="AL116" i="1"/>
  <c r="AL122" i="1"/>
  <c r="AL126" i="1"/>
  <c r="AL132" i="1"/>
  <c r="AL136" i="1"/>
  <c r="AL142" i="1"/>
  <c r="AL146" i="1"/>
  <c r="AL152" i="1"/>
  <c r="AL156" i="1"/>
  <c r="AL162" i="1"/>
  <c r="AL166" i="1"/>
  <c r="AL172" i="1"/>
  <c r="AL176" i="1"/>
  <c r="AL182" i="1"/>
  <c r="AL186" i="1"/>
  <c r="AL192" i="1"/>
  <c r="AL196" i="1"/>
  <c r="AL202" i="1"/>
  <c r="AL206" i="1"/>
  <c r="AL212" i="1"/>
  <c r="AL216" i="1"/>
  <c r="AL222" i="1"/>
  <c r="AL226" i="1"/>
  <c r="AL232" i="1"/>
  <c r="AL236" i="1"/>
  <c r="AL242" i="1"/>
  <c r="AL246" i="1"/>
  <c r="AL252" i="1"/>
  <c r="AL256" i="1"/>
  <c r="AL3" i="1"/>
  <c r="AL7" i="1"/>
  <c r="AL13" i="1"/>
  <c r="AL17" i="1"/>
  <c r="AL23" i="1"/>
  <c r="AL27" i="1"/>
  <c r="AL33" i="1"/>
  <c r="AL37" i="1"/>
  <c r="AL43" i="1"/>
  <c r="AL47" i="1"/>
  <c r="AL53" i="1"/>
  <c r="AL57" i="1"/>
  <c r="AL63" i="1"/>
  <c r="AL67" i="1"/>
  <c r="AL73" i="1"/>
  <c r="AL77" i="1"/>
  <c r="AL83" i="1"/>
  <c r="AL87" i="1"/>
  <c r="AL93" i="1"/>
  <c r="AL97" i="1"/>
  <c r="AL103" i="1"/>
  <c r="AL107" i="1"/>
  <c r="AL113" i="1"/>
  <c r="AL117" i="1"/>
  <c r="AL123" i="1"/>
  <c r="AL127" i="1"/>
  <c r="AL133" i="1"/>
  <c r="AL137" i="1"/>
  <c r="AL143" i="1"/>
  <c r="AL147" i="1"/>
  <c r="AL153" i="1"/>
  <c r="AL157" i="1"/>
  <c r="AL163" i="1"/>
  <c r="AL167" i="1"/>
  <c r="AL173" i="1"/>
  <c r="AL177" i="1"/>
  <c r="AL183" i="1"/>
  <c r="AL187" i="1"/>
  <c r="AL193" i="1"/>
  <c r="AL197" i="1"/>
  <c r="AL203" i="1"/>
  <c r="AL207" i="1"/>
  <c r="AL213" i="1"/>
  <c r="AL217" i="1"/>
  <c r="AL223" i="1"/>
  <c r="AL227" i="1"/>
  <c r="AL233" i="1"/>
  <c r="AL237" i="1"/>
  <c r="AL243" i="1"/>
  <c r="AL247" i="1"/>
  <c r="AL253" i="1"/>
  <c r="AL257" i="1"/>
  <c r="AL4" i="1"/>
  <c r="AL8" i="1"/>
  <c r="AL14" i="1"/>
  <c r="AL18" i="1"/>
  <c r="AL24" i="1"/>
  <c r="AL28" i="1"/>
  <c r="AL34" i="1"/>
  <c r="AL38" i="1"/>
  <c r="AL44" i="1"/>
  <c r="AL48" i="1"/>
  <c r="AL54" i="1"/>
  <c r="AL58" i="1"/>
  <c r="AL64" i="1"/>
  <c r="AL68" i="1"/>
  <c r="AL74" i="1"/>
  <c r="AL78" i="1"/>
  <c r="AL84" i="1"/>
  <c r="AL88" i="1"/>
  <c r="AL94" i="1"/>
  <c r="AL98" i="1"/>
  <c r="AL104" i="1"/>
  <c r="AL108" i="1"/>
  <c r="AL114" i="1"/>
  <c r="AL118" i="1"/>
  <c r="AL124" i="1"/>
  <c r="AL128" i="1"/>
  <c r="AL134" i="1"/>
  <c r="AL138" i="1"/>
  <c r="AL144" i="1"/>
  <c r="AL148" i="1"/>
  <c r="AL154" i="1"/>
  <c r="AL158" i="1"/>
  <c r="AL164" i="1"/>
  <c r="AL168" i="1"/>
  <c r="AL174" i="1"/>
  <c r="AL178" i="1"/>
  <c r="AL184" i="1"/>
  <c r="AL188" i="1"/>
  <c r="AL194" i="1"/>
  <c r="AL198" i="1"/>
  <c r="AL204" i="1"/>
  <c r="AL208" i="1"/>
  <c r="AL214" i="1"/>
  <c r="AL218" i="1"/>
  <c r="AL224" i="1"/>
  <c r="AL228" i="1"/>
  <c r="AL234" i="1"/>
  <c r="AL238" i="1"/>
  <c r="AL244" i="1"/>
  <c r="AL248" i="1"/>
  <c r="AL254" i="1"/>
  <c r="AL258" i="1"/>
  <c r="AL5" i="1"/>
  <c r="AL9" i="1"/>
  <c r="AL15" i="1"/>
  <c r="AL19" i="1"/>
  <c r="AL25" i="1"/>
  <c r="AL29" i="1"/>
  <c r="AL35" i="1"/>
  <c r="AL39" i="1"/>
  <c r="AL45" i="1"/>
  <c r="AL49" i="1"/>
  <c r="AL55" i="1"/>
  <c r="AL59" i="1"/>
  <c r="AL65" i="1"/>
  <c r="AL69" i="1"/>
  <c r="AL75" i="1"/>
  <c r="AL79" i="1"/>
  <c r="AL85" i="1"/>
  <c r="AL89" i="1"/>
  <c r="AL95" i="1"/>
  <c r="AL99" i="1"/>
  <c r="AL105" i="1"/>
  <c r="AL109" i="1"/>
  <c r="AL115" i="1"/>
  <c r="AL119" i="1"/>
  <c r="AL125" i="1"/>
  <c r="AL129" i="1"/>
  <c r="AL135" i="1"/>
  <c r="AL139" i="1"/>
  <c r="AL145" i="1"/>
  <c r="AL149" i="1"/>
  <c r="AL155" i="1"/>
  <c r="AL159" i="1"/>
  <c r="AL165" i="1"/>
  <c r="AL169" i="1"/>
  <c r="AL175" i="1"/>
  <c r="AL179" i="1"/>
  <c r="AL185" i="1"/>
  <c r="AL189" i="1"/>
  <c r="AL195" i="1"/>
  <c r="AL199" i="1"/>
  <c r="AL205" i="1"/>
  <c r="AL209" i="1"/>
  <c r="AL215" i="1"/>
  <c r="AL219" i="1"/>
  <c r="AL225" i="1"/>
  <c r="AL229" i="1"/>
  <c r="AL235" i="1"/>
  <c r="AL239" i="1"/>
  <c r="AL245" i="1"/>
  <c r="AL249" i="1"/>
  <c r="AL255" i="1"/>
  <c r="AL259" i="1"/>
  <c r="AL2" i="1"/>
  <c r="V6" i="1"/>
  <c r="V12" i="1"/>
  <c r="V16" i="1"/>
  <c r="V22" i="1"/>
  <c r="V26" i="1"/>
  <c r="V32" i="1"/>
  <c r="V36" i="1"/>
  <c r="V42" i="1"/>
  <c r="V46" i="1"/>
  <c r="V52" i="1"/>
  <c r="V56" i="1"/>
  <c r="V62" i="1"/>
  <c r="V66" i="1"/>
  <c r="V72" i="1"/>
  <c r="V76" i="1"/>
  <c r="V82" i="1"/>
  <c r="V86" i="1"/>
  <c r="V92" i="1"/>
  <c r="V96" i="1"/>
  <c r="V102" i="1"/>
  <c r="V106" i="1"/>
  <c r="V112" i="1"/>
  <c r="V116" i="1"/>
  <c r="V122" i="1"/>
  <c r="V3" i="1"/>
  <c r="V7" i="1"/>
  <c r="V13" i="1"/>
  <c r="V17" i="1"/>
  <c r="V23" i="1"/>
  <c r="V27" i="1"/>
  <c r="V33" i="1"/>
  <c r="V37" i="1"/>
  <c r="V43" i="1"/>
  <c r="V47" i="1"/>
  <c r="V53" i="1"/>
  <c r="V57" i="1"/>
  <c r="V63" i="1"/>
  <c r="V67" i="1"/>
  <c r="V73" i="1"/>
  <c r="V77" i="1"/>
  <c r="V83" i="1"/>
  <c r="V87" i="1"/>
  <c r="V93" i="1"/>
  <c r="V97" i="1"/>
  <c r="V103" i="1"/>
  <c r="V107" i="1"/>
  <c r="V113" i="1"/>
  <c r="V117" i="1"/>
  <c r="V123" i="1"/>
  <c r="V127" i="1"/>
  <c r="V133" i="1"/>
  <c r="V137" i="1"/>
  <c r="V4" i="1"/>
  <c r="V8" i="1"/>
  <c r="V14" i="1"/>
  <c r="V18" i="1"/>
  <c r="V24" i="1"/>
  <c r="V28" i="1"/>
  <c r="V34" i="1"/>
  <c r="V38" i="1"/>
  <c r="V44" i="1"/>
  <c r="V48" i="1"/>
  <c r="V54" i="1"/>
  <c r="V58" i="1"/>
  <c r="V64" i="1"/>
  <c r="V68" i="1"/>
  <c r="V74" i="1"/>
  <c r="V78" i="1"/>
  <c r="V84" i="1"/>
  <c r="V88" i="1"/>
  <c r="V94" i="1"/>
  <c r="V98" i="1"/>
  <c r="V104" i="1"/>
  <c r="V108" i="1"/>
  <c r="V114" i="1"/>
  <c r="V118" i="1"/>
  <c r="V5" i="1"/>
  <c r="V9" i="1"/>
  <c r="V15" i="1"/>
  <c r="V19" i="1"/>
  <c r="V25" i="1"/>
  <c r="V29" i="1"/>
  <c r="V35" i="1"/>
  <c r="V39" i="1"/>
  <c r="V45" i="1"/>
  <c r="V49" i="1"/>
  <c r="V55" i="1"/>
  <c r="V59" i="1"/>
  <c r="V65" i="1"/>
  <c r="V69" i="1"/>
  <c r="V75" i="1"/>
  <c r="V79" i="1"/>
  <c r="V85" i="1"/>
  <c r="V89" i="1"/>
  <c r="V95" i="1"/>
  <c r="V99" i="1"/>
  <c r="V105" i="1"/>
  <c r="V109" i="1"/>
  <c r="V115" i="1"/>
  <c r="V119" i="1"/>
  <c r="V125" i="1"/>
  <c r="V129" i="1"/>
  <c r="V135" i="1"/>
  <c r="V139" i="1"/>
  <c r="V124" i="1"/>
  <c r="V134" i="1"/>
  <c r="V143" i="1"/>
  <c r="V147" i="1"/>
  <c r="V153" i="1"/>
  <c r="V162" i="1"/>
  <c r="V166" i="1"/>
  <c r="V172" i="1"/>
  <c r="V176" i="1"/>
  <c r="V182" i="1"/>
  <c r="V186" i="1"/>
  <c r="V192" i="1"/>
  <c r="V196" i="1"/>
  <c r="V202" i="1"/>
  <c r="V206" i="1"/>
  <c r="V212" i="1"/>
  <c r="V216" i="1"/>
  <c r="V222" i="1"/>
  <c r="V226" i="1"/>
  <c r="V232" i="1"/>
  <c r="V236" i="1"/>
  <c r="V242" i="1"/>
  <c r="V246" i="1"/>
  <c r="V252" i="1"/>
  <c r="V256" i="1"/>
  <c r="V126" i="1"/>
  <c r="V136" i="1"/>
  <c r="V144" i="1"/>
  <c r="V148" i="1"/>
  <c r="V154" i="1"/>
  <c r="V163" i="1"/>
  <c r="V167" i="1"/>
  <c r="V173" i="1"/>
  <c r="V177" i="1"/>
  <c r="V183" i="1"/>
  <c r="V187" i="1"/>
  <c r="V193" i="1"/>
  <c r="V197" i="1"/>
  <c r="V203" i="1"/>
  <c r="V207" i="1"/>
  <c r="V213" i="1"/>
  <c r="V217" i="1"/>
  <c r="V223" i="1"/>
  <c r="V227" i="1"/>
  <c r="V233" i="1"/>
  <c r="V237" i="1"/>
  <c r="V243" i="1"/>
  <c r="V247" i="1"/>
  <c r="V253" i="1"/>
  <c r="V257" i="1"/>
  <c r="V128" i="1"/>
  <c r="V138" i="1"/>
  <c r="V145" i="1"/>
  <c r="V149" i="1"/>
  <c r="V155" i="1"/>
  <c r="V164" i="1"/>
  <c r="V168" i="1"/>
  <c r="V174" i="1"/>
  <c r="V178" i="1"/>
  <c r="V184" i="1"/>
  <c r="V188" i="1"/>
  <c r="V194" i="1"/>
  <c r="V198" i="1"/>
  <c r="V204" i="1"/>
  <c r="V208" i="1"/>
  <c r="V214" i="1"/>
  <c r="V218" i="1"/>
  <c r="V224" i="1"/>
  <c r="V228" i="1"/>
  <c r="V234" i="1"/>
  <c r="V238" i="1"/>
  <c r="V244" i="1"/>
  <c r="V248" i="1"/>
  <c r="V254" i="1"/>
  <c r="V258" i="1"/>
  <c r="V132" i="1"/>
  <c r="V142" i="1"/>
  <c r="V146" i="1"/>
  <c r="V152" i="1"/>
  <c r="V156" i="1"/>
  <c r="V165" i="1"/>
  <c r="V169" i="1"/>
  <c r="V175" i="1"/>
  <c r="V179" i="1"/>
  <c r="V185" i="1"/>
  <c r="V189" i="1"/>
  <c r="V195" i="1"/>
  <c r="V199" i="1"/>
  <c r="V205" i="1"/>
  <c r="V209" i="1"/>
  <c r="V215" i="1"/>
  <c r="V219" i="1"/>
  <c r="V225" i="1"/>
  <c r="V229" i="1"/>
  <c r="V235" i="1"/>
  <c r="V239" i="1"/>
  <c r="V245" i="1"/>
  <c r="V249" i="1"/>
  <c r="V255" i="1"/>
  <c r="V259" i="1"/>
  <c r="V2" i="1"/>
  <c r="AH139" i="1"/>
  <c r="AH4" i="1"/>
  <c r="AH8" i="1"/>
  <c r="AH14" i="1"/>
  <c r="AH18" i="1"/>
  <c r="AH43" i="1"/>
  <c r="AH52" i="1"/>
  <c r="AH56" i="1"/>
  <c r="AH62" i="1"/>
  <c r="AH66" i="1"/>
  <c r="AH72" i="1"/>
  <c r="AH77" i="1"/>
  <c r="AH84" i="1"/>
  <c r="AH88" i="1"/>
  <c r="AH94" i="1"/>
  <c r="AH98" i="1"/>
  <c r="AH104" i="1"/>
  <c r="AH108" i="1"/>
  <c r="AH114" i="1"/>
  <c r="AH119" i="1"/>
  <c r="AH127" i="1"/>
  <c r="AH134" i="1"/>
  <c r="AH144" i="1"/>
  <c r="AH148" i="1"/>
  <c r="AH154" i="1"/>
  <c r="AH158" i="1"/>
  <c r="AH164" i="1"/>
  <c r="AH168" i="1"/>
  <c r="AH174" i="1"/>
  <c r="AH178" i="1"/>
  <c r="AH184" i="1"/>
  <c r="AH188" i="1"/>
  <c r="AH194" i="1"/>
  <c r="AH198" i="1"/>
  <c r="AH205" i="1"/>
  <c r="AH209" i="1"/>
  <c r="AH215" i="1"/>
  <c r="AH219" i="1"/>
  <c r="AH225" i="1"/>
  <c r="AH229" i="1"/>
  <c r="AH235" i="1"/>
  <c r="AH239" i="1"/>
  <c r="AH245" i="1"/>
  <c r="AH249" i="1"/>
  <c r="AH255" i="1"/>
  <c r="AH259" i="1"/>
  <c r="AH5" i="1"/>
  <c r="AH9" i="1"/>
  <c r="AH15" i="1"/>
  <c r="AH19" i="1"/>
  <c r="AH47" i="1"/>
  <c r="AH53" i="1"/>
  <c r="AH57" i="1"/>
  <c r="AH63" i="1"/>
  <c r="AH67" i="1"/>
  <c r="AH73" i="1"/>
  <c r="AH78" i="1"/>
  <c r="AH85" i="1"/>
  <c r="AH89" i="1"/>
  <c r="AH95" i="1"/>
  <c r="AH99" i="1"/>
  <c r="AH105" i="1"/>
  <c r="AH109" i="1"/>
  <c r="AH115" i="1"/>
  <c r="AH123" i="1"/>
  <c r="AH128" i="1"/>
  <c r="AH136" i="1"/>
  <c r="AH145" i="1"/>
  <c r="AH149" i="1"/>
  <c r="AH155" i="1"/>
  <c r="AH159" i="1"/>
  <c r="AH165" i="1"/>
  <c r="AH169" i="1"/>
  <c r="AH175" i="1"/>
  <c r="AH179" i="1"/>
  <c r="AH185" i="1"/>
  <c r="AH189" i="1"/>
  <c r="AH195" i="1"/>
  <c r="AH199" i="1"/>
  <c r="AH206" i="1"/>
  <c r="AH212" i="1"/>
  <c r="AH216" i="1"/>
  <c r="AH222" i="1"/>
  <c r="AH226" i="1"/>
  <c r="AH232" i="1"/>
  <c r="AH236" i="1"/>
  <c r="AH242" i="1"/>
  <c r="AH246" i="1"/>
  <c r="AH252" i="1"/>
  <c r="AH256" i="1"/>
  <c r="AH6" i="1"/>
  <c r="AH12" i="1"/>
  <c r="AH16" i="1"/>
  <c r="AH23" i="1"/>
  <c r="AH48" i="1"/>
  <c r="AH54" i="1"/>
  <c r="AH58" i="1"/>
  <c r="AH64" i="1"/>
  <c r="AH68" i="1"/>
  <c r="AH74" i="1"/>
  <c r="AH79" i="1"/>
  <c r="AH86" i="1"/>
  <c r="AH92" i="1"/>
  <c r="AH96" i="1"/>
  <c r="AH102" i="1"/>
  <c r="AH106" i="1"/>
  <c r="AH112" i="1"/>
  <c r="AH116" i="1"/>
  <c r="AH124" i="1"/>
  <c r="AH129" i="1"/>
  <c r="AH142" i="1"/>
  <c r="AH146" i="1"/>
  <c r="AH152" i="1"/>
  <c r="AH156" i="1"/>
  <c r="AH162" i="1"/>
  <c r="AH166" i="1"/>
  <c r="AH172" i="1"/>
  <c r="AH176" i="1"/>
  <c r="AH182" i="1"/>
  <c r="AH186" i="1"/>
  <c r="AH192" i="1"/>
  <c r="AH196" i="1"/>
  <c r="AH202" i="1"/>
  <c r="AH207" i="1"/>
  <c r="AH213" i="1"/>
  <c r="AH217" i="1"/>
  <c r="AH223" i="1"/>
  <c r="AH227" i="1"/>
  <c r="AH233" i="1"/>
  <c r="AH237" i="1"/>
  <c r="AH243" i="1"/>
  <c r="AH247" i="1"/>
  <c r="AH253" i="1"/>
  <c r="AH257" i="1"/>
  <c r="AH3" i="1"/>
  <c r="AH7" i="1"/>
  <c r="AH13" i="1"/>
  <c r="AH17" i="1"/>
  <c r="AH38" i="1"/>
  <c r="AH49" i="1"/>
  <c r="AH55" i="1"/>
  <c r="AH59" i="1"/>
  <c r="AH65" i="1"/>
  <c r="AH69" i="1"/>
  <c r="AH75" i="1"/>
  <c r="AH82" i="1"/>
  <c r="AH87" i="1"/>
  <c r="AH93" i="1"/>
  <c r="AH97" i="1"/>
  <c r="AH103" i="1"/>
  <c r="AH107" i="1"/>
  <c r="AH113" i="1"/>
  <c r="AH118" i="1"/>
  <c r="AH126" i="1"/>
  <c r="AH133" i="1"/>
  <c r="AH143" i="1"/>
  <c r="AH147" i="1"/>
  <c r="AH153" i="1"/>
  <c r="AH157" i="1"/>
  <c r="AH163" i="1"/>
  <c r="AH167" i="1"/>
  <c r="AH173" i="1"/>
  <c r="AH177" i="1"/>
  <c r="AH183" i="1"/>
  <c r="AH187" i="1"/>
  <c r="AH193" i="1"/>
  <c r="AH197" i="1"/>
  <c r="AH204" i="1"/>
  <c r="AH208" i="1"/>
  <c r="AH214" i="1"/>
  <c r="AH218" i="1"/>
  <c r="AH224" i="1"/>
  <c r="AH228" i="1"/>
  <c r="AH234" i="1"/>
  <c r="AH238" i="1"/>
  <c r="AH244" i="1"/>
  <c r="AH248" i="1"/>
  <c r="AH254" i="1"/>
  <c r="AH258" i="1"/>
  <c r="AH2" i="1"/>
  <c r="Z4" i="1"/>
  <c r="Z8" i="1"/>
  <c r="Z14" i="1"/>
  <c r="Z18" i="1"/>
  <c r="Z24" i="1"/>
  <c r="Z28" i="1"/>
  <c r="Z34" i="1"/>
  <c r="Z38" i="1"/>
  <c r="Z44" i="1"/>
  <c r="Z48" i="1"/>
  <c r="Z54" i="1"/>
  <c r="Z58" i="1"/>
  <c r="Z64" i="1"/>
  <c r="Z68" i="1"/>
  <c r="Z74" i="1"/>
  <c r="Z78" i="1"/>
  <c r="Z84" i="1"/>
  <c r="Z88" i="1"/>
  <c r="Z94" i="1"/>
  <c r="Z98" i="1"/>
  <c r="Z104" i="1"/>
  <c r="Z108" i="1"/>
  <c r="Z114" i="1"/>
  <c r="Z118" i="1"/>
  <c r="Z124" i="1"/>
  <c r="Z128" i="1"/>
  <c r="Z134" i="1"/>
  <c r="Z138" i="1"/>
  <c r="Z144" i="1"/>
  <c r="Z148" i="1"/>
  <c r="Z154" i="1"/>
  <c r="Z158" i="1"/>
  <c r="Z164" i="1"/>
  <c r="Z168" i="1"/>
  <c r="Z174" i="1"/>
  <c r="Z178" i="1"/>
  <c r="Z184" i="1"/>
  <c r="Z188" i="1"/>
  <c r="Z194" i="1"/>
  <c r="Z198" i="1"/>
  <c r="Z204" i="1"/>
  <c r="Z208" i="1"/>
  <c r="Z214" i="1"/>
  <c r="Z218" i="1"/>
  <c r="Z224" i="1"/>
  <c r="Z228" i="1"/>
  <c r="Z234" i="1"/>
  <c r="Z238" i="1"/>
  <c r="Z244" i="1"/>
  <c r="Z248" i="1"/>
  <c r="Z254" i="1"/>
  <c r="Z258" i="1"/>
  <c r="Z5" i="1"/>
  <c r="Z9" i="1"/>
  <c r="Z15" i="1"/>
  <c r="Z19" i="1"/>
  <c r="Z25" i="1"/>
  <c r="Z29" i="1"/>
  <c r="Z35" i="1"/>
  <c r="Z39" i="1"/>
  <c r="Z45" i="1"/>
  <c r="Z49" i="1"/>
  <c r="Z55" i="1"/>
  <c r="Z59" i="1"/>
  <c r="Z65" i="1"/>
  <c r="Z69" i="1"/>
  <c r="Z75" i="1"/>
  <c r="Z79" i="1"/>
  <c r="Z85" i="1"/>
  <c r="Z89" i="1"/>
  <c r="Z95" i="1"/>
  <c r="Z99" i="1"/>
  <c r="Z105" i="1"/>
  <c r="Z109" i="1"/>
  <c r="Z115" i="1"/>
  <c r="Z119" i="1"/>
  <c r="Z125" i="1"/>
  <c r="Z129" i="1"/>
  <c r="Z135" i="1"/>
  <c r="Z139" i="1"/>
  <c r="Z145" i="1"/>
  <c r="Z149" i="1"/>
  <c r="Z155" i="1"/>
  <c r="Z159" i="1"/>
  <c r="Z165" i="1"/>
  <c r="Z169" i="1"/>
  <c r="Z175" i="1"/>
  <c r="Z179" i="1"/>
  <c r="Z185" i="1"/>
  <c r="Z189" i="1"/>
  <c r="Z195" i="1"/>
  <c r="Z199" i="1"/>
  <c r="Z205" i="1"/>
  <c r="Z209" i="1"/>
  <c r="Z215" i="1"/>
  <c r="Z219" i="1"/>
  <c r="Z225" i="1"/>
  <c r="Z229" i="1"/>
  <c r="Z235" i="1"/>
  <c r="Z239" i="1"/>
  <c r="Z245" i="1"/>
  <c r="Z249" i="1"/>
  <c r="Z255" i="1"/>
  <c r="Z259" i="1"/>
  <c r="Z6" i="1"/>
  <c r="Z12" i="1"/>
  <c r="Z16" i="1"/>
  <c r="Z22" i="1"/>
  <c r="Z26" i="1"/>
  <c r="Z32" i="1"/>
  <c r="Z36" i="1"/>
  <c r="Z42" i="1"/>
  <c r="Z46" i="1"/>
  <c r="Z52" i="1"/>
  <c r="Z56" i="1"/>
  <c r="Z62" i="1"/>
  <c r="Z66" i="1"/>
  <c r="Z72" i="1"/>
  <c r="Z76" i="1"/>
  <c r="Z82" i="1"/>
  <c r="Z86" i="1"/>
  <c r="Z92" i="1"/>
  <c r="Z96" i="1"/>
  <c r="Z102" i="1"/>
  <c r="Z106" i="1"/>
  <c r="Z112" i="1"/>
  <c r="Z116" i="1"/>
  <c r="Z122" i="1"/>
  <c r="Z126" i="1"/>
  <c r="Z132" i="1"/>
  <c r="Z136" i="1"/>
  <c r="Z142" i="1"/>
  <c r="Z146" i="1"/>
  <c r="Z152" i="1"/>
  <c r="Z156" i="1"/>
  <c r="Z162" i="1"/>
  <c r="Z166" i="1"/>
  <c r="Z172" i="1"/>
  <c r="Z176" i="1"/>
  <c r="Z182" i="1"/>
  <c r="Z186" i="1"/>
  <c r="Z192" i="1"/>
  <c r="Z196" i="1"/>
  <c r="Z202" i="1"/>
  <c r="Z206" i="1"/>
  <c r="Z212" i="1"/>
  <c r="Z216" i="1"/>
  <c r="Z222" i="1"/>
  <c r="Z226" i="1"/>
  <c r="Z232" i="1"/>
  <c r="Z236" i="1"/>
  <c r="Z242" i="1"/>
  <c r="Z246" i="1"/>
  <c r="Z252" i="1"/>
  <c r="Z256" i="1"/>
  <c r="Z3" i="1"/>
  <c r="Z7" i="1"/>
  <c r="Z13" i="1"/>
  <c r="Z17" i="1"/>
  <c r="Z23" i="1"/>
  <c r="Z27" i="1"/>
  <c r="Z33" i="1"/>
  <c r="Z37" i="1"/>
  <c r="Z43" i="1"/>
  <c r="Z47" i="1"/>
  <c r="Z53" i="1"/>
  <c r="Z57" i="1"/>
  <c r="Z63" i="1"/>
  <c r="Z67" i="1"/>
  <c r="Z73" i="1"/>
  <c r="Z77" i="1"/>
  <c r="Z83" i="1"/>
  <c r="Z87" i="1"/>
  <c r="Z93" i="1"/>
  <c r="Z97" i="1"/>
  <c r="Z103" i="1"/>
  <c r="Z107" i="1"/>
  <c r="Z113" i="1"/>
  <c r="Z117" i="1"/>
  <c r="Z123" i="1"/>
  <c r="Z127" i="1"/>
  <c r="Z133" i="1"/>
  <c r="Z137" i="1"/>
  <c r="Z143" i="1"/>
  <c r="Z147" i="1"/>
  <c r="Z153" i="1"/>
  <c r="Z157" i="1"/>
  <c r="Z163" i="1"/>
  <c r="Z167" i="1"/>
  <c r="Z173" i="1"/>
  <c r="Z177" i="1"/>
  <c r="Z183" i="1"/>
  <c r="Z187" i="1"/>
  <c r="Z193" i="1"/>
  <c r="Z197" i="1"/>
  <c r="Z203" i="1"/>
  <c r="Z207" i="1"/>
  <c r="Z213" i="1"/>
  <c r="Z217" i="1"/>
  <c r="Z223" i="1"/>
  <c r="Z227" i="1"/>
  <c r="Z233" i="1"/>
  <c r="Z237" i="1"/>
  <c r="Z243" i="1"/>
  <c r="Z247" i="1"/>
  <c r="Z253" i="1"/>
  <c r="Z257" i="1"/>
  <c r="Z2" i="1"/>
  <c r="R4" i="1"/>
  <c r="R8" i="1"/>
  <c r="R14" i="1"/>
  <c r="R18" i="1"/>
  <c r="R24" i="1"/>
  <c r="R28" i="1"/>
  <c r="R34" i="1"/>
  <c r="R38" i="1"/>
  <c r="R44" i="1"/>
  <c r="R48" i="1"/>
  <c r="R54" i="1"/>
  <c r="R58" i="1"/>
  <c r="R64" i="1"/>
  <c r="R68" i="1"/>
  <c r="R74" i="1"/>
  <c r="R78" i="1"/>
  <c r="R84" i="1"/>
  <c r="R88" i="1"/>
  <c r="R94" i="1"/>
  <c r="R98" i="1"/>
  <c r="R104" i="1"/>
  <c r="R112" i="1"/>
  <c r="R116" i="1"/>
  <c r="R124" i="1"/>
  <c r="R128" i="1"/>
  <c r="R136" i="1"/>
  <c r="R142" i="1"/>
  <c r="R146" i="1"/>
  <c r="R152" i="1"/>
  <c r="R157" i="1"/>
  <c r="R163" i="1"/>
  <c r="R167" i="1"/>
  <c r="R174" i="1"/>
  <c r="R179" i="1"/>
  <c r="R185" i="1"/>
  <c r="R189" i="1"/>
  <c r="R199" i="1"/>
  <c r="R206" i="1"/>
  <c r="R215" i="1"/>
  <c r="R232" i="1"/>
  <c r="R243" i="1"/>
  <c r="R247" i="1"/>
  <c r="R253" i="1"/>
  <c r="R257" i="1"/>
  <c r="R5" i="1"/>
  <c r="R9" i="1"/>
  <c r="R15" i="1"/>
  <c r="R19" i="1"/>
  <c r="R25" i="1"/>
  <c r="R29" i="1"/>
  <c r="R35" i="1"/>
  <c r="R39" i="1"/>
  <c r="R45" i="1"/>
  <c r="R49" i="1"/>
  <c r="R55" i="1"/>
  <c r="R59" i="1"/>
  <c r="R65" i="1"/>
  <c r="R69" i="1"/>
  <c r="R75" i="1"/>
  <c r="R79" i="1"/>
  <c r="R85" i="1"/>
  <c r="R89" i="1"/>
  <c r="R95" i="1"/>
  <c r="R99" i="1"/>
  <c r="R106" i="1"/>
  <c r="R113" i="1"/>
  <c r="R118" i="1"/>
  <c r="R125" i="1"/>
  <c r="R129" i="1"/>
  <c r="R137" i="1"/>
  <c r="R143" i="1"/>
  <c r="R147" i="1"/>
  <c r="R153" i="1"/>
  <c r="R158" i="1"/>
  <c r="R164" i="1"/>
  <c r="R168" i="1"/>
  <c r="R175" i="1"/>
  <c r="R182" i="1"/>
  <c r="R186" i="1"/>
  <c r="R196" i="1"/>
  <c r="R202" i="1"/>
  <c r="R207" i="1"/>
  <c r="R218" i="1"/>
  <c r="R237" i="1"/>
  <c r="R244" i="1"/>
  <c r="R248" i="1"/>
  <c r="R254" i="1"/>
  <c r="R259" i="1"/>
  <c r="R6" i="1"/>
  <c r="R12" i="1"/>
  <c r="R16" i="1"/>
  <c r="R22" i="1"/>
  <c r="R26" i="1"/>
  <c r="R32" i="1"/>
  <c r="R36" i="1"/>
  <c r="R42" i="1"/>
  <c r="R46" i="1"/>
  <c r="R52" i="1"/>
  <c r="R56" i="1"/>
  <c r="R62" i="1"/>
  <c r="R66" i="1"/>
  <c r="R72" i="1"/>
  <c r="R76" i="1"/>
  <c r="R82" i="1"/>
  <c r="R86" i="1"/>
  <c r="R92" i="1"/>
  <c r="R96" i="1"/>
  <c r="R102" i="1"/>
  <c r="R107" i="1"/>
  <c r="R114" i="1"/>
  <c r="R119" i="1"/>
  <c r="R126" i="1"/>
  <c r="R133" i="1"/>
  <c r="R138" i="1"/>
  <c r="R144" i="1"/>
  <c r="R148" i="1"/>
  <c r="R154" i="1"/>
  <c r="R159" i="1"/>
  <c r="R165" i="1"/>
  <c r="R169" i="1"/>
  <c r="R176" i="1"/>
  <c r="R183" i="1"/>
  <c r="R187" i="1"/>
  <c r="R197" i="1"/>
  <c r="R204" i="1"/>
  <c r="R208" i="1"/>
  <c r="R228" i="1"/>
  <c r="R239" i="1"/>
  <c r="R245" i="1"/>
  <c r="R249" i="1"/>
  <c r="R255" i="1"/>
  <c r="R3" i="1"/>
  <c r="R7" i="1"/>
  <c r="R13" i="1"/>
  <c r="R17" i="1"/>
  <c r="R23" i="1"/>
  <c r="R27" i="1"/>
  <c r="R33" i="1"/>
  <c r="R37" i="1"/>
  <c r="R43" i="1"/>
  <c r="R47" i="1"/>
  <c r="R53" i="1"/>
  <c r="R57" i="1"/>
  <c r="R63" i="1"/>
  <c r="R67" i="1"/>
  <c r="R73" i="1"/>
  <c r="R77" i="1"/>
  <c r="R83" i="1"/>
  <c r="R87" i="1"/>
  <c r="R93" i="1"/>
  <c r="R97" i="1"/>
  <c r="R103" i="1"/>
  <c r="R108" i="1"/>
  <c r="R115" i="1"/>
  <c r="R123" i="1"/>
  <c r="R127" i="1"/>
  <c r="R134" i="1"/>
  <c r="R139" i="1"/>
  <c r="R145" i="1"/>
  <c r="R149" i="1"/>
  <c r="R156" i="1"/>
  <c r="R162" i="1"/>
  <c r="R166" i="1"/>
  <c r="R173" i="1"/>
  <c r="R178" i="1"/>
  <c r="R184" i="1"/>
  <c r="R188" i="1"/>
  <c r="R198" i="1"/>
  <c r="R205" i="1"/>
  <c r="R209" i="1"/>
  <c r="R229" i="1"/>
  <c r="R242" i="1"/>
  <c r="R246" i="1"/>
  <c r="R252" i="1"/>
  <c r="R256" i="1"/>
  <c r="R2" i="1"/>
  <c r="J3" i="1"/>
  <c r="J7" i="1"/>
  <c r="J13" i="1"/>
  <c r="J17" i="1"/>
  <c r="J23" i="1"/>
  <c r="J27" i="1"/>
  <c r="J33" i="1"/>
  <c r="J37" i="1"/>
  <c r="J43" i="1"/>
  <c r="J47" i="1"/>
  <c r="J53" i="1"/>
  <c r="J57" i="1"/>
  <c r="J63" i="1"/>
  <c r="J67" i="1"/>
  <c r="J73" i="1"/>
  <c r="J77" i="1"/>
  <c r="J83" i="1"/>
  <c r="J87" i="1"/>
  <c r="J93" i="1"/>
  <c r="J97" i="1"/>
  <c r="J103" i="1"/>
  <c r="J107" i="1"/>
  <c r="J113" i="1"/>
  <c r="J117" i="1"/>
  <c r="J123" i="1"/>
  <c r="J127" i="1"/>
  <c r="J133" i="1"/>
  <c r="J137" i="1"/>
  <c r="J143" i="1"/>
  <c r="J147" i="1"/>
  <c r="J153" i="1"/>
  <c r="J157" i="1"/>
  <c r="J163" i="1"/>
  <c r="J167" i="1"/>
  <c r="J173" i="1"/>
  <c r="J177" i="1"/>
  <c r="J183" i="1"/>
  <c r="J187" i="1"/>
  <c r="J193" i="1"/>
  <c r="J197" i="1"/>
  <c r="J203" i="1"/>
  <c r="J207" i="1"/>
  <c r="J213" i="1"/>
  <c r="J217" i="1"/>
  <c r="J223" i="1"/>
  <c r="J227" i="1"/>
  <c r="J233" i="1"/>
  <c r="J237" i="1"/>
  <c r="J243" i="1"/>
  <c r="J247" i="1"/>
  <c r="J253" i="1"/>
  <c r="J257" i="1"/>
  <c r="J4" i="1"/>
  <c r="J8" i="1"/>
  <c r="J14" i="1"/>
  <c r="J18" i="1"/>
  <c r="J24" i="1"/>
  <c r="J28" i="1"/>
  <c r="J34" i="1"/>
  <c r="J38" i="1"/>
  <c r="J44" i="1"/>
  <c r="J48" i="1"/>
  <c r="J54" i="1"/>
  <c r="J58" i="1"/>
  <c r="J64" i="1"/>
  <c r="J68" i="1"/>
  <c r="J74" i="1"/>
  <c r="J78" i="1"/>
  <c r="J84" i="1"/>
  <c r="J88" i="1"/>
  <c r="J94" i="1"/>
  <c r="J98" i="1"/>
  <c r="J104" i="1"/>
  <c r="J108" i="1"/>
  <c r="J114" i="1"/>
  <c r="J118" i="1"/>
  <c r="J124" i="1"/>
  <c r="J128" i="1"/>
  <c r="J134" i="1"/>
  <c r="J138" i="1"/>
  <c r="J144" i="1"/>
  <c r="J148" i="1"/>
  <c r="J154" i="1"/>
  <c r="J158" i="1"/>
  <c r="J164" i="1"/>
  <c r="J168" i="1"/>
  <c r="J174" i="1"/>
  <c r="J178" i="1"/>
  <c r="J184" i="1"/>
  <c r="J188" i="1"/>
  <c r="J194" i="1"/>
  <c r="J198" i="1"/>
  <c r="J204" i="1"/>
  <c r="J208" i="1"/>
  <c r="J214" i="1"/>
  <c r="J218" i="1"/>
  <c r="J224" i="1"/>
  <c r="J228" i="1"/>
  <c r="J234" i="1"/>
  <c r="J238" i="1"/>
  <c r="J244" i="1"/>
  <c r="J248" i="1"/>
  <c r="J254" i="1"/>
  <c r="J258" i="1"/>
  <c r="J5" i="1"/>
  <c r="J9" i="1"/>
  <c r="J15" i="1"/>
  <c r="J19" i="1"/>
  <c r="J25" i="1"/>
  <c r="J29" i="1"/>
  <c r="J35" i="1"/>
  <c r="J39" i="1"/>
  <c r="J45" i="1"/>
  <c r="J49" i="1"/>
  <c r="J55" i="1"/>
  <c r="J59" i="1"/>
  <c r="J65" i="1"/>
  <c r="J69" i="1"/>
  <c r="J75" i="1"/>
  <c r="J79" i="1"/>
  <c r="J85" i="1"/>
  <c r="J89" i="1"/>
  <c r="J95" i="1"/>
  <c r="J99" i="1"/>
  <c r="J105" i="1"/>
  <c r="J109" i="1"/>
  <c r="J115" i="1"/>
  <c r="J119" i="1"/>
  <c r="J125" i="1"/>
  <c r="J129" i="1"/>
  <c r="J135" i="1"/>
  <c r="J139" i="1"/>
  <c r="J145" i="1"/>
  <c r="J149" i="1"/>
  <c r="J155" i="1"/>
  <c r="J159" i="1"/>
  <c r="J165" i="1"/>
  <c r="J169" i="1"/>
  <c r="J175" i="1"/>
  <c r="J179" i="1"/>
  <c r="J185" i="1"/>
  <c r="J189" i="1"/>
  <c r="J195" i="1"/>
  <c r="J199" i="1"/>
  <c r="J205" i="1"/>
  <c r="J209" i="1"/>
  <c r="J215" i="1"/>
  <c r="J219" i="1"/>
  <c r="J225" i="1"/>
  <c r="J229" i="1"/>
  <c r="J235" i="1"/>
  <c r="J239" i="1"/>
  <c r="J245" i="1"/>
  <c r="J249" i="1"/>
  <c r="J255" i="1"/>
  <c r="J259" i="1"/>
  <c r="J6" i="1"/>
  <c r="J12" i="1"/>
  <c r="J16" i="1"/>
  <c r="J22" i="1"/>
  <c r="J26" i="1"/>
  <c r="J32" i="1"/>
  <c r="J36" i="1"/>
  <c r="J42" i="1"/>
  <c r="J46" i="1"/>
  <c r="J52" i="1"/>
  <c r="J56" i="1"/>
  <c r="J62" i="1"/>
  <c r="J66" i="1"/>
  <c r="J72" i="1"/>
  <c r="J76" i="1"/>
  <c r="J82" i="1"/>
  <c r="J86" i="1"/>
  <c r="J92" i="1"/>
  <c r="J96" i="1"/>
  <c r="J102" i="1"/>
  <c r="J106" i="1"/>
  <c r="J112" i="1"/>
  <c r="J116" i="1"/>
  <c r="J122" i="1"/>
  <c r="J126" i="1"/>
  <c r="J132" i="1"/>
  <c r="J136" i="1"/>
  <c r="J142" i="1"/>
  <c r="J146" i="1"/>
  <c r="J152" i="1"/>
  <c r="J156" i="1"/>
  <c r="J162" i="1"/>
  <c r="J166" i="1"/>
  <c r="J172" i="1"/>
  <c r="J176" i="1"/>
  <c r="J182" i="1"/>
  <c r="J186" i="1"/>
  <c r="J192" i="1"/>
  <c r="J196" i="1"/>
  <c r="J202" i="1"/>
  <c r="J206" i="1"/>
  <c r="J212" i="1"/>
  <c r="J216" i="1"/>
  <c r="J222" i="1"/>
  <c r="J226" i="1"/>
  <c r="J232" i="1"/>
  <c r="J236" i="1"/>
  <c r="J242" i="1"/>
  <c r="J246" i="1"/>
  <c r="J252" i="1"/>
  <c r="J256" i="1"/>
  <c r="J2" i="1"/>
  <c r="H13" i="1"/>
  <c r="H7" i="1"/>
  <c r="H259" i="1"/>
  <c r="H255" i="1"/>
  <c r="H249" i="1"/>
  <c r="H245" i="1"/>
  <c r="H239" i="1"/>
  <c r="H235" i="1"/>
  <c r="H229" i="1"/>
  <c r="H225" i="1"/>
  <c r="H219" i="1"/>
  <c r="H215" i="1"/>
  <c r="H209" i="1"/>
  <c r="H205" i="1"/>
  <c r="H198" i="1"/>
  <c r="H194" i="1"/>
  <c r="H188" i="1"/>
  <c r="H184" i="1"/>
  <c r="H178" i="1"/>
  <c r="H174" i="1"/>
  <c r="H168" i="1"/>
  <c r="H164" i="1"/>
  <c r="H158" i="1"/>
  <c r="H154" i="1"/>
  <c r="H148" i="1"/>
  <c r="H144" i="1"/>
  <c r="H138" i="1"/>
  <c r="H134" i="1"/>
  <c r="H128" i="1"/>
  <c r="H124" i="1"/>
  <c r="H118" i="1"/>
  <c r="H113" i="1"/>
  <c r="H107" i="1"/>
  <c r="H103" i="1"/>
  <c r="H97" i="1"/>
  <c r="H93" i="1"/>
  <c r="H85" i="1"/>
  <c r="H75" i="1"/>
  <c r="H65" i="1"/>
  <c r="H55" i="1"/>
  <c r="H45" i="1"/>
  <c r="H35" i="1"/>
  <c r="H25" i="1"/>
  <c r="P5" i="1"/>
  <c r="P9" i="1"/>
  <c r="P15" i="1"/>
  <c r="P19" i="1"/>
  <c r="P25" i="1"/>
  <c r="P29" i="1"/>
  <c r="P35" i="1"/>
  <c r="P39" i="1"/>
  <c r="P45" i="1"/>
  <c r="P49" i="1"/>
  <c r="P55" i="1"/>
  <c r="P59" i="1"/>
  <c r="P65" i="1"/>
  <c r="P69" i="1"/>
  <c r="P75" i="1"/>
  <c r="P79" i="1"/>
  <c r="P85" i="1"/>
  <c r="P89" i="1"/>
  <c r="P95" i="1"/>
  <c r="P99" i="1"/>
  <c r="P105" i="1"/>
  <c r="P109" i="1"/>
  <c r="P115" i="1"/>
  <c r="P119" i="1"/>
  <c r="P125" i="1"/>
  <c r="P129" i="1"/>
  <c r="P135" i="1"/>
  <c r="P139" i="1"/>
  <c r="P145" i="1"/>
  <c r="P149" i="1"/>
  <c r="P155" i="1"/>
  <c r="P159" i="1"/>
  <c r="P165" i="1"/>
  <c r="P169" i="1"/>
  <c r="P175" i="1"/>
  <c r="P179" i="1"/>
  <c r="P185" i="1"/>
  <c r="P189" i="1"/>
  <c r="P195" i="1"/>
  <c r="P199" i="1"/>
  <c r="P206" i="1"/>
  <c r="P212" i="1"/>
  <c r="P216" i="1"/>
  <c r="P222" i="1"/>
  <c r="P226" i="1"/>
  <c r="P232" i="1"/>
  <c r="P236" i="1"/>
  <c r="P242" i="1"/>
  <c r="P246" i="1"/>
  <c r="P252" i="1"/>
  <c r="P6" i="1"/>
  <c r="P12" i="1"/>
  <c r="P16" i="1"/>
  <c r="P22" i="1"/>
  <c r="P26" i="1"/>
  <c r="P32" i="1"/>
  <c r="P36" i="1"/>
  <c r="P42" i="1"/>
  <c r="P46" i="1"/>
  <c r="P52" i="1"/>
  <c r="P56" i="1"/>
  <c r="P62" i="1"/>
  <c r="P66" i="1"/>
  <c r="P72" i="1"/>
  <c r="P76" i="1"/>
  <c r="P82" i="1"/>
  <c r="P86" i="1"/>
  <c r="P92" i="1"/>
  <c r="P96" i="1"/>
  <c r="P102" i="1"/>
  <c r="P106" i="1"/>
  <c r="P112" i="1"/>
  <c r="P116" i="1"/>
  <c r="P122" i="1"/>
  <c r="P126" i="1"/>
  <c r="P132" i="1"/>
  <c r="P136" i="1"/>
  <c r="P142" i="1"/>
  <c r="P146" i="1"/>
  <c r="P152" i="1"/>
  <c r="P156" i="1"/>
  <c r="P162" i="1"/>
  <c r="P3" i="1"/>
  <c r="P7" i="1"/>
  <c r="P13" i="1"/>
  <c r="P17" i="1"/>
  <c r="P23" i="1"/>
  <c r="P27" i="1"/>
  <c r="P33" i="1"/>
  <c r="P37" i="1"/>
  <c r="P43" i="1"/>
  <c r="P47" i="1"/>
  <c r="P53" i="1"/>
  <c r="P57" i="1"/>
  <c r="P63" i="1"/>
  <c r="P67" i="1"/>
  <c r="P73" i="1"/>
  <c r="P77" i="1"/>
  <c r="P83" i="1"/>
  <c r="P87" i="1"/>
  <c r="P93" i="1"/>
  <c r="P97" i="1"/>
  <c r="P103" i="1"/>
  <c r="P107" i="1"/>
  <c r="P113" i="1"/>
  <c r="P117" i="1"/>
  <c r="P123" i="1"/>
  <c r="P127" i="1"/>
  <c r="P133" i="1"/>
  <c r="P137" i="1"/>
  <c r="P143" i="1"/>
  <c r="P147" i="1"/>
  <c r="P153" i="1"/>
  <c r="P157" i="1"/>
  <c r="P163" i="1"/>
  <c r="P4" i="1"/>
  <c r="P8" i="1"/>
  <c r="P14" i="1"/>
  <c r="P18" i="1"/>
  <c r="P24" i="1"/>
  <c r="P28" i="1"/>
  <c r="P34" i="1"/>
  <c r="P38" i="1"/>
  <c r="P44" i="1"/>
  <c r="P48" i="1"/>
  <c r="P54" i="1"/>
  <c r="P58" i="1"/>
  <c r="P64" i="1"/>
  <c r="P68" i="1"/>
  <c r="P74" i="1"/>
  <c r="P78" i="1"/>
  <c r="P84" i="1"/>
  <c r="P88" i="1"/>
  <c r="P94" i="1"/>
  <c r="P98" i="1"/>
  <c r="P104" i="1"/>
  <c r="P108" i="1"/>
  <c r="P114" i="1"/>
  <c r="P118" i="1"/>
  <c r="P124" i="1"/>
  <c r="P128" i="1"/>
  <c r="P134" i="1"/>
  <c r="P138" i="1"/>
  <c r="P144" i="1"/>
  <c r="P148" i="1"/>
  <c r="P154" i="1"/>
  <c r="P158" i="1"/>
  <c r="P164" i="1"/>
  <c r="P168" i="1"/>
  <c r="P174" i="1"/>
  <c r="P178" i="1"/>
  <c r="P184" i="1"/>
  <c r="P188" i="1"/>
  <c r="P194" i="1"/>
  <c r="P198" i="1"/>
  <c r="P205" i="1"/>
  <c r="P209" i="1"/>
  <c r="P215" i="1"/>
  <c r="P219" i="1"/>
  <c r="P225" i="1"/>
  <c r="P229" i="1"/>
  <c r="P235" i="1"/>
  <c r="P239" i="1"/>
  <c r="P245" i="1"/>
  <c r="P249" i="1"/>
  <c r="P166" i="1"/>
  <c r="P176" i="1"/>
  <c r="P186" i="1"/>
  <c r="P196" i="1"/>
  <c r="P207" i="1"/>
  <c r="P217" i="1"/>
  <c r="P227" i="1"/>
  <c r="P237" i="1"/>
  <c r="P247" i="1"/>
  <c r="P255" i="1"/>
  <c r="P259" i="1"/>
  <c r="P167" i="1"/>
  <c r="P177" i="1"/>
  <c r="P187" i="1"/>
  <c r="P197" i="1"/>
  <c r="P208" i="1"/>
  <c r="P218" i="1"/>
  <c r="P228" i="1"/>
  <c r="P238" i="1"/>
  <c r="P248" i="1"/>
  <c r="P256" i="1"/>
  <c r="P2" i="1"/>
  <c r="P172" i="1"/>
  <c r="P182" i="1"/>
  <c r="P192" i="1"/>
  <c r="P202" i="1"/>
  <c r="P213" i="1"/>
  <c r="P223" i="1"/>
  <c r="P233" i="1"/>
  <c r="P243" i="1"/>
  <c r="P253" i="1"/>
  <c r="P257" i="1"/>
  <c r="P173" i="1"/>
  <c r="P183" i="1"/>
  <c r="P193" i="1"/>
  <c r="P204" i="1"/>
  <c r="P214" i="1"/>
  <c r="P224" i="1"/>
  <c r="P234" i="1"/>
  <c r="P244" i="1"/>
  <c r="P254" i="1"/>
  <c r="P258" i="1"/>
  <c r="H2" i="1"/>
  <c r="H12" i="1"/>
  <c r="H6" i="1"/>
  <c r="H258" i="1"/>
  <c r="H254" i="1"/>
  <c r="H248" i="1"/>
  <c r="H244" i="1"/>
  <c r="H238" i="1"/>
  <c r="H234" i="1"/>
  <c r="H228" i="1"/>
  <c r="H224" i="1"/>
  <c r="H218" i="1"/>
  <c r="H214" i="1"/>
  <c r="H208" i="1"/>
  <c r="H204" i="1"/>
  <c r="H197" i="1"/>
  <c r="H193" i="1"/>
  <c r="H187" i="1"/>
  <c r="H183" i="1"/>
  <c r="H177" i="1"/>
  <c r="H173" i="1"/>
  <c r="H167" i="1"/>
  <c r="H163" i="1"/>
  <c r="H157" i="1"/>
  <c r="H153" i="1"/>
  <c r="H147" i="1"/>
  <c r="H143" i="1"/>
  <c r="H137" i="1"/>
  <c r="H133" i="1"/>
  <c r="H127" i="1"/>
  <c r="H123" i="1"/>
  <c r="H116" i="1"/>
  <c r="H112" i="1"/>
  <c r="H106" i="1"/>
  <c r="H102" i="1"/>
  <c r="H96" i="1"/>
  <c r="H92" i="1"/>
  <c r="H82" i="1"/>
  <c r="H72" i="1"/>
  <c r="H62" i="1"/>
  <c r="H52" i="1"/>
  <c r="H42" i="1"/>
  <c r="H32" i="1"/>
  <c r="H22" i="1"/>
  <c r="N5" i="1"/>
  <c r="N22" i="1"/>
  <c r="N26" i="1"/>
  <c r="N32" i="1"/>
  <c r="N36" i="1"/>
  <c r="N42" i="1"/>
  <c r="N46" i="1"/>
  <c r="N52" i="1"/>
  <c r="N56" i="1"/>
  <c r="N62" i="1"/>
  <c r="N68" i="1"/>
  <c r="N74" i="1"/>
  <c r="N78" i="1"/>
  <c r="N84" i="1"/>
  <c r="N88" i="1"/>
  <c r="N94" i="1"/>
  <c r="N98" i="1"/>
  <c r="N104" i="1"/>
  <c r="N108" i="1"/>
  <c r="N114" i="1"/>
  <c r="N118" i="1"/>
  <c r="N124" i="1"/>
  <c r="N128" i="1"/>
  <c r="N135" i="1"/>
  <c r="N139" i="1"/>
  <c r="N145" i="1"/>
  <c r="N149" i="1"/>
  <c r="N155" i="1"/>
  <c r="N159" i="1"/>
  <c r="N165" i="1"/>
  <c r="N169" i="1"/>
  <c r="N175" i="1"/>
  <c r="N179" i="1"/>
  <c r="N185" i="1"/>
  <c r="N189" i="1"/>
  <c r="N195" i="1"/>
  <c r="N199" i="1"/>
  <c r="N205" i="1"/>
  <c r="N209" i="1"/>
  <c r="N215" i="1"/>
  <c r="N219" i="1"/>
  <c r="N225" i="1"/>
  <c r="N229" i="1"/>
  <c r="N235" i="1"/>
  <c r="N239" i="1"/>
  <c r="N245" i="1"/>
  <c r="N249" i="1"/>
  <c r="N255" i="1"/>
  <c r="N259" i="1"/>
  <c r="N13" i="1"/>
  <c r="N23" i="1"/>
  <c r="N27" i="1"/>
  <c r="N33" i="1"/>
  <c r="N37" i="1"/>
  <c r="N43" i="1"/>
  <c r="N47" i="1"/>
  <c r="N53" i="1"/>
  <c r="N57" i="1"/>
  <c r="N63" i="1"/>
  <c r="N69" i="1"/>
  <c r="N75" i="1"/>
  <c r="N79" i="1"/>
  <c r="N85" i="1"/>
  <c r="N89" i="1"/>
  <c r="N95" i="1"/>
  <c r="N99" i="1"/>
  <c r="N105" i="1"/>
  <c r="N109" i="1"/>
  <c r="N115" i="1"/>
  <c r="N119" i="1"/>
  <c r="N125" i="1"/>
  <c r="N129" i="1"/>
  <c r="N136" i="1"/>
  <c r="N142" i="1"/>
  <c r="N146" i="1"/>
  <c r="N152" i="1"/>
  <c r="N156" i="1"/>
  <c r="N162" i="1"/>
  <c r="N166" i="1"/>
  <c r="N172" i="1"/>
  <c r="N176" i="1"/>
  <c r="N182" i="1"/>
  <c r="N186" i="1"/>
  <c r="N192" i="1"/>
  <c r="N196" i="1"/>
  <c r="N202" i="1"/>
  <c r="N206" i="1"/>
  <c r="N212" i="1"/>
  <c r="N216" i="1"/>
  <c r="N222" i="1"/>
  <c r="N226" i="1"/>
  <c r="N232" i="1"/>
  <c r="N236" i="1"/>
  <c r="N242" i="1"/>
  <c r="N246" i="1"/>
  <c r="N252" i="1"/>
  <c r="N256" i="1"/>
  <c r="N3" i="1"/>
  <c r="N14" i="1"/>
  <c r="N24" i="1"/>
  <c r="N28" i="1"/>
  <c r="N34" i="1"/>
  <c r="N38" i="1"/>
  <c r="N44" i="1"/>
  <c r="N48" i="1"/>
  <c r="N54" i="1"/>
  <c r="N58" i="1"/>
  <c r="N66" i="1"/>
  <c r="N72" i="1"/>
  <c r="N76" i="1"/>
  <c r="N82" i="1"/>
  <c r="N86" i="1"/>
  <c r="N92" i="1"/>
  <c r="N96" i="1"/>
  <c r="N102" i="1"/>
  <c r="N106" i="1"/>
  <c r="N112" i="1"/>
  <c r="N116" i="1"/>
  <c r="N122" i="1"/>
  <c r="N126" i="1"/>
  <c r="N132" i="1"/>
  <c r="N137" i="1"/>
  <c r="N143" i="1"/>
  <c r="N147" i="1"/>
  <c r="N153" i="1"/>
  <c r="N157" i="1"/>
  <c r="N163" i="1"/>
  <c r="N167" i="1"/>
  <c r="N173" i="1"/>
  <c r="N177" i="1"/>
  <c r="N183" i="1"/>
  <c r="N187" i="1"/>
  <c r="N193" i="1"/>
  <c r="N197" i="1"/>
  <c r="N203" i="1"/>
  <c r="N207" i="1"/>
  <c r="N213" i="1"/>
  <c r="N217" i="1"/>
  <c r="N223" i="1"/>
  <c r="N227" i="1"/>
  <c r="N233" i="1"/>
  <c r="N237" i="1"/>
  <c r="N243" i="1"/>
  <c r="N247" i="1"/>
  <c r="N253" i="1"/>
  <c r="N257" i="1"/>
  <c r="N2" i="1"/>
  <c r="N4" i="1"/>
  <c r="N17" i="1"/>
  <c r="N25" i="1"/>
  <c r="N29" i="1"/>
  <c r="N35" i="1"/>
  <c r="N39" i="1"/>
  <c r="N45" i="1"/>
  <c r="N49" i="1"/>
  <c r="N55" i="1"/>
  <c r="N59" i="1"/>
  <c r="N67" i="1"/>
  <c r="N73" i="1"/>
  <c r="N77" i="1"/>
  <c r="N83" i="1"/>
  <c r="N87" i="1"/>
  <c r="N93" i="1"/>
  <c r="N97" i="1"/>
  <c r="N103" i="1"/>
  <c r="N107" i="1"/>
  <c r="N113" i="1"/>
  <c r="N117" i="1"/>
  <c r="N123" i="1"/>
  <c r="N127" i="1"/>
  <c r="N134" i="1"/>
  <c r="N138" i="1"/>
  <c r="N144" i="1"/>
  <c r="N148" i="1"/>
  <c r="N154" i="1"/>
  <c r="N158" i="1"/>
  <c r="N164" i="1"/>
  <c r="N168" i="1"/>
  <c r="N174" i="1"/>
  <c r="N178" i="1"/>
  <c r="N184" i="1"/>
  <c r="N188" i="1"/>
  <c r="N194" i="1"/>
  <c r="N198" i="1"/>
  <c r="N204" i="1"/>
  <c r="N208" i="1"/>
  <c r="N214" i="1"/>
  <c r="N218" i="1"/>
  <c r="N224" i="1"/>
  <c r="N228" i="1"/>
  <c r="N234" i="1"/>
  <c r="N238" i="1"/>
  <c r="N244" i="1"/>
  <c r="N248" i="1"/>
  <c r="N254" i="1"/>
  <c r="N258" i="1"/>
  <c r="H3" i="1"/>
  <c r="H9" i="1"/>
  <c r="H5" i="1"/>
  <c r="H257" i="1"/>
  <c r="H253" i="1"/>
  <c r="H247" i="1"/>
  <c r="H243" i="1"/>
  <c r="H237" i="1"/>
  <c r="H233" i="1"/>
  <c r="H227" i="1"/>
  <c r="H223" i="1"/>
  <c r="H217" i="1"/>
  <c r="H213" i="1"/>
  <c r="H207" i="1"/>
  <c r="H202" i="1"/>
  <c r="H196" i="1"/>
  <c r="H192" i="1"/>
  <c r="H186" i="1"/>
  <c r="H182" i="1"/>
  <c r="H176" i="1"/>
  <c r="H172" i="1"/>
  <c r="H166" i="1"/>
  <c r="H162" i="1"/>
  <c r="H156" i="1"/>
  <c r="H152" i="1"/>
  <c r="H146" i="1"/>
  <c r="H142" i="1"/>
  <c r="H136" i="1"/>
  <c r="H132" i="1"/>
  <c r="H126" i="1"/>
  <c r="H122" i="1"/>
  <c r="H115" i="1"/>
  <c r="H109" i="1"/>
  <c r="H105" i="1"/>
  <c r="H99" i="1"/>
  <c r="H95" i="1"/>
  <c r="H89" i="1"/>
  <c r="H79" i="1"/>
  <c r="H69" i="1"/>
  <c r="H59" i="1"/>
  <c r="H49" i="1"/>
  <c r="H39" i="1"/>
  <c r="H29" i="1"/>
  <c r="H19" i="1"/>
</calcChain>
</file>

<file path=xl/comments1.xml><?xml version="1.0" encoding="utf-8"?>
<comments xmlns="http://schemas.openxmlformats.org/spreadsheetml/2006/main">
  <authors>
    <author>Schmidt, Marcus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Schmidt, Marcus:</t>
        </r>
        <r>
          <rPr>
            <sz val="9"/>
            <color indexed="81"/>
            <rFont val="Tahoma"/>
            <family val="2"/>
          </rPr>
          <t xml:space="preserve">
grau = vor Abzug blank
wenn Wert - blank negativ, dann wurde er zu 0 gesetzt
! Somewhere in this sheet there is still a negative value</t>
        </r>
      </text>
    </comment>
  </commentList>
</comments>
</file>

<file path=xl/comments2.xml><?xml version="1.0" encoding="utf-8"?>
<comments xmlns="http://schemas.openxmlformats.org/spreadsheetml/2006/main">
  <authors>
    <author>Schmidt, Marcus</author>
  </authors>
  <commentList>
    <comment ref="AQ3" authorId="0" shapeId="0">
      <text>
        <r>
          <rPr>
            <b/>
            <sz val="9"/>
            <color indexed="81"/>
            <rFont val="Tahoma"/>
            <family val="2"/>
          </rPr>
          <t>Schmidt, Marcus:</t>
        </r>
        <r>
          <rPr>
            <sz val="9"/>
            <color indexed="81"/>
            <rFont val="Tahoma"/>
            <family val="2"/>
          </rPr>
          <t xml:space="preserve">
remaining nutrients per g initial leaf litter at date
= element concentration at date x mass remaining / mass initial</t>
        </r>
      </text>
    </comment>
    <comment ref="AR16" authorId="0" shapeId="0">
      <text>
        <r>
          <rPr>
            <b/>
            <sz val="9"/>
            <color indexed="81"/>
            <rFont val="Tahoma"/>
            <family val="2"/>
          </rPr>
          <t>Schmidt, Marcus:</t>
        </r>
        <r>
          <rPr>
            <sz val="9"/>
            <color indexed="81"/>
            <rFont val="Tahoma"/>
            <family val="2"/>
          </rPr>
          <t xml:space="preserve">
nutrient change over year per g initial leaf litter = nutrient content initial - nutrient content after 1 year / g of initial leaf litter</t>
        </r>
      </text>
    </comment>
  </commentList>
</comments>
</file>

<file path=xl/comments3.xml><?xml version="1.0" encoding="utf-8"?>
<comments xmlns="http://schemas.openxmlformats.org/spreadsheetml/2006/main">
  <authors>
    <author>Schmidt, Marcus</author>
  </authors>
  <commentList>
    <comment ref="Q51" authorId="0" shapeId="0">
      <text>
        <r>
          <rPr>
            <b/>
            <sz val="9"/>
            <color indexed="81"/>
            <rFont val="Tahoma"/>
            <family val="2"/>
          </rPr>
          <t>Schmidt, Marcus:</t>
        </r>
        <r>
          <rPr>
            <sz val="9"/>
            <color indexed="81"/>
            <rFont val="Tahoma"/>
            <family val="2"/>
          </rPr>
          <t xml:space="preserve">
What are the "events" leading to the quick changes in the middle of the year for Ca and Mg?</t>
        </r>
      </text>
    </comment>
  </commentList>
</comments>
</file>

<file path=xl/sharedStrings.xml><?xml version="1.0" encoding="utf-8"?>
<sst xmlns="http://schemas.openxmlformats.org/spreadsheetml/2006/main" count="4310" uniqueCount="510">
  <si>
    <t>2015/P/1/1</t>
  </si>
  <si>
    <t>2015/P/1/2</t>
  </si>
  <si>
    <t>2015/P/1/3</t>
  </si>
  <si>
    <t>2015/P/1/4</t>
  </si>
  <si>
    <t>2015/P/1/5</t>
  </si>
  <si>
    <t>2015/P/1/6</t>
  </si>
  <si>
    <t>2015/P/1/7</t>
  </si>
  <si>
    <t>2015/P/1/8</t>
  </si>
  <si>
    <t>2015/P/1/9</t>
  </si>
  <si>
    <t>2015/P/1/10</t>
  </si>
  <si>
    <t>2015/P/1/11</t>
  </si>
  <si>
    <t>2015/P/1/12</t>
  </si>
  <si>
    <t>2015/P/1/13</t>
  </si>
  <si>
    <t>2015/P/1/14</t>
  </si>
  <si>
    <t>2015/P/1/15</t>
  </si>
  <si>
    <t>2015/P/1/16</t>
  </si>
  <si>
    <t>2015/P/3/25</t>
  </si>
  <si>
    <t>2015/P/3/26</t>
  </si>
  <si>
    <t>2015/P/3/27</t>
  </si>
  <si>
    <t>2015/P/3/28</t>
  </si>
  <si>
    <t>2015/P/3/29</t>
  </si>
  <si>
    <t>2015/P/3/30</t>
  </si>
  <si>
    <t>2015/P/3/31</t>
  </si>
  <si>
    <t>2015/P/3/32</t>
  </si>
  <si>
    <t>2015/P/3/33</t>
  </si>
  <si>
    <t>2015/P/3/34</t>
  </si>
  <si>
    <t>2015/P/3/35</t>
  </si>
  <si>
    <t>2015/P/3/36</t>
  </si>
  <si>
    <t>2015/P/3/37</t>
  </si>
  <si>
    <t>2015/P/3/38</t>
  </si>
  <si>
    <t>2015/P/3/39</t>
  </si>
  <si>
    <t>2015/P/3/40</t>
  </si>
  <si>
    <t>2015/P/4/41</t>
  </si>
  <si>
    <t>2015/P/4/42</t>
  </si>
  <si>
    <t>2015/P/4/43</t>
  </si>
  <si>
    <t>2015/P/4/44</t>
  </si>
  <si>
    <t>2015/P/4/45</t>
  </si>
  <si>
    <t>2015/P/4/46</t>
  </si>
  <si>
    <t>2015/P/4/47</t>
  </si>
  <si>
    <t>2015/P/4/48</t>
  </si>
  <si>
    <t>2015/P/4/49</t>
  </si>
  <si>
    <t>2015/P/4/50</t>
  </si>
  <si>
    <t>2015/P/4/51</t>
  </si>
  <si>
    <t>2015/P/4/52</t>
  </si>
  <si>
    <t>2015/P/4/53</t>
  </si>
  <si>
    <t>2015/P/4/54</t>
  </si>
  <si>
    <t>2015/P/4/55</t>
  </si>
  <si>
    <t>2015/P/4/56</t>
  </si>
  <si>
    <t>2014/P/6/192</t>
  </si>
  <si>
    <t>2014/P/6/193</t>
  </si>
  <si>
    <t>2014/P/6/194</t>
  </si>
  <si>
    <t>2014/P/6/195</t>
  </si>
  <si>
    <t>2014/P/6/196</t>
  </si>
  <si>
    <t>2014/P/6/197</t>
  </si>
  <si>
    <t>2014/P/6/198</t>
  </si>
  <si>
    <t>2014/P/6/199</t>
  </si>
  <si>
    <t>2014/P/6/200</t>
  </si>
  <si>
    <t>2014/P/6/201</t>
  </si>
  <si>
    <t>2014/P/6/202</t>
  </si>
  <si>
    <t>2014/P/6/203</t>
  </si>
  <si>
    <t>2014/P/6/204</t>
  </si>
  <si>
    <t>2014/P/6/205</t>
  </si>
  <si>
    <t>2014/P/6/206</t>
  </si>
  <si>
    <t>2014/P/6/207</t>
  </si>
  <si>
    <t>2014/P/7/208</t>
  </si>
  <si>
    <t>2014/P/7/209</t>
  </si>
  <si>
    <t>2014/P/7/210</t>
  </si>
  <si>
    <t>2014/P/7/211</t>
  </si>
  <si>
    <t>2014/P/7/212</t>
  </si>
  <si>
    <t>2014/P/7/213</t>
  </si>
  <si>
    <t>2014/P/7/214</t>
  </si>
  <si>
    <t>2014/P/7/215</t>
  </si>
  <si>
    <t>2014/P/7/216</t>
  </si>
  <si>
    <t>2014/P/7/217</t>
  </si>
  <si>
    <t>2014/P/7/218</t>
  </si>
  <si>
    <t>2014/P/7/219</t>
  </si>
  <si>
    <t>2014/P/7/220</t>
  </si>
  <si>
    <t>2014/P/7/221</t>
  </si>
  <si>
    <t>2014/P/7/222</t>
  </si>
  <si>
    <t>2014/P/7/223</t>
  </si>
  <si>
    <t>2014/P/8/224</t>
  </si>
  <si>
    <t>2014/P/8/225</t>
  </si>
  <si>
    <t>2014/P/8/226</t>
  </si>
  <si>
    <t>2014/P/8/227</t>
  </si>
  <si>
    <t>2014/P/8/228</t>
  </si>
  <si>
    <t>2014/P/8/229</t>
  </si>
  <si>
    <t>2014/P/8/230</t>
  </si>
  <si>
    <t>2014/P/8/231</t>
  </si>
  <si>
    <t>2014/P/8/232</t>
  </si>
  <si>
    <t>2014/P/8/233</t>
  </si>
  <si>
    <t>2014/P/8/234</t>
  </si>
  <si>
    <t>2014/P/8/235</t>
  </si>
  <si>
    <t>2014/P/8/236</t>
  </si>
  <si>
    <t>2014/P/8/237</t>
  </si>
  <si>
    <t>2014/P/8/238</t>
  </si>
  <si>
    <t>2014/P/8/239</t>
  </si>
  <si>
    <t>2014/P/9/240</t>
  </si>
  <si>
    <t>2014/P/9/241</t>
  </si>
  <si>
    <t>2014/P/9/242</t>
  </si>
  <si>
    <t>2014/P/9/243</t>
  </si>
  <si>
    <t>2014/P/9/244</t>
  </si>
  <si>
    <t>2014/P/9/245</t>
  </si>
  <si>
    <t>2014/P/9/246</t>
  </si>
  <si>
    <t>2014/P/9/247</t>
  </si>
  <si>
    <t>2014/P/9/248</t>
  </si>
  <si>
    <t>2014/P/9/249</t>
  </si>
  <si>
    <t>2014/P/9/250</t>
  </si>
  <si>
    <t>2014/P/9/251</t>
  </si>
  <si>
    <t>2014/P/9/252</t>
  </si>
  <si>
    <t>2014/P/9/253</t>
  </si>
  <si>
    <t>2014/P/9/254</t>
  </si>
  <si>
    <t>2014/P/9/255</t>
  </si>
  <si>
    <t>2014/P/10/256</t>
  </si>
  <si>
    <t>2014/P/10/257</t>
  </si>
  <si>
    <t>2014/P/10/258</t>
  </si>
  <si>
    <t>2014/P/10/259</t>
  </si>
  <si>
    <t>2014/P/10/260</t>
  </si>
  <si>
    <t>2014/P/10/261</t>
  </si>
  <si>
    <t>2014/P/10/262</t>
  </si>
  <si>
    <t>2014/P/10/263</t>
  </si>
  <si>
    <t>2014/P/10/264</t>
  </si>
  <si>
    <t>2014/P/10/265</t>
  </si>
  <si>
    <t>2014/P/10/266</t>
  </si>
  <si>
    <t>2014/P/10/267</t>
  </si>
  <si>
    <t>2014/P/10/268</t>
  </si>
  <si>
    <t>2014/P/10/269</t>
  </si>
  <si>
    <t>2014/P/10/270</t>
  </si>
  <si>
    <t>2014/P/10/271</t>
  </si>
  <si>
    <t>2014/P/11/272</t>
  </si>
  <si>
    <t>2014/P/11/273</t>
  </si>
  <si>
    <t>2014/P/11/274</t>
  </si>
  <si>
    <t>2014/P/11/275</t>
  </si>
  <si>
    <t>2014/P/11/276</t>
  </si>
  <si>
    <t>2014/P/11/277</t>
  </si>
  <si>
    <t>2014/P/11/278</t>
  </si>
  <si>
    <t>2014/P/11/279</t>
  </si>
  <si>
    <t>2014/P/11/280</t>
  </si>
  <si>
    <t>2014/P/11/281</t>
  </si>
  <si>
    <t>2014/P/11/282</t>
  </si>
  <si>
    <t>2014/P/11/283</t>
  </si>
  <si>
    <t>2014/P/11/284</t>
  </si>
  <si>
    <t>2014/P/11/285</t>
  </si>
  <si>
    <t>2014/P/11/286</t>
  </si>
  <si>
    <t>2014/P/11/287</t>
  </si>
  <si>
    <t>2014/P/13/392</t>
  </si>
  <si>
    <t>2014/P/13/393</t>
  </si>
  <si>
    <t>2014/P/13/394</t>
  </si>
  <si>
    <t>2014/P/13/395</t>
  </si>
  <si>
    <t>2014/P/13/396</t>
  </si>
  <si>
    <t>2014/P/13/397</t>
  </si>
  <si>
    <t>2014/P/13/398</t>
  </si>
  <si>
    <t>2014/P/13/399</t>
  </si>
  <si>
    <t>2014/P/13/400</t>
  </si>
  <si>
    <t>2014/P/13/401</t>
  </si>
  <si>
    <t>2014/P/13/402</t>
  </si>
  <si>
    <t>2014/P/13/403</t>
  </si>
  <si>
    <t>2014/P/13/404</t>
  </si>
  <si>
    <t>2014/P/13/405</t>
  </si>
  <si>
    <t>2014/P/13/406</t>
  </si>
  <si>
    <t>2014/P/13/407</t>
  </si>
  <si>
    <t>2014/P/14/408</t>
  </si>
  <si>
    <t>2014/P/14/409</t>
  </si>
  <si>
    <t>2014/P/14/410</t>
  </si>
  <si>
    <t>2014/P/14/411</t>
  </si>
  <si>
    <t>2014/P/14/412</t>
  </si>
  <si>
    <t>2014/P/14/413</t>
  </si>
  <si>
    <t>2014/P/14/414</t>
  </si>
  <si>
    <t>2014/P/14/415</t>
  </si>
  <si>
    <t>2014/P/14/416</t>
  </si>
  <si>
    <t>2014/P/14/417</t>
  </si>
  <si>
    <t>2014/P/14/418</t>
  </si>
  <si>
    <t>2014/P/14/419</t>
  </si>
  <si>
    <t>2014/P/14/420</t>
  </si>
  <si>
    <t>2014/P/14/421</t>
  </si>
  <si>
    <t>2014/P/14/422</t>
  </si>
  <si>
    <t>2014/P/14/423</t>
  </si>
  <si>
    <t>2015/P/5/57</t>
  </si>
  <si>
    <t>2015/P/5/58</t>
  </si>
  <si>
    <t>2015/P/5/59</t>
  </si>
  <si>
    <t>2015/P/5/60</t>
  </si>
  <si>
    <t>2015/P/5/61</t>
  </si>
  <si>
    <t>2015/P/5/62</t>
  </si>
  <si>
    <t>2015/P/5/63</t>
  </si>
  <si>
    <t>2015/P/5/64</t>
  </si>
  <si>
    <t>2015/P/5/65</t>
  </si>
  <si>
    <t>2015/P/5/66</t>
  </si>
  <si>
    <t>2015/P/5/67</t>
  </si>
  <si>
    <t>2015/P/5/68</t>
  </si>
  <si>
    <t>2015/P/5/69</t>
  </si>
  <si>
    <t>2015/P/5/70</t>
  </si>
  <si>
    <t>2015/P/5/71</t>
  </si>
  <si>
    <t>2015/P/5/72</t>
  </si>
  <si>
    <t>2015/P/5/73</t>
  </si>
  <si>
    <t>2015/P/5/74</t>
  </si>
  <si>
    <t>2015/P/5/75</t>
  </si>
  <si>
    <t>2015/P/5/76</t>
  </si>
  <si>
    <t>2015/P/5/77</t>
  </si>
  <si>
    <t>2015/P/5/78</t>
  </si>
  <si>
    <t>2015/P/5/79</t>
  </si>
  <si>
    <t>2015/P/5/80</t>
  </si>
  <si>
    <t>2015/P/5/81</t>
  </si>
  <si>
    <t>2015/P/5/82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</si>
  <si>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</si>
  <si>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</si>
  <si>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</si>
  <si>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</si>
  <si>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</si>
  <si>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</si>
  <si>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</si>
  <si>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</si>
  <si>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</si>
  <si>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</si>
  <si>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</si>
  <si>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</si>
  <si>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T0</t>
  </si>
  <si>
    <t>Time</t>
  </si>
  <si>
    <t>Plot *</t>
  </si>
  <si>
    <t>Subplot</t>
  </si>
  <si>
    <t>Mass_g</t>
  </si>
  <si>
    <t>Al_mg_L</t>
  </si>
  <si>
    <t>Ca_mg_L</t>
  </si>
  <si>
    <t>Cd_ppb</t>
  </si>
  <si>
    <t>Co_ppb</t>
  </si>
  <si>
    <t>Cr_ppb</t>
  </si>
  <si>
    <t>Cu_ppb</t>
  </si>
  <si>
    <t>Fe_mg_L</t>
  </si>
  <si>
    <t>K_mg_L</t>
  </si>
  <si>
    <t>Mg_mg_L</t>
  </si>
  <si>
    <t>Mn_mg_L</t>
  </si>
  <si>
    <t>Na_mg_L</t>
  </si>
  <si>
    <t>Ni_ppb</t>
  </si>
  <si>
    <t>P_mg_L</t>
  </si>
  <si>
    <t>Pb_ppb</t>
  </si>
  <si>
    <t>S_mg_L</t>
  </si>
  <si>
    <t>Zn_ppb</t>
  </si>
  <si>
    <t>tot_C_%</t>
  </si>
  <si>
    <t>tot_N_%</t>
  </si>
  <si>
    <t>C_N</t>
  </si>
  <si>
    <t>C1</t>
  </si>
  <si>
    <t>C2</t>
  </si>
  <si>
    <t>L1</t>
  </si>
  <si>
    <t>L2</t>
  </si>
  <si>
    <t>MEAN blank</t>
  </si>
  <si>
    <t>blank 1</t>
  </si>
  <si>
    <t>blank 2</t>
  </si>
  <si>
    <t>Plot</t>
  </si>
  <si>
    <t>day</t>
  </si>
  <si>
    <t>k</t>
  </si>
  <si>
    <t>Location</t>
  </si>
  <si>
    <t>a</t>
  </si>
  <si>
    <t>ab</t>
  </si>
  <si>
    <t>c</t>
  </si>
  <si>
    <t>bc</t>
  </si>
  <si>
    <t>mean</t>
  </si>
  <si>
    <t>Significance</t>
  </si>
  <si>
    <t>Al_mg_g</t>
  </si>
  <si>
    <t>rem_Al_mg_g</t>
  </si>
  <si>
    <t>K_mg_g</t>
  </si>
  <si>
    <t>rem_K_mg_g</t>
  </si>
  <si>
    <t>N_mg_g</t>
  </si>
  <si>
    <t>rem_N_mg_g</t>
  </si>
  <si>
    <t>P_mg_g</t>
  </si>
  <si>
    <t>rem_P_mg_g</t>
  </si>
  <si>
    <t>Mg_mg_g</t>
  </si>
  <si>
    <t>rem_Mg_mg_g</t>
  </si>
  <si>
    <t>Ca_mg_g</t>
  </si>
  <si>
    <t>rem_Ca_mg_g</t>
  </si>
  <si>
    <t>MEAN</t>
  </si>
  <si>
    <t>SE</t>
  </si>
  <si>
    <t>days</t>
  </si>
  <si>
    <t xml:space="preserve"> </t>
  </si>
  <si>
    <t xml:space="preserve">P change </t>
  </si>
  <si>
    <t>N change</t>
  </si>
  <si>
    <t>Ca change</t>
  </si>
  <si>
    <t>K change</t>
  </si>
  <si>
    <t>Mg change</t>
  </si>
  <si>
    <t>Ca_change</t>
  </si>
  <si>
    <t>N_change</t>
  </si>
  <si>
    <t>P_change</t>
  </si>
  <si>
    <t>K_change</t>
  </si>
  <si>
    <t>Mg_change</t>
  </si>
  <si>
    <t>b</t>
  </si>
  <si>
    <t>[mg Nutrient g of initial leaf litter year-1]</t>
  </si>
  <si>
    <t>Annual net nutrient change in decomposing leaf litter</t>
  </si>
  <si>
    <t>4.6 x 10-3</t>
  </si>
  <si>
    <t>exponential</t>
  </si>
  <si>
    <t>linear</t>
  </si>
  <si>
    <t>12.5 x 10-2</t>
  </si>
  <si>
    <t>12.1 x 10-2</t>
  </si>
  <si>
    <t>12.0 x 10-2</t>
  </si>
  <si>
    <t>11.7 x 10-2</t>
  </si>
  <si>
    <t>k_linear</t>
  </si>
  <si>
    <t>mean a</t>
  </si>
  <si>
    <t>mean b</t>
  </si>
  <si>
    <t>19.3 (0.7) a</t>
  </si>
  <si>
    <t>0.6 (0.1) a</t>
  </si>
  <si>
    <t>8.9 (0.6) a</t>
  </si>
  <si>
    <t>1.9 (0.2) a</t>
  </si>
  <si>
    <t>20.1 (1.0) a</t>
  </si>
  <si>
    <t>0.8 (0.1) a</t>
  </si>
  <si>
    <t>2.2 (0.1) a</t>
  </si>
  <si>
    <t>20.7 (0.5) a</t>
  </si>
  <si>
    <t>0.7 (0.0) a</t>
  </si>
  <si>
    <t>4.0 (0.1) a</t>
  </si>
  <si>
    <t>7.2 (0.3) ab</t>
  </si>
  <si>
    <t>1.1 (0.1) b</t>
  </si>
  <si>
    <t>19.1 (0.6) a</t>
  </si>
  <si>
    <t>4.0 (0.7) a</t>
  </si>
  <si>
    <t>4.8 (1.1) b</t>
  </si>
  <si>
    <t>1.0 (0.2) b</t>
  </si>
  <si>
    <t>Clay 1</t>
  </si>
  <si>
    <t>Clay 2</t>
  </si>
  <si>
    <t>Loam 1</t>
  </si>
  <si>
    <t>Loam 2</t>
  </si>
  <si>
    <t>Nutrient</t>
  </si>
  <si>
    <t>N</t>
  </si>
  <si>
    <t>P</t>
  </si>
  <si>
    <t>K</t>
  </si>
  <si>
    <t>Ca</t>
  </si>
  <si>
    <t>Mg</t>
  </si>
  <si>
    <t>Nutrient change (mg Nutrient g-1 of initial leaf litter year-1)</t>
  </si>
  <si>
    <t>Table 2 Annual net nutrient change in decomposing leaf litter of oil palm on clay and loam Acrisols measuered from March 2014 to March 2015</t>
  </si>
  <si>
    <t>Means (SE, n = 4 replicate plots) in each row with different letter indicate significant differences among species compositions</t>
  </si>
  <si>
    <t>kg Nutrient ha yr-1</t>
  </si>
  <si>
    <t>N release</t>
  </si>
  <si>
    <t>P release</t>
  </si>
  <si>
    <t>K release</t>
  </si>
  <si>
    <t>Ca release</t>
  </si>
  <si>
    <t>Mg release</t>
  </si>
  <si>
    <t>mg nutrient change per g year x 50 (because of 50g) / (0.35m x 0.35m * 0.0001 (in ha)  /1000000 (in kg)</t>
  </si>
  <si>
    <t>Calculation of nutrient release</t>
  </si>
  <si>
    <t>N_release</t>
  </si>
  <si>
    <t>P_release</t>
  </si>
  <si>
    <t>K_release</t>
  </si>
  <si>
    <t>Ca_release</t>
  </si>
  <si>
    <t>Mg_release</t>
  </si>
  <si>
    <t>2.4 (0.0) b</t>
  </si>
  <si>
    <t>2.9 (0.1) ab</t>
  </si>
  <si>
    <t>5.9 (0.5) b</t>
  </si>
  <si>
    <t>Die folgende Tabelle wird zur Berechung der Tabelle rechts benutzt:</t>
  </si>
  <si>
    <t>Annual nutrient release per area</t>
  </si>
  <si>
    <t>78.6 (3.0) x</t>
  </si>
  <si>
    <t>82.0 (4.2) x</t>
  </si>
  <si>
    <t>84.5 (2.1) x</t>
  </si>
  <si>
    <t>78.1 (2.3) x</t>
  </si>
  <si>
    <t>2.4 (0.4) x</t>
  </si>
  <si>
    <t>3.1 (0.3) x</t>
  </si>
  <si>
    <t>3.0 (0.1) x</t>
  </si>
  <si>
    <t>2.3 (0.5) x</t>
  </si>
  <si>
    <t>9.9 (0.2) x</t>
  </si>
  <si>
    <t>11.7 (0.5) x</t>
  </si>
  <si>
    <t>16.4 (0.6) x</t>
  </si>
  <si>
    <t>16.3 (2.9) x</t>
  </si>
  <si>
    <t>36.3 (2.4) x</t>
  </si>
  <si>
    <t>23.9 (1.9) x</t>
  </si>
  <si>
    <t>29.4 (1.4) x</t>
  </si>
  <si>
    <t>19.6 (4.3) x</t>
  </si>
  <si>
    <t>8.0 (0.9) x</t>
  </si>
  <si>
    <t>CorL</t>
  </si>
  <si>
    <t>C</t>
  </si>
  <si>
    <t>L</t>
  </si>
  <si>
    <t xml:space="preserve">mean </t>
  </si>
  <si>
    <t>p &lt; 0.01</t>
  </si>
  <si>
    <t>p &lt; 0.04</t>
  </si>
  <si>
    <t xml:space="preserve">Parameter a was taken as "k", </t>
  </si>
  <si>
    <t>because it is the slope</t>
  </si>
  <si>
    <t>8.9 (0.5) x</t>
  </si>
  <si>
    <t>4.6 (0.3) x</t>
  </si>
  <si>
    <t>4.2 (0.7) x</t>
  </si>
  <si>
    <t>Relesase significance same as nutrient change significance, maybe put together</t>
  </si>
  <si>
    <t>Mean</t>
  </si>
  <si>
    <t>Clay</t>
  </si>
  <si>
    <t>Loam</t>
  </si>
  <si>
    <t>FOR JUST CLAY VS LOAM SIGNIFICANCE FOR K (Wilcox, p &lt; 0.02) AND MG (t.test, p &lt; 0.01)</t>
  </si>
  <si>
    <t>P change</t>
  </si>
  <si>
    <t>19.7 (0.6) a</t>
  </si>
  <si>
    <t>0.7 (0.1) a</t>
  </si>
  <si>
    <t>2.7 (0.1) b</t>
  </si>
  <si>
    <t>7.4 (0.7) a</t>
  </si>
  <si>
    <t>2.1 (0.1) a</t>
  </si>
  <si>
    <t>19.9 (0.5) a</t>
  </si>
  <si>
    <t>4.0 (0.3) a</t>
  </si>
  <si>
    <t>6.0 (0.7) a</t>
  </si>
  <si>
    <t>Table 3 Annual net nutrient release in decomposing leaf litter of oil palm on clay and loam Acrisols measuered from March 2014 to March 2015</t>
  </si>
  <si>
    <t>Nutrient change (kg Nutrient ha-1 year-1)</t>
  </si>
  <si>
    <t>80.3 (2.5) a</t>
  </si>
  <si>
    <t>2.8 (0.3) a</t>
  </si>
  <si>
    <t>10.8 (0.4) b</t>
  </si>
  <si>
    <t>30.1 (2.8) a</t>
  </si>
  <si>
    <t>8.4 (0.5) a</t>
  </si>
  <si>
    <t>81.3 (1.9) a</t>
  </si>
  <si>
    <t>2.6 (0.3) a</t>
  </si>
  <si>
    <t>16.4 (1.4) a</t>
  </si>
  <si>
    <t>24.5 (2.8) a</t>
  </si>
  <si>
    <t>4.4 (0.4) b</t>
  </si>
  <si>
    <t>5.1 x 10-3</t>
  </si>
  <si>
    <t>12.2 x 10-2</t>
  </si>
  <si>
    <t>11.8 x 10-2</t>
  </si>
  <si>
    <t>5.3 x 10-3</t>
  </si>
  <si>
    <t>5.0 x 10-3</t>
  </si>
  <si>
    <t>4.5 x 10-3</t>
  </si>
  <si>
    <t>4.7 x10-3</t>
  </si>
  <si>
    <t>half half</t>
  </si>
  <si>
    <t>per year</t>
  </si>
  <si>
    <t>clay</t>
  </si>
  <si>
    <t>mass (g)</t>
  </si>
  <si>
    <t>nutrient concentration (mg/g)</t>
  </si>
  <si>
    <t>Data table</t>
  </si>
  <si>
    <t>Nutrient remaining in decomposing leaf litter</t>
  </si>
  <si>
    <t>nutrient remaining (mg / g of initial leaf litter)</t>
  </si>
  <si>
    <t>Annual net nutrient change</t>
  </si>
  <si>
    <t>element concentration on a sampling day * (litter mass remaining / initial leaf litter mass)</t>
  </si>
  <si>
    <t>total nutrient content in initial leaf litter - nutrient remaining in leaf litter after 1 year</t>
  </si>
  <si>
    <t>Nutrient release</t>
  </si>
  <si>
    <t>Annual net nutrient change (mg / g of initial leaf litter)</t>
  </si>
  <si>
    <t>g of sample</t>
  </si>
  <si>
    <t>side a of litter bag (m)</t>
  </si>
  <si>
    <t>side b of litter bag (m)</t>
  </si>
  <si>
    <t>mg nutrient change per g year x g of sample / (litter bag size x litter bag size * 0.0001 (to get ha)  /1000000 (to get kg)</t>
  </si>
  <si>
    <t>Nutrient release (kg / ha / yr)</t>
  </si>
  <si>
    <t>50g / 0.1225 m2</t>
  </si>
  <si>
    <t>Kotowska HP (Loam)</t>
  </si>
  <si>
    <t>Kotowska B12 (Clay)</t>
  </si>
  <si>
    <t>g/m2</t>
  </si>
  <si>
    <t>=</t>
  </si>
  <si>
    <t>kg/ha</t>
  </si>
  <si>
    <t>Mg/ha</t>
  </si>
  <si>
    <t>LEAF LITTER</t>
  </si>
  <si>
    <t>Aiyen (packed in decomp. bags)</t>
  </si>
  <si>
    <t>NEW</t>
  </si>
  <si>
    <t>Al change</t>
  </si>
  <si>
    <t>Fe_mg_g</t>
  </si>
  <si>
    <t>rem_Fe_mg_g</t>
  </si>
  <si>
    <t>Fe change</t>
  </si>
  <si>
    <t>Mn_mg_g</t>
  </si>
  <si>
    <t>rem_Mn_mg_g</t>
  </si>
  <si>
    <t>Mn change</t>
  </si>
  <si>
    <t>Na_mg_g</t>
  </si>
  <si>
    <t>rem_Na_mg_g</t>
  </si>
  <si>
    <t>Na change</t>
  </si>
  <si>
    <t>S_mg_g</t>
  </si>
  <si>
    <t>rem_S_mg_g</t>
  </si>
  <si>
    <t>S change</t>
  </si>
  <si>
    <t>Al Change</t>
  </si>
  <si>
    <t>Fe Change</t>
  </si>
  <si>
    <t>Mn Change</t>
  </si>
  <si>
    <t>Na Change</t>
  </si>
  <si>
    <t>S Change</t>
  </si>
  <si>
    <t>Al release</t>
  </si>
  <si>
    <t>Fe release</t>
  </si>
  <si>
    <t>Mn release</t>
  </si>
  <si>
    <t>Na release</t>
  </si>
  <si>
    <t>S release</t>
  </si>
  <si>
    <t>1.2 (0.1)</t>
  </si>
  <si>
    <t>1.9 (1.0)</t>
  </si>
  <si>
    <t>1.2 (1.5)</t>
  </si>
  <si>
    <t>3.0 (1.3)</t>
  </si>
  <si>
    <t>0.6 (0.1)</t>
  </si>
  <si>
    <t>1.0 (0.6)</t>
  </si>
  <si>
    <t>0.3 (0.3)</t>
  </si>
  <si>
    <t>0.8 (0.5)</t>
  </si>
  <si>
    <t>1.8 (0.5)</t>
  </si>
  <si>
    <t>2.7 (0.5)</t>
  </si>
  <si>
    <t>0.7 (0.1)</t>
  </si>
  <si>
    <t>0.3 (0.1)</t>
  </si>
  <si>
    <t>5.3 (0.4)</t>
  </si>
  <si>
    <t>7.9 (1.5)</t>
  </si>
  <si>
    <t>5.7 (0.8)</t>
  </si>
  <si>
    <t>5.6 (1.7)</t>
  </si>
  <si>
    <t>2.8 (0.2)</t>
  </si>
  <si>
    <t>2.9 (0.4</t>
  </si>
  <si>
    <t>2.6 (0.2)</t>
  </si>
  <si>
    <t>2.8 (0.6)</t>
  </si>
  <si>
    <t>Al_change</t>
  </si>
  <si>
    <t>Fe_change</t>
  </si>
  <si>
    <t>Mn_change</t>
  </si>
  <si>
    <t>Na_change</t>
  </si>
  <si>
    <t>S_change</t>
  </si>
  <si>
    <t>Al_release</t>
  </si>
  <si>
    <t>Fe_release</t>
  </si>
  <si>
    <t>Mn_release</t>
  </si>
  <si>
    <t>Na_release</t>
  </si>
  <si>
    <t>S_release</t>
  </si>
  <si>
    <t>2.2 (0.4) a</t>
  </si>
  <si>
    <t>0.5 (0.1) b</t>
  </si>
  <si>
    <t>1.5 (0.5) a</t>
  </si>
  <si>
    <t>2.1 (0.9) a</t>
  </si>
  <si>
    <t>0.8 (0.3) a</t>
  </si>
  <si>
    <t>0.6 (0.3) a</t>
  </si>
  <si>
    <t>6.6 (0.9) a</t>
  </si>
  <si>
    <t>5.6 (0.9) a</t>
  </si>
  <si>
    <t>2.9 (0.2) a</t>
  </si>
  <si>
    <t>2.7 (0.3) a</t>
  </si>
  <si>
    <t>0.5 (0.1) a</t>
  </si>
  <si>
    <t>0.1 (0.0) b</t>
  </si>
  <si>
    <t>0.4 (0.1) a</t>
  </si>
  <si>
    <t>0.5 (0.2) a</t>
  </si>
  <si>
    <t>0.2 (0.1) a</t>
  </si>
  <si>
    <t>0.1 (0.1) a</t>
  </si>
  <si>
    <t>1.6 (0.2) a</t>
  </si>
  <si>
    <t>1.4 (0.2) a</t>
  </si>
  <si>
    <t>Means (SE, n = 8 replicate plots) in each row with different letter indicate significant differences among soil types, t-test or Wilcoxon-Matt-Whitney test at p &lt; 0.02)</t>
  </si>
  <si>
    <t>loam</t>
  </si>
  <si>
    <t>1/2 yr</t>
  </si>
  <si>
    <t>1 yr</t>
  </si>
  <si>
    <t xml:space="preserve">Clay </t>
  </si>
  <si>
    <t>g</t>
  </si>
  <si>
    <t>1yr</t>
  </si>
  <si>
    <t>1/2yr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</si>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</sst>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0" borderId="0">
      <alignment vertical="top"/>
    </xf>
  </cellStyleXfs>
  <cellXfs count="160">
    <xf numFmtId="0" fontId="0" fillId="0" borderId="0" xfId="0"/>
    <xf numFmtId="0" fontId="2" fillId="0" borderId="0" xfId="0" applyFont="1"/>
    <xf numFmtId="0" fontId="0" fillId="0" borderId="0" xfId="0"/>
    <xf numFmtId="2" fontId="0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1" xfId="2" applyFont="1" applyBorder="1" applyAlignment="1">
      <alignment horizontal="center" vertical="top"/>
    </xf>
    <xf numFmtId="0" fontId="1" fillId="0" borderId="1" xfId="2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2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0" borderId="1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1" fillId="0" borderId="0" xfId="0" applyFont="1"/>
    <xf numFmtId="0" fontId="10" fillId="0" borderId="1" xfId="0" applyFont="1" applyFill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horizontal="center"/>
    </xf>
    <xf numFmtId="0" fontId="14" fillId="0" borderId="0" xfId="0" applyFont="1"/>
    <xf numFmtId="0" fontId="14" fillId="0" borderId="3" xfId="0" applyFont="1" applyBorder="1"/>
    <xf numFmtId="0" fontId="15" fillId="0" borderId="0" xfId="0" applyFont="1"/>
    <xf numFmtId="0" fontId="15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3" borderId="0" xfId="0" applyFill="1"/>
    <xf numFmtId="0" fontId="0" fillId="3" borderId="4" xfId="0" applyFill="1" applyBorder="1"/>
    <xf numFmtId="0" fontId="2" fillId="3" borderId="4" xfId="0" applyFont="1" applyFill="1" applyBorder="1"/>
    <xf numFmtId="0" fontId="2" fillId="3" borderId="0" xfId="0" applyFont="1" applyFill="1"/>
    <xf numFmtId="1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4" xfId="0" applyFill="1" applyBorder="1"/>
    <xf numFmtId="0" fontId="2" fillId="0" borderId="4" xfId="0" applyFont="1" applyFill="1" applyBorder="1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16" fillId="0" borderId="0" xfId="0" applyFont="1" applyFill="1"/>
    <xf numFmtId="0" fontId="17" fillId="0" borderId="0" xfId="0" applyFont="1"/>
    <xf numFmtId="0" fontId="17" fillId="0" borderId="3" xfId="0" applyFont="1" applyBorder="1"/>
    <xf numFmtId="0" fontId="18" fillId="0" borderId="0" xfId="0" applyFont="1"/>
    <xf numFmtId="0" fontId="2" fillId="0" borderId="0" xfId="0" applyFont="1" applyFill="1" applyBorder="1"/>
    <xf numFmtId="0" fontId="0" fillId="0" borderId="3" xfId="0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0" fillId="4" borderId="0" xfId="0" applyFill="1"/>
    <xf numFmtId="0" fontId="4" fillId="4" borderId="1" xfId="2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0" xfId="0" applyFont="1" applyBorder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6" xfId="0" applyBorder="1"/>
    <xf numFmtId="0" fontId="2" fillId="0" borderId="3" xfId="0" applyFont="1" applyBorder="1"/>
    <xf numFmtId="0" fontId="0" fillId="0" borderId="3" xfId="0" applyFont="1" applyBorder="1"/>
    <xf numFmtId="0" fontId="0" fillId="0" borderId="6" xfId="0" applyFont="1" applyBorder="1"/>
    <xf numFmtId="0" fontId="0" fillId="0" borderId="0" xfId="0" applyAlignment="1">
      <alignment vertical="top" wrapText="1"/>
    </xf>
    <xf numFmtId="0" fontId="16" fillId="0" borderId="3" xfId="0" applyFont="1" applyBorder="1" applyAlignment="1">
      <alignment horizontal="center" wrapText="1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2" fontId="19" fillId="0" borderId="3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6" fillId="0" borderId="3" xfId="0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9" fillId="0" borderId="0" xfId="0" applyFont="1"/>
    <xf numFmtId="2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6" borderId="4" xfId="0" applyFill="1" applyBorder="1"/>
    <xf numFmtId="0" fontId="2" fillId="6" borderId="4" xfId="0" applyFont="1" applyFill="1" applyBorder="1"/>
    <xf numFmtId="0" fontId="2" fillId="6" borderId="0" xfId="0" applyFont="1" applyFill="1"/>
    <xf numFmtId="0" fontId="0" fillId="5" borderId="4" xfId="0" applyFill="1" applyBorder="1"/>
    <xf numFmtId="0" fontId="2" fillId="5" borderId="4" xfId="0" applyFont="1" applyFill="1" applyBorder="1"/>
    <xf numFmtId="0" fontId="2" fillId="5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4" fillId="0" borderId="0" xfId="0" applyFont="1" applyAlignment="1">
      <alignment horizontal="left"/>
    </xf>
    <xf numFmtId="0" fontId="11" fillId="6" borderId="0" xfId="0" applyFont="1" applyFill="1"/>
    <xf numFmtId="0" fontId="16" fillId="5" borderId="0" xfId="0" applyFont="1" applyFill="1"/>
    <xf numFmtId="0" fontId="9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18" fillId="0" borderId="3" xfId="0" applyNumberFormat="1" applyFont="1" applyBorder="1" applyAlignment="1">
      <alignment horizontal="left"/>
    </xf>
    <xf numFmtId="0" fontId="0" fillId="0" borderId="6" xfId="0" applyFont="1" applyFill="1" applyBorder="1"/>
    <xf numFmtId="0" fontId="2" fillId="0" borderId="3" xfId="0" applyFont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9" fillId="8" borderId="0" xfId="0" applyFont="1" applyFill="1" applyAlignment="1">
      <alignment horizontal="center"/>
    </xf>
    <xf numFmtId="0" fontId="9" fillId="8" borderId="0" xfId="0" applyFont="1" applyFill="1"/>
    <xf numFmtId="0" fontId="9" fillId="8" borderId="5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8" borderId="5" xfId="0" applyFont="1" applyFill="1" applyBorder="1"/>
    <xf numFmtId="0" fontId="9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164" fontId="0" fillId="8" borderId="0" xfId="0" applyNumberForma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14" fillId="5" borderId="0" xfId="0" applyFont="1" applyFill="1"/>
    <xf numFmtId="0" fontId="17" fillId="5" borderId="0" xfId="0" applyFont="1" applyFill="1"/>
    <xf numFmtId="2" fontId="18" fillId="0" borderId="0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11" fillId="0" borderId="3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9" fillId="0" borderId="0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2" fontId="0" fillId="0" borderId="3" xfId="0" applyNumberFormat="1" applyBorder="1"/>
    <xf numFmtId="2" fontId="2" fillId="0" borderId="0" xfId="0" applyNumberFormat="1" applyFont="1"/>
    <xf numFmtId="0" fontId="9" fillId="0" borderId="0" xfId="0" applyFont="1" applyBorder="1"/>
    <xf numFmtId="0" fontId="0" fillId="0" borderId="3" xfId="0" applyFont="1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7" xfId="0" applyFont="1" applyFill="1" applyBorder="1" applyAlignment="1">
      <alignment horizontal="left" wrapText="1"/>
    </xf>
  </cellXfs>
  <cellStyles count="3">
    <cellStyle name="Neutral" xfId="1" builtinId="28" customBuiltin="1"/>
    <cellStyle name="Normal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Leaf litter mass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CALCULATIONS!$B$4:$B$11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365</c:v>
                </c:pt>
              </c:numCache>
            </c:numRef>
          </c:xVal>
          <c:yVal>
            <c:numRef>
              <c:f>CALCULATIONS!$C$4:$C$11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26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2-4C30-94A4-32DC8748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38992"/>
        <c:axId val="372337744"/>
      </c:scatterChart>
      <c:valAx>
        <c:axId val="3723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37744"/>
        <c:crosses val="autoZero"/>
        <c:crossBetween val="midCat"/>
      </c:valAx>
      <c:valAx>
        <c:axId val="372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4343382590875"/>
          <c:y val="0.10096136621954616"/>
          <c:w val="0.73011204292956533"/>
          <c:h val="0.70275756476987894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graphs'!$L$30:$L$42</c:f>
                <c:numCache>
                  <c:formatCode>General</c:formatCode>
                  <c:ptCount val="13"/>
                  <c:pt idx="0">
                    <c:v>0.19860748296996986</c:v>
                  </c:pt>
                  <c:pt idx="1">
                    <c:v>9.0301680821074135E-2</c:v>
                  </c:pt>
                  <c:pt idx="2">
                    <c:v>5.1615669187019764E-2</c:v>
                  </c:pt>
                  <c:pt idx="3">
                    <c:v>0.11746248762235073</c:v>
                  </c:pt>
                  <c:pt idx="4">
                    <c:v>0.14147127761177522</c:v>
                  </c:pt>
                  <c:pt idx="5">
                    <c:v>3.1691639981787464E-2</c:v>
                  </c:pt>
                  <c:pt idx="6">
                    <c:v>5.0965934986302232E-2</c:v>
                  </c:pt>
                  <c:pt idx="7">
                    <c:v>1.8783293413967107E-2</c:v>
                  </c:pt>
                  <c:pt idx="8">
                    <c:v>1.8953747687724863E-2</c:v>
                  </c:pt>
                  <c:pt idx="9">
                    <c:v>5.8077156299111837E-2</c:v>
                  </c:pt>
                  <c:pt idx="10">
                    <c:v>2.8370592872598192E-2</c:v>
                  </c:pt>
                  <c:pt idx="11">
                    <c:v>3.4218664724902169E-2</c:v>
                  </c:pt>
                  <c:pt idx="12">
                    <c:v>1.2209593712960435E-2</c:v>
                  </c:pt>
                </c:numCache>
              </c:numRef>
            </c:plus>
            <c:minus>
              <c:numRef>
                <c:f>'F2 Rem nut graphs'!$L$30:$L$42</c:f>
                <c:numCache>
                  <c:formatCode>General</c:formatCode>
                  <c:ptCount val="13"/>
                  <c:pt idx="0">
                    <c:v>0.19860748296996986</c:v>
                  </c:pt>
                  <c:pt idx="1">
                    <c:v>9.0301680821074135E-2</c:v>
                  </c:pt>
                  <c:pt idx="2">
                    <c:v>5.1615669187019764E-2</c:v>
                  </c:pt>
                  <c:pt idx="3">
                    <c:v>0.11746248762235073</c:v>
                  </c:pt>
                  <c:pt idx="4">
                    <c:v>0.14147127761177522</c:v>
                  </c:pt>
                  <c:pt idx="5">
                    <c:v>3.1691639981787464E-2</c:v>
                  </c:pt>
                  <c:pt idx="6">
                    <c:v>5.0965934986302232E-2</c:v>
                  </c:pt>
                  <c:pt idx="7">
                    <c:v>1.8783293413967107E-2</c:v>
                  </c:pt>
                  <c:pt idx="8">
                    <c:v>1.8953747687724863E-2</c:v>
                  </c:pt>
                  <c:pt idx="9">
                    <c:v>5.8077156299111837E-2</c:v>
                  </c:pt>
                  <c:pt idx="10">
                    <c:v>2.8370592872598192E-2</c:v>
                  </c:pt>
                  <c:pt idx="11">
                    <c:v>3.4218664724902169E-2</c:v>
                  </c:pt>
                  <c:pt idx="12">
                    <c:v>1.2209593712960435E-2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graphs'!$B$30:$B$42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graphs'!$K$30:$K$42</c:f>
              <c:numCache>
                <c:formatCode>General</c:formatCode>
                <c:ptCount val="13"/>
                <c:pt idx="0">
                  <c:v>2.0006249999999999</c:v>
                </c:pt>
                <c:pt idx="1">
                  <c:v>1.4538865567756041</c:v>
                </c:pt>
                <c:pt idx="2">
                  <c:v>1.0998422660640224</c:v>
                </c:pt>
                <c:pt idx="3">
                  <c:v>1.1516046931777952</c:v>
                </c:pt>
                <c:pt idx="4">
                  <c:v>0.90935611784881076</c:v>
                </c:pt>
                <c:pt idx="5">
                  <c:v>0.25426785499599253</c:v>
                </c:pt>
                <c:pt idx="6">
                  <c:v>0.62710277208352327</c:v>
                </c:pt>
                <c:pt idx="7">
                  <c:v>0.48098084122397422</c:v>
                </c:pt>
                <c:pt idx="8">
                  <c:v>0.28123780377389168</c:v>
                </c:pt>
                <c:pt idx="9">
                  <c:v>0.25683028099255256</c:v>
                </c:pt>
                <c:pt idx="10">
                  <c:v>0.16262798055767974</c:v>
                </c:pt>
                <c:pt idx="11">
                  <c:v>9.7679651529992889E-2</c:v>
                </c:pt>
                <c:pt idx="12">
                  <c:v>5.1267513339682873E-2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8-46B5-9278-8047560172B3}"/>
            </c:ext>
          </c:extLst>
        </c:ser>
        <c:ser>
          <c:idx val="1"/>
          <c:order val="1"/>
          <c:tx>
            <c:v>C2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graphs'!$L$87:$L$99</c:f>
                <c:numCache>
                  <c:formatCode>General</c:formatCode>
                  <c:ptCount val="13"/>
                  <c:pt idx="0">
                    <c:v>0.12382548203015406</c:v>
                  </c:pt>
                  <c:pt idx="1">
                    <c:v>0.1794643607271266</c:v>
                  </c:pt>
                  <c:pt idx="2">
                    <c:v>8.3552305176931088E-2</c:v>
                  </c:pt>
                  <c:pt idx="3">
                    <c:v>3.2404849664538292E-2</c:v>
                  </c:pt>
                  <c:pt idx="4">
                    <c:v>2.2311377544018962E-2</c:v>
                  </c:pt>
                  <c:pt idx="5">
                    <c:v>3.578218829003478E-2</c:v>
                  </c:pt>
                  <c:pt idx="6">
                    <c:v>7.7034578621807431E-2</c:v>
                  </c:pt>
                  <c:pt idx="7">
                    <c:v>9.4727685099130363E-2</c:v>
                  </c:pt>
                  <c:pt idx="8">
                    <c:v>1.2524401901493313E-2</c:v>
                  </c:pt>
                  <c:pt idx="9">
                    <c:v>1.1159328478259345E-2</c:v>
                  </c:pt>
                  <c:pt idx="10">
                    <c:v>6.9402711032222454E-3</c:v>
                  </c:pt>
                  <c:pt idx="11">
                    <c:v>7.1699883985728392E-3</c:v>
                  </c:pt>
                  <c:pt idx="12">
                    <c:v>7.212485844578072E-4</c:v>
                  </c:pt>
                </c:numCache>
              </c:numRef>
            </c:plus>
            <c:minus>
              <c:numRef>
                <c:f>'F2 Rem nut graphs'!$L$87:$L$99</c:f>
                <c:numCache>
                  <c:formatCode>General</c:formatCode>
                  <c:ptCount val="13"/>
                  <c:pt idx="0">
                    <c:v>0.12382548203015406</c:v>
                  </c:pt>
                  <c:pt idx="1">
                    <c:v>0.1794643607271266</c:v>
                  </c:pt>
                  <c:pt idx="2">
                    <c:v>8.3552305176931088E-2</c:v>
                  </c:pt>
                  <c:pt idx="3">
                    <c:v>3.2404849664538292E-2</c:v>
                  </c:pt>
                  <c:pt idx="4">
                    <c:v>2.2311377544018962E-2</c:v>
                  </c:pt>
                  <c:pt idx="5">
                    <c:v>3.578218829003478E-2</c:v>
                  </c:pt>
                  <c:pt idx="6">
                    <c:v>7.7034578621807431E-2</c:v>
                  </c:pt>
                  <c:pt idx="7">
                    <c:v>9.4727685099130363E-2</c:v>
                  </c:pt>
                  <c:pt idx="8">
                    <c:v>1.2524401901493313E-2</c:v>
                  </c:pt>
                  <c:pt idx="9">
                    <c:v>1.1159328478259345E-2</c:v>
                  </c:pt>
                  <c:pt idx="10">
                    <c:v>6.9402711032222454E-3</c:v>
                  </c:pt>
                  <c:pt idx="11">
                    <c:v>7.1699883985728392E-3</c:v>
                  </c:pt>
                  <c:pt idx="12">
                    <c:v>7.212485844578072E-4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graphs'!$B$87:$B$99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graphs'!$K$87:$K$99</c:f>
              <c:numCache>
                <c:formatCode>General</c:formatCode>
                <c:ptCount val="13"/>
                <c:pt idx="0">
                  <c:v>2.2004999999999999</c:v>
                </c:pt>
                <c:pt idx="1">
                  <c:v>1.1821806711303231</c:v>
                </c:pt>
                <c:pt idx="2">
                  <c:v>0.68531643874566139</c:v>
                </c:pt>
                <c:pt idx="3">
                  <c:v>0.92713553693000295</c:v>
                </c:pt>
                <c:pt idx="4">
                  <c:v>0.28530246820194111</c:v>
                </c:pt>
                <c:pt idx="5">
                  <c:v>0.42942868666572265</c:v>
                </c:pt>
                <c:pt idx="6">
                  <c:v>0.57439234861168909</c:v>
                </c:pt>
                <c:pt idx="7">
                  <c:v>0.49781394124321043</c:v>
                </c:pt>
                <c:pt idx="8">
                  <c:v>0.1422404286122752</c:v>
                </c:pt>
                <c:pt idx="9">
                  <c:v>0.11971072112335931</c:v>
                </c:pt>
                <c:pt idx="10">
                  <c:v>0.12906900007859834</c:v>
                </c:pt>
                <c:pt idx="11">
                  <c:v>3.7970457294260677E-2</c:v>
                </c:pt>
                <c:pt idx="12">
                  <c:v>3.1895763996600893E-2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8-46B5-9278-8047560172B3}"/>
            </c:ext>
          </c:extLst>
        </c:ser>
        <c:ser>
          <c:idx val="2"/>
          <c:order val="2"/>
          <c:tx>
            <c:v>L1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graphs'!$L$132:$L$144</c:f>
                <c:numCache>
                  <c:formatCode>General</c:formatCode>
                  <c:ptCount val="13"/>
                  <c:pt idx="0">
                    <c:v>7.8198465458089519E-2</c:v>
                  </c:pt>
                  <c:pt idx="1">
                    <c:v>7.3379720312502852E-2</c:v>
                  </c:pt>
                  <c:pt idx="2">
                    <c:v>7.1176435011200356E-2</c:v>
                  </c:pt>
                  <c:pt idx="3">
                    <c:v>2.8578245647560122E-2</c:v>
                  </c:pt>
                  <c:pt idx="4">
                    <c:v>8.0005249072531093E-2</c:v>
                  </c:pt>
                  <c:pt idx="5">
                    <c:v>0.11157070048639928</c:v>
                  </c:pt>
                  <c:pt idx="6">
                    <c:v>3.1394691120779868E-2</c:v>
                  </c:pt>
                  <c:pt idx="7">
                    <c:v>0.11349957462793706</c:v>
                  </c:pt>
                  <c:pt idx="8">
                    <c:v>1.7061653691544155E-2</c:v>
                  </c:pt>
                  <c:pt idx="9">
                    <c:v>2.7060029701809494E-3</c:v>
                  </c:pt>
                  <c:pt idx="10">
                    <c:v>3.2362529535335314E-3</c:v>
                  </c:pt>
                  <c:pt idx="11">
                    <c:v>1.6183336731575466E-3</c:v>
                  </c:pt>
                  <c:pt idx="12">
                    <c:v>2.2682904956633681E-3</c:v>
                  </c:pt>
                </c:numCache>
              </c:numRef>
            </c:plus>
            <c:minus>
              <c:numRef>
                <c:f>'F2 Rem nut graphs'!$L$132:$L$144</c:f>
                <c:numCache>
                  <c:formatCode>General</c:formatCode>
                  <c:ptCount val="13"/>
                  <c:pt idx="0">
                    <c:v>7.8198465458089519E-2</c:v>
                  </c:pt>
                  <c:pt idx="1">
                    <c:v>7.3379720312502852E-2</c:v>
                  </c:pt>
                  <c:pt idx="2">
                    <c:v>7.1176435011200356E-2</c:v>
                  </c:pt>
                  <c:pt idx="3">
                    <c:v>2.8578245647560122E-2</c:v>
                  </c:pt>
                  <c:pt idx="4">
                    <c:v>8.0005249072531093E-2</c:v>
                  </c:pt>
                  <c:pt idx="5">
                    <c:v>0.11157070048639928</c:v>
                  </c:pt>
                  <c:pt idx="6">
                    <c:v>3.1394691120779868E-2</c:v>
                  </c:pt>
                  <c:pt idx="7">
                    <c:v>0.11349957462793706</c:v>
                  </c:pt>
                  <c:pt idx="8">
                    <c:v>1.7061653691544155E-2</c:v>
                  </c:pt>
                  <c:pt idx="9">
                    <c:v>2.7060029701809494E-3</c:v>
                  </c:pt>
                  <c:pt idx="10">
                    <c:v>3.2362529535335314E-3</c:v>
                  </c:pt>
                  <c:pt idx="11">
                    <c:v>1.6183336731575466E-3</c:v>
                  </c:pt>
                  <c:pt idx="12">
                    <c:v>2.2682904956633681E-3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graphs'!$B$132:$B$144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graphs'!$K$132:$K$144</c:f>
              <c:numCache>
                <c:formatCode>General</c:formatCode>
                <c:ptCount val="13"/>
                <c:pt idx="0">
                  <c:v>1.1519999999999999</c:v>
                </c:pt>
                <c:pt idx="1">
                  <c:v>0.60591389882344093</c:v>
                </c:pt>
                <c:pt idx="2">
                  <c:v>0.39258981179915381</c:v>
                </c:pt>
                <c:pt idx="3">
                  <c:v>0.30681049939886262</c:v>
                </c:pt>
                <c:pt idx="4">
                  <c:v>0.83081787752474612</c:v>
                </c:pt>
                <c:pt idx="5">
                  <c:v>0.86582168509584412</c:v>
                </c:pt>
                <c:pt idx="6">
                  <c:v>0.27064798070758556</c:v>
                </c:pt>
                <c:pt idx="7">
                  <c:v>0.2470448831226536</c:v>
                </c:pt>
                <c:pt idx="8">
                  <c:v>8.0248618576000033E-2</c:v>
                </c:pt>
                <c:pt idx="9">
                  <c:v>4.152296550580574E-2</c:v>
                </c:pt>
                <c:pt idx="10">
                  <c:v>3.5774453702884082E-2</c:v>
                </c:pt>
                <c:pt idx="11">
                  <c:v>2.2100584182838775E-2</c:v>
                </c:pt>
                <c:pt idx="12">
                  <c:v>1.4652064295753933E-2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8-46B5-9278-8047560172B3}"/>
            </c:ext>
          </c:extLst>
        </c:ser>
        <c:ser>
          <c:idx val="3"/>
          <c:order val="3"/>
          <c:tx>
            <c:v>L2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graphs'!$L$178:$L$190</c:f>
                <c:numCache>
                  <c:formatCode>General</c:formatCode>
                  <c:ptCount val="13"/>
                  <c:pt idx="0">
                    <c:v>0.17826646429339058</c:v>
                  </c:pt>
                  <c:pt idx="1">
                    <c:v>9.2482227979699072E-2</c:v>
                  </c:pt>
                  <c:pt idx="2">
                    <c:v>0.16619393577530353</c:v>
                  </c:pt>
                  <c:pt idx="3">
                    <c:v>0.12514522794728689</c:v>
                  </c:pt>
                  <c:pt idx="4">
                    <c:v>5.4223963407249942E-2</c:v>
                  </c:pt>
                  <c:pt idx="5">
                    <c:v>1.8250221457161268E-2</c:v>
                  </c:pt>
                  <c:pt idx="6">
                    <c:v>4.0836616662666372E-2</c:v>
                  </c:pt>
                  <c:pt idx="7">
                    <c:v>2.8226579649413445E-2</c:v>
                  </c:pt>
                  <c:pt idx="8">
                    <c:v>2.1632023360620336E-2</c:v>
                  </c:pt>
                  <c:pt idx="9">
                    <c:v>1.4694142832573556E-2</c:v>
                  </c:pt>
                  <c:pt idx="10">
                    <c:v>1.0204092967693685E-2</c:v>
                  </c:pt>
                  <c:pt idx="11">
                    <c:v>7.273348373871261E-3</c:v>
                  </c:pt>
                  <c:pt idx="12">
                    <c:v>4.9201847869238171E-3</c:v>
                  </c:pt>
                </c:numCache>
              </c:numRef>
            </c:plus>
            <c:minus>
              <c:numRef>
                <c:f>'F2 Rem nut graphs'!$L$178:$L$190</c:f>
                <c:numCache>
                  <c:formatCode>General</c:formatCode>
                  <c:ptCount val="13"/>
                  <c:pt idx="0">
                    <c:v>0.17826646429339058</c:v>
                  </c:pt>
                  <c:pt idx="1">
                    <c:v>9.2482227979699072E-2</c:v>
                  </c:pt>
                  <c:pt idx="2">
                    <c:v>0.16619393577530353</c:v>
                  </c:pt>
                  <c:pt idx="3">
                    <c:v>0.12514522794728689</c:v>
                  </c:pt>
                  <c:pt idx="4">
                    <c:v>5.4223963407249942E-2</c:v>
                  </c:pt>
                  <c:pt idx="5">
                    <c:v>1.8250221457161268E-2</c:v>
                  </c:pt>
                  <c:pt idx="6">
                    <c:v>4.0836616662666372E-2</c:v>
                  </c:pt>
                  <c:pt idx="7">
                    <c:v>2.8226579649413445E-2</c:v>
                  </c:pt>
                  <c:pt idx="8">
                    <c:v>2.1632023360620336E-2</c:v>
                  </c:pt>
                  <c:pt idx="9">
                    <c:v>1.4694142832573556E-2</c:v>
                  </c:pt>
                  <c:pt idx="10">
                    <c:v>1.0204092967693685E-2</c:v>
                  </c:pt>
                  <c:pt idx="11">
                    <c:v>7.273348373871261E-3</c:v>
                  </c:pt>
                  <c:pt idx="12">
                    <c:v>4.9201847869238171E-3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graphs'!$B$178:$B$190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graphs'!$K$178:$K$190</c:f>
              <c:numCache>
                <c:formatCode>General</c:formatCode>
                <c:ptCount val="13"/>
                <c:pt idx="0">
                  <c:v>1.0513749999999999</c:v>
                </c:pt>
                <c:pt idx="1">
                  <c:v>1.1686451278307708</c:v>
                </c:pt>
                <c:pt idx="2">
                  <c:v>0.68512660239202106</c:v>
                </c:pt>
                <c:pt idx="3">
                  <c:v>0.68882876762405387</c:v>
                </c:pt>
                <c:pt idx="4">
                  <c:v>0.7054050235101873</c:v>
                </c:pt>
                <c:pt idx="5">
                  <c:v>0.85322661076909889</c:v>
                </c:pt>
                <c:pt idx="6">
                  <c:v>0.34623609861040666</c:v>
                </c:pt>
                <c:pt idx="7">
                  <c:v>0.26927737907461768</c:v>
                </c:pt>
                <c:pt idx="8">
                  <c:v>0.2043667801565181</c:v>
                </c:pt>
                <c:pt idx="9">
                  <c:v>0.10369136100039276</c:v>
                </c:pt>
                <c:pt idx="10">
                  <c:v>6.6772064376620671E-2</c:v>
                </c:pt>
                <c:pt idx="11">
                  <c:v>4.5272262792892835E-2</c:v>
                </c:pt>
                <c:pt idx="12">
                  <c:v>3.0288375769973449E-2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8-46B5-9278-80475601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5760"/>
        <c:axId val="98972032"/>
      </c:scatterChart>
      <c:valAx>
        <c:axId val="989657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972032"/>
        <c:crosses val="autoZero"/>
        <c:crossBetween val="midCat"/>
      </c:valAx>
      <c:valAx>
        <c:axId val="98972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/>
                  <a:t>Mg remaining (mg Mg g</a:t>
                </a:r>
                <a:r>
                  <a:rPr lang="en-US" sz="850" b="0" baseline="30000"/>
                  <a:t>-1</a:t>
                </a:r>
                <a:r>
                  <a:rPr lang="en-US" sz="850" b="0" baseline="0"/>
                  <a:t> of initial leaf litter)</a:t>
                </a:r>
                <a:endParaRPr lang="en-US" sz="85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65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3589957933341"/>
          <c:y val="5.6196335253812527E-2"/>
          <c:w val="0.71101957717614062"/>
          <c:h val="0.70967153110124126"/>
        </c:manualLayout>
      </c:layout>
      <c:scatterChart>
        <c:scatterStyle val="lineMarker"/>
        <c:varyColors val="0"/>
        <c:ser>
          <c:idx val="2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graphs'!$AI$31:$AI$43</c:f>
                <c:numCache>
                  <c:formatCode>General</c:formatCode>
                  <c:ptCount val="13"/>
                  <c:pt idx="0">
                    <c:v>0.5379667214266356</c:v>
                  </c:pt>
                  <c:pt idx="1">
                    <c:v>0.3607060161585075</c:v>
                  </c:pt>
                  <c:pt idx="2">
                    <c:v>0.4500526828387737</c:v>
                  </c:pt>
                  <c:pt idx="3">
                    <c:v>0.42988688556444921</c:v>
                  </c:pt>
                  <c:pt idx="4">
                    <c:v>0.37838869208085035</c:v>
                  </c:pt>
                  <c:pt idx="5">
                    <c:v>0.41504910562478625</c:v>
                  </c:pt>
                  <c:pt idx="6">
                    <c:v>0.46656778253290926</c:v>
                  </c:pt>
                  <c:pt idx="7">
                    <c:v>0.2475434535901844</c:v>
                  </c:pt>
                  <c:pt idx="8">
                    <c:v>0.24223337840749923</c:v>
                  </c:pt>
                  <c:pt idx="9">
                    <c:v>0.32773138169705118</c:v>
                  </c:pt>
                  <c:pt idx="10">
                    <c:v>0.24997510786863392</c:v>
                  </c:pt>
                  <c:pt idx="11">
                    <c:v>0.10495440905816324</c:v>
                  </c:pt>
                  <c:pt idx="12">
                    <c:v>0.14334003903510992</c:v>
                  </c:pt>
                </c:numCache>
              </c:numRef>
            </c:plus>
            <c:minus>
              <c:numRef>
                <c:f>'F2 Rem nut graphs'!$AI$31:$AI$43</c:f>
                <c:numCache>
                  <c:formatCode>General</c:formatCode>
                  <c:ptCount val="13"/>
                  <c:pt idx="0">
                    <c:v>0.5379667214266356</c:v>
                  </c:pt>
                  <c:pt idx="1">
                    <c:v>0.3607060161585075</c:v>
                  </c:pt>
                  <c:pt idx="2">
                    <c:v>0.4500526828387737</c:v>
                  </c:pt>
                  <c:pt idx="3">
                    <c:v>0.42988688556444921</c:v>
                  </c:pt>
                  <c:pt idx="4">
                    <c:v>0.37838869208085035</c:v>
                  </c:pt>
                  <c:pt idx="5">
                    <c:v>0.41504910562478625</c:v>
                  </c:pt>
                  <c:pt idx="6">
                    <c:v>0.46656778253290926</c:v>
                  </c:pt>
                  <c:pt idx="7">
                    <c:v>0.2475434535901844</c:v>
                  </c:pt>
                  <c:pt idx="8">
                    <c:v>0.24223337840749923</c:v>
                  </c:pt>
                  <c:pt idx="9">
                    <c:v>0.32773138169705118</c:v>
                  </c:pt>
                  <c:pt idx="10">
                    <c:v>0.24997510786863392</c:v>
                  </c:pt>
                  <c:pt idx="11">
                    <c:v>0.10495440905816324</c:v>
                  </c:pt>
                  <c:pt idx="12">
                    <c:v>0.14334003903510992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graphs'!$AF$31:$AF$43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graphs'!$AH$31:$AH$43</c:f>
              <c:numCache>
                <c:formatCode>General</c:formatCode>
                <c:ptCount val="13"/>
                <c:pt idx="0">
                  <c:v>20.805442500000002</c:v>
                </c:pt>
                <c:pt idx="1">
                  <c:v>17.380052664740386</c:v>
                </c:pt>
                <c:pt idx="2">
                  <c:v>14.184579128529601</c:v>
                </c:pt>
                <c:pt idx="3">
                  <c:v>13.997540200890906</c:v>
                </c:pt>
                <c:pt idx="4">
                  <c:v>11.866477081698358</c:v>
                </c:pt>
                <c:pt idx="5">
                  <c:v>10.136508939586587</c:v>
                </c:pt>
                <c:pt idx="6">
                  <c:v>8.8409354467191257</c:v>
                </c:pt>
                <c:pt idx="7">
                  <c:v>7.7170687283532526</c:v>
                </c:pt>
                <c:pt idx="8">
                  <c:v>4.9534491572825008</c:v>
                </c:pt>
                <c:pt idx="9">
                  <c:v>3.8475371663433235</c:v>
                </c:pt>
                <c:pt idx="10">
                  <c:v>2.6334791626066334</c:v>
                </c:pt>
                <c:pt idx="11">
                  <c:v>1.7318492278737523</c:v>
                </c:pt>
                <c:pt idx="12">
                  <c:v>1.130517823670643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5-4CCA-9715-7CBB5D395732}"/>
            </c:ext>
          </c:extLst>
        </c:ser>
        <c:ser>
          <c:idx val="0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graphs'!$AI$90:$AI$102</c:f>
                <c:numCache>
                  <c:formatCode>General</c:formatCode>
                  <c:ptCount val="13"/>
                  <c:pt idx="0">
                    <c:v>0.57557040093375722</c:v>
                  </c:pt>
                  <c:pt idx="1">
                    <c:v>0.59999127761321402</c:v>
                  </c:pt>
                  <c:pt idx="2">
                    <c:v>0.55122831855486565</c:v>
                  </c:pt>
                  <c:pt idx="3">
                    <c:v>0.50649605880056192</c:v>
                  </c:pt>
                  <c:pt idx="4">
                    <c:v>0.36687243984255064</c:v>
                  </c:pt>
                  <c:pt idx="5">
                    <c:v>0.5042538833281569</c:v>
                  </c:pt>
                  <c:pt idx="6">
                    <c:v>0.26968390548704874</c:v>
                  </c:pt>
                  <c:pt idx="7">
                    <c:v>0.25860757925407524</c:v>
                  </c:pt>
                  <c:pt idx="8">
                    <c:v>0.31468572010647466</c:v>
                  </c:pt>
                  <c:pt idx="9">
                    <c:v>0.13807877521832643</c:v>
                  </c:pt>
                  <c:pt idx="10">
                    <c:v>9.1982699177968058E-2</c:v>
                  </c:pt>
                  <c:pt idx="11">
                    <c:v>0.19997636529005378</c:v>
                  </c:pt>
                  <c:pt idx="12">
                    <c:v>0.11931910857261713</c:v>
                  </c:pt>
                </c:numCache>
              </c:numRef>
            </c:plus>
            <c:minus>
              <c:numRef>
                <c:f>'F2 Rem nut graphs'!$AI$90:$AI$102</c:f>
                <c:numCache>
                  <c:formatCode>General</c:formatCode>
                  <c:ptCount val="13"/>
                  <c:pt idx="0">
                    <c:v>0.57557040093375722</c:v>
                  </c:pt>
                  <c:pt idx="1">
                    <c:v>0.59999127761321402</c:v>
                  </c:pt>
                  <c:pt idx="2">
                    <c:v>0.55122831855486565</c:v>
                  </c:pt>
                  <c:pt idx="3">
                    <c:v>0.50649605880056192</c:v>
                  </c:pt>
                  <c:pt idx="4">
                    <c:v>0.36687243984255064</c:v>
                  </c:pt>
                  <c:pt idx="5">
                    <c:v>0.5042538833281569</c:v>
                  </c:pt>
                  <c:pt idx="6">
                    <c:v>0.26968390548704874</c:v>
                  </c:pt>
                  <c:pt idx="7">
                    <c:v>0.25860757925407524</c:v>
                  </c:pt>
                  <c:pt idx="8">
                    <c:v>0.31468572010647466</c:v>
                  </c:pt>
                  <c:pt idx="9">
                    <c:v>0.13807877521832643</c:v>
                  </c:pt>
                  <c:pt idx="10">
                    <c:v>9.1982699177968058E-2</c:v>
                  </c:pt>
                  <c:pt idx="11">
                    <c:v>0.19997636529005378</c:v>
                  </c:pt>
                  <c:pt idx="12">
                    <c:v>0.11931910857261713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graphs'!$AF$90:$AF$102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graphs'!$AH$90:$AH$102</c:f>
              <c:numCache>
                <c:formatCode>General</c:formatCode>
                <c:ptCount val="13"/>
                <c:pt idx="0">
                  <c:v>21.545727500000002</c:v>
                </c:pt>
                <c:pt idx="1">
                  <c:v>16.294418869017392</c:v>
                </c:pt>
                <c:pt idx="2">
                  <c:v>16.448886042623741</c:v>
                </c:pt>
                <c:pt idx="3">
                  <c:v>13.587202179963775</c:v>
                </c:pt>
                <c:pt idx="4">
                  <c:v>12.467269543254224</c:v>
                </c:pt>
                <c:pt idx="5">
                  <c:v>11.321377571051842</c:v>
                </c:pt>
                <c:pt idx="6">
                  <c:v>10.621352079882566</c:v>
                </c:pt>
                <c:pt idx="7">
                  <c:v>9.4279525404623925</c:v>
                </c:pt>
                <c:pt idx="8">
                  <c:v>5.9567379470013959</c:v>
                </c:pt>
                <c:pt idx="9">
                  <c:v>3.8105205895922545</c:v>
                </c:pt>
                <c:pt idx="10">
                  <c:v>2.7554878472546029</c:v>
                </c:pt>
                <c:pt idx="11">
                  <c:v>2.7523162233122953</c:v>
                </c:pt>
                <c:pt idx="12">
                  <c:v>1.626293386732242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A-4FB2-A942-B051DD4E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3280"/>
        <c:axId val="98995200"/>
      </c:scatterChart>
      <c:valAx>
        <c:axId val="98993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995200"/>
        <c:crosses val="autoZero"/>
        <c:crossBetween val="midCat"/>
      </c:valAx>
      <c:valAx>
        <c:axId val="98995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50"/>
                </a:pPr>
                <a:r>
                  <a:rPr lang="en-US" sz="850" b="0"/>
                  <a:t>N</a:t>
                </a:r>
                <a:r>
                  <a:rPr lang="en-US" sz="850" b="0" baseline="0"/>
                  <a:t> remaining (mg N g</a:t>
                </a:r>
                <a:r>
                  <a:rPr lang="en-US" sz="850" b="0" baseline="30000"/>
                  <a:t>-1</a:t>
                </a:r>
                <a:r>
                  <a:rPr lang="en-US" sz="850" b="0" baseline="0"/>
                  <a:t> of initial leaf litter)</a:t>
                </a:r>
                <a:endParaRPr lang="en-US" sz="850" b="0"/>
              </a:p>
            </c:rich>
          </c:tx>
          <c:layout>
            <c:manualLayout>
              <c:xMode val="edge"/>
              <c:yMode val="edge"/>
              <c:x val="4.2808219178082189E-2"/>
              <c:y val="5.619633525381252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8993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8760921151979"/>
          <c:y val="5.6196335253812527E-2"/>
          <c:w val="0.68736786754395429"/>
          <c:h val="0.70967153110124126"/>
        </c:manualLayout>
      </c:layout>
      <c:scatterChart>
        <c:scatterStyle val="lineMarker"/>
        <c:varyColors val="0"/>
        <c:ser>
          <c:idx val="1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graphs'!$AK$31:$AK$43</c:f>
                <c:numCache>
                  <c:formatCode>General</c:formatCode>
                  <c:ptCount val="13"/>
                  <c:pt idx="0">
                    <c:v>6.6686751084481591E-2</c:v>
                  </c:pt>
                  <c:pt idx="1">
                    <c:v>4.9853952912491895E-2</c:v>
                  </c:pt>
                  <c:pt idx="2">
                    <c:v>4.4395560419020735E-2</c:v>
                  </c:pt>
                  <c:pt idx="3">
                    <c:v>2.3351892851015923E-2</c:v>
                  </c:pt>
                  <c:pt idx="4">
                    <c:v>2.583236069442759E-2</c:v>
                  </c:pt>
                  <c:pt idx="5">
                    <c:v>1.4892864679031642E-2</c:v>
                  </c:pt>
                  <c:pt idx="6">
                    <c:v>1.1110553556893648E-2</c:v>
                  </c:pt>
                  <c:pt idx="7">
                    <c:v>1.6221108205495063E-2</c:v>
                  </c:pt>
                  <c:pt idx="8">
                    <c:v>2.1298504050449019E-2</c:v>
                  </c:pt>
                  <c:pt idx="9">
                    <c:v>1.2141740208365601E-2</c:v>
                  </c:pt>
                  <c:pt idx="10">
                    <c:v>1.3659364344004535E-2</c:v>
                  </c:pt>
                  <c:pt idx="11">
                    <c:v>3.8913768794166881E-3</c:v>
                  </c:pt>
                  <c:pt idx="12">
                    <c:v>3.5126096946097142E-3</c:v>
                  </c:pt>
                </c:numCache>
              </c:numRef>
            </c:plus>
            <c:minus>
              <c:numRef>
                <c:f>'F2 Rem nut graphs'!$AK$31:$AK$43</c:f>
                <c:numCache>
                  <c:formatCode>General</c:formatCode>
                  <c:ptCount val="13"/>
                  <c:pt idx="0">
                    <c:v>6.6686751084481591E-2</c:v>
                  </c:pt>
                  <c:pt idx="1">
                    <c:v>4.9853952912491895E-2</c:v>
                  </c:pt>
                  <c:pt idx="2">
                    <c:v>4.4395560419020735E-2</c:v>
                  </c:pt>
                  <c:pt idx="3">
                    <c:v>2.3351892851015923E-2</c:v>
                  </c:pt>
                  <c:pt idx="4">
                    <c:v>2.583236069442759E-2</c:v>
                  </c:pt>
                  <c:pt idx="5">
                    <c:v>1.4892864679031642E-2</c:v>
                  </c:pt>
                  <c:pt idx="6">
                    <c:v>1.1110553556893648E-2</c:v>
                  </c:pt>
                  <c:pt idx="7">
                    <c:v>1.6221108205495063E-2</c:v>
                  </c:pt>
                  <c:pt idx="8">
                    <c:v>2.1298504050449019E-2</c:v>
                  </c:pt>
                  <c:pt idx="9">
                    <c:v>1.2141740208365601E-2</c:v>
                  </c:pt>
                  <c:pt idx="10">
                    <c:v>1.3659364344004535E-2</c:v>
                  </c:pt>
                  <c:pt idx="11">
                    <c:v>3.8913768794166881E-3</c:v>
                  </c:pt>
                  <c:pt idx="12">
                    <c:v>3.5126096946097142E-3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graphs'!$AF$31:$AF$43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graphs'!$AJ$31:$AJ$43</c:f>
              <c:numCache>
                <c:formatCode>General</c:formatCode>
                <c:ptCount val="13"/>
                <c:pt idx="0">
                  <c:v>0.70737499999999998</c:v>
                </c:pt>
                <c:pt idx="1">
                  <c:v>0.48155314128510535</c:v>
                </c:pt>
                <c:pt idx="2">
                  <c:v>0.22348951879506976</c:v>
                </c:pt>
                <c:pt idx="3">
                  <c:v>0.29330328055515859</c:v>
                </c:pt>
                <c:pt idx="4">
                  <c:v>0.20809123669121371</c:v>
                </c:pt>
                <c:pt idx="5">
                  <c:v>0.20404718042124903</c:v>
                </c:pt>
                <c:pt idx="6">
                  <c:v>0.15860897520040954</c:v>
                </c:pt>
                <c:pt idx="7">
                  <c:v>0.15036961661041226</c:v>
                </c:pt>
                <c:pt idx="8">
                  <c:v>0.14655316125300555</c:v>
                </c:pt>
                <c:pt idx="9">
                  <c:v>9.6210750088143934E-2</c:v>
                </c:pt>
                <c:pt idx="10">
                  <c:v>7.0535026279699764E-2</c:v>
                </c:pt>
                <c:pt idx="11">
                  <c:v>4.7037489834887529E-2</c:v>
                </c:pt>
                <c:pt idx="12">
                  <c:v>2.7067398303826221E-2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2-4D4F-A0DE-CD2EA4D9492A}"/>
            </c:ext>
          </c:extLst>
        </c:ser>
        <c:ser>
          <c:idx val="0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graphs'!$AK$90:$AK$102</c:f>
                <c:numCache>
                  <c:formatCode>General</c:formatCode>
                  <c:ptCount val="13"/>
                  <c:pt idx="0">
                    <c:v>6.5736266236443852E-2</c:v>
                  </c:pt>
                  <c:pt idx="1">
                    <c:v>2.0406233251850127E-2</c:v>
                  </c:pt>
                  <c:pt idx="2">
                    <c:v>2.8394777974486213E-2</c:v>
                  </c:pt>
                  <c:pt idx="3">
                    <c:v>1.6938668185820231E-2</c:v>
                  </c:pt>
                  <c:pt idx="4">
                    <c:v>2.1276442062421682E-2</c:v>
                  </c:pt>
                  <c:pt idx="5">
                    <c:v>4.7378590977324504E-2</c:v>
                  </c:pt>
                  <c:pt idx="6">
                    <c:v>1.4728084425410036E-2</c:v>
                  </c:pt>
                  <c:pt idx="7">
                    <c:v>1.5060065497529673E-2</c:v>
                  </c:pt>
                  <c:pt idx="8">
                    <c:v>1.0327103867802306E-2</c:v>
                  </c:pt>
                  <c:pt idx="9">
                    <c:v>1.2070798675579411E-2</c:v>
                  </c:pt>
                  <c:pt idx="10">
                    <c:v>5.5584177289799619E-3</c:v>
                  </c:pt>
                  <c:pt idx="11">
                    <c:v>3.8589481731498183E-3</c:v>
                  </c:pt>
                  <c:pt idx="12">
                    <c:v>4.4997733473715884E-3</c:v>
                  </c:pt>
                </c:numCache>
              </c:numRef>
            </c:plus>
            <c:minus>
              <c:numRef>
                <c:f>'F2 Rem nut graphs'!$AK$90:$AK$102</c:f>
                <c:numCache>
                  <c:formatCode>General</c:formatCode>
                  <c:ptCount val="13"/>
                  <c:pt idx="0">
                    <c:v>6.5736266236443852E-2</c:v>
                  </c:pt>
                  <c:pt idx="1">
                    <c:v>2.0406233251850127E-2</c:v>
                  </c:pt>
                  <c:pt idx="2">
                    <c:v>2.8394777974486213E-2</c:v>
                  </c:pt>
                  <c:pt idx="3">
                    <c:v>1.6938668185820231E-2</c:v>
                  </c:pt>
                  <c:pt idx="4">
                    <c:v>2.1276442062421682E-2</c:v>
                  </c:pt>
                  <c:pt idx="5">
                    <c:v>4.7378590977324504E-2</c:v>
                  </c:pt>
                  <c:pt idx="6">
                    <c:v>1.4728084425410036E-2</c:v>
                  </c:pt>
                  <c:pt idx="7">
                    <c:v>1.5060065497529673E-2</c:v>
                  </c:pt>
                  <c:pt idx="8">
                    <c:v>1.0327103867802306E-2</c:v>
                  </c:pt>
                  <c:pt idx="9">
                    <c:v>1.2070798675579411E-2</c:v>
                  </c:pt>
                  <c:pt idx="10">
                    <c:v>5.5584177289799619E-3</c:v>
                  </c:pt>
                  <c:pt idx="11">
                    <c:v>3.8589481731498183E-3</c:v>
                  </c:pt>
                  <c:pt idx="12">
                    <c:v>4.4997733473715884E-3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graphs'!$AF$90:$AF$102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graphs'!$AJ$90:$AJ$102</c:f>
              <c:numCache>
                <c:formatCode>General</c:formatCode>
                <c:ptCount val="13"/>
                <c:pt idx="0">
                  <c:v>0.68462499999999993</c:v>
                </c:pt>
                <c:pt idx="1">
                  <c:v>0.45372294673286301</c:v>
                </c:pt>
                <c:pt idx="2">
                  <c:v>0.25567568836212279</c:v>
                </c:pt>
                <c:pt idx="3">
                  <c:v>0.22276797962569428</c:v>
                </c:pt>
                <c:pt idx="4">
                  <c:v>0.26596262156042633</c:v>
                </c:pt>
                <c:pt idx="5">
                  <c:v>0.21300504895164463</c:v>
                </c:pt>
                <c:pt idx="6">
                  <c:v>0.16663625525132572</c:v>
                </c:pt>
                <c:pt idx="7">
                  <c:v>0.11748574384051233</c:v>
                </c:pt>
                <c:pt idx="8">
                  <c:v>0.13987701095584229</c:v>
                </c:pt>
                <c:pt idx="9">
                  <c:v>7.9390061036519563E-2</c:v>
                </c:pt>
                <c:pt idx="10">
                  <c:v>7.2455196664887561E-2</c:v>
                </c:pt>
                <c:pt idx="11">
                  <c:v>5.5198041409333695E-2</c:v>
                </c:pt>
                <c:pt idx="12">
                  <c:v>3.8620366212173435E-2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D-4A1B-8064-C3DD464B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4640"/>
        <c:axId val="99123200"/>
      </c:scatterChart>
      <c:valAx>
        <c:axId val="991046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123200"/>
        <c:crosses val="autoZero"/>
        <c:crossBetween val="midCat"/>
      </c:valAx>
      <c:valAx>
        <c:axId val="99123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50"/>
                </a:pPr>
                <a:r>
                  <a:rPr lang="en-US" sz="850" b="0" i="0" baseline="0">
                    <a:effectLst/>
                  </a:rPr>
                  <a:t>P remaining (mg P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5.565068493150685E-2"/>
              <c:y val="5.619633525381252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0464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688797070273"/>
          <c:y val="0.10666818442154634"/>
          <c:w val="0.72063127692032647"/>
          <c:h val="0.69593505707302283"/>
        </c:manualLayout>
      </c:layout>
      <c:scatterChart>
        <c:scatterStyle val="lineMarker"/>
        <c:varyColors val="0"/>
        <c:ser>
          <c:idx val="0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graphs'!$AM$31:$AM$43</c:f>
                <c:numCache>
                  <c:formatCode>General</c:formatCode>
                  <c:ptCount val="13"/>
                  <c:pt idx="0">
                    <c:v>9.9145025363321579E-2</c:v>
                  </c:pt>
                  <c:pt idx="1">
                    <c:v>7.4652683290872823E-2</c:v>
                  </c:pt>
                  <c:pt idx="2">
                    <c:v>3.1281952548557784E-2</c:v>
                  </c:pt>
                  <c:pt idx="3">
                    <c:v>1.0987141323141034E-2</c:v>
                  </c:pt>
                  <c:pt idx="4">
                    <c:v>3.1931149384361909E-2</c:v>
                  </c:pt>
                  <c:pt idx="5">
                    <c:v>1.2611613472168607E-2</c:v>
                  </c:pt>
                  <c:pt idx="6">
                    <c:v>3.0712380837762246E-2</c:v>
                  </c:pt>
                  <c:pt idx="7">
                    <c:v>2.2963703481983452E-2</c:v>
                  </c:pt>
                  <c:pt idx="8">
                    <c:v>2.6720432416546046E-2</c:v>
                  </c:pt>
                  <c:pt idx="9">
                    <c:v>1.4682245552118112E-2</c:v>
                  </c:pt>
                  <c:pt idx="10">
                    <c:v>8.6945117592660149E-3</c:v>
                  </c:pt>
                  <c:pt idx="11">
                    <c:v>4.5660027313954967E-3</c:v>
                  </c:pt>
                  <c:pt idx="12">
                    <c:v>2.4781719499573848E-3</c:v>
                  </c:pt>
                </c:numCache>
              </c:numRef>
            </c:plus>
            <c:minus>
              <c:numRef>
                <c:f>'F2 Rem nut graphs'!$AM$31:$AM$43</c:f>
                <c:numCache>
                  <c:formatCode>General</c:formatCode>
                  <c:ptCount val="13"/>
                  <c:pt idx="0">
                    <c:v>9.9145025363321579E-2</c:v>
                  </c:pt>
                  <c:pt idx="1">
                    <c:v>7.4652683290872823E-2</c:v>
                  </c:pt>
                  <c:pt idx="2">
                    <c:v>3.1281952548557784E-2</c:v>
                  </c:pt>
                  <c:pt idx="3">
                    <c:v>1.0987141323141034E-2</c:v>
                  </c:pt>
                  <c:pt idx="4">
                    <c:v>3.1931149384361909E-2</c:v>
                  </c:pt>
                  <c:pt idx="5">
                    <c:v>1.2611613472168607E-2</c:v>
                  </c:pt>
                  <c:pt idx="6">
                    <c:v>3.0712380837762246E-2</c:v>
                  </c:pt>
                  <c:pt idx="7">
                    <c:v>2.2963703481983452E-2</c:v>
                  </c:pt>
                  <c:pt idx="8">
                    <c:v>2.6720432416546046E-2</c:v>
                  </c:pt>
                  <c:pt idx="9">
                    <c:v>1.4682245552118112E-2</c:v>
                  </c:pt>
                  <c:pt idx="10">
                    <c:v>8.6945117592660149E-3</c:v>
                  </c:pt>
                  <c:pt idx="11">
                    <c:v>4.5660027313954967E-3</c:v>
                  </c:pt>
                  <c:pt idx="12">
                    <c:v>2.4781719499573848E-3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graphs'!$AF$31:$AF$43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graphs'!$AL$31:$AL$43</c:f>
              <c:numCache>
                <c:formatCode>General</c:formatCode>
                <c:ptCount val="13"/>
                <c:pt idx="0">
                  <c:v>2.6817375000000001</c:v>
                </c:pt>
                <c:pt idx="1">
                  <c:v>0.78096608757976527</c:v>
                </c:pt>
                <c:pt idx="2">
                  <c:v>0.18650543329608857</c:v>
                </c:pt>
                <c:pt idx="3">
                  <c:v>0.22220860977415557</c:v>
                </c:pt>
                <c:pt idx="4">
                  <c:v>0.17027107761161922</c:v>
                </c:pt>
                <c:pt idx="5">
                  <c:v>8.754418653279844E-2</c:v>
                </c:pt>
                <c:pt idx="6">
                  <c:v>0.20153597610330248</c:v>
                </c:pt>
                <c:pt idx="7">
                  <c:v>0.16933084896210787</c:v>
                </c:pt>
                <c:pt idx="8">
                  <c:v>0.1851165445154192</c:v>
                </c:pt>
                <c:pt idx="9">
                  <c:v>9.4878521426095069E-2</c:v>
                </c:pt>
                <c:pt idx="10">
                  <c:v>7.4013355477201379E-2</c:v>
                </c:pt>
                <c:pt idx="11">
                  <c:v>5.886226183112022E-2</c:v>
                </c:pt>
                <c:pt idx="12">
                  <c:v>3.1312391264563949E-2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9E9-B5E2-0236713248F9}"/>
            </c:ext>
          </c:extLst>
        </c:ser>
        <c:ser>
          <c:idx val="1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graphs'!$AM$90:$AM$102</c:f>
                <c:numCache>
                  <c:formatCode>General</c:formatCode>
                  <c:ptCount val="13"/>
                  <c:pt idx="0">
                    <c:v>0.33166387562911798</c:v>
                  </c:pt>
                  <c:pt idx="1">
                    <c:v>0.16206369780948782</c:v>
                  </c:pt>
                  <c:pt idx="2">
                    <c:v>3.6092363959570738E-2</c:v>
                  </c:pt>
                  <c:pt idx="3">
                    <c:v>3.3484340782800097E-2</c:v>
                  </c:pt>
                  <c:pt idx="4">
                    <c:v>2.5042467475945615E-2</c:v>
                  </c:pt>
                  <c:pt idx="5">
                    <c:v>3.3317133514130237E-2</c:v>
                  </c:pt>
                  <c:pt idx="6">
                    <c:v>1.2384555092309622E-2</c:v>
                  </c:pt>
                  <c:pt idx="7">
                    <c:v>1.4956993324428325E-2</c:v>
                  </c:pt>
                  <c:pt idx="8">
                    <c:v>1.2324124775979387E-2</c:v>
                  </c:pt>
                  <c:pt idx="9">
                    <c:v>8.1828742100902296E-3</c:v>
                  </c:pt>
                  <c:pt idx="10">
                    <c:v>6.1896577704470988E-3</c:v>
                  </c:pt>
                  <c:pt idx="11">
                    <c:v>5.07646106693366E-3</c:v>
                  </c:pt>
                  <c:pt idx="12">
                    <c:v>3.1328767819772765E-3</c:v>
                  </c:pt>
                </c:numCache>
              </c:numRef>
            </c:plus>
            <c:minus>
              <c:numRef>
                <c:f>'F2 Rem nut graphs'!$AM$90:$AM$102</c:f>
                <c:numCache>
                  <c:formatCode>General</c:formatCode>
                  <c:ptCount val="13"/>
                  <c:pt idx="0">
                    <c:v>0.33166387562911798</c:v>
                  </c:pt>
                  <c:pt idx="1">
                    <c:v>0.16206369780948782</c:v>
                  </c:pt>
                  <c:pt idx="2">
                    <c:v>3.6092363959570738E-2</c:v>
                  </c:pt>
                  <c:pt idx="3">
                    <c:v>3.3484340782800097E-2</c:v>
                  </c:pt>
                  <c:pt idx="4">
                    <c:v>2.5042467475945615E-2</c:v>
                  </c:pt>
                  <c:pt idx="5">
                    <c:v>3.3317133514130237E-2</c:v>
                  </c:pt>
                  <c:pt idx="6">
                    <c:v>1.2384555092309622E-2</c:v>
                  </c:pt>
                  <c:pt idx="7">
                    <c:v>1.4956993324428325E-2</c:v>
                  </c:pt>
                  <c:pt idx="8">
                    <c:v>1.2324124775979387E-2</c:v>
                  </c:pt>
                  <c:pt idx="9">
                    <c:v>8.1828742100902296E-3</c:v>
                  </c:pt>
                  <c:pt idx="10">
                    <c:v>6.1896577704470988E-3</c:v>
                  </c:pt>
                  <c:pt idx="11">
                    <c:v>5.07646106693366E-3</c:v>
                  </c:pt>
                  <c:pt idx="12">
                    <c:v>3.1328767819772765E-3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graphs'!$AF$90:$AF$102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graphs'!$AL$90:$AL$102</c:f>
              <c:numCache>
                <c:formatCode>General</c:formatCode>
                <c:ptCount val="13"/>
                <c:pt idx="0">
                  <c:v>4.024799999999999</c:v>
                </c:pt>
                <c:pt idx="1">
                  <c:v>0.94863017097728808</c:v>
                </c:pt>
                <c:pt idx="2">
                  <c:v>0.1607581043226548</c:v>
                </c:pt>
                <c:pt idx="3">
                  <c:v>0.15552509851727853</c:v>
                </c:pt>
                <c:pt idx="4">
                  <c:v>0.20285663250381092</c:v>
                </c:pt>
                <c:pt idx="5">
                  <c:v>0.20215967348206143</c:v>
                </c:pt>
                <c:pt idx="6">
                  <c:v>0.10120101934405912</c:v>
                </c:pt>
                <c:pt idx="7">
                  <c:v>1.9152621655154686E-2</c:v>
                </c:pt>
                <c:pt idx="8">
                  <c:v>0.12635555415314589</c:v>
                </c:pt>
                <c:pt idx="9">
                  <c:v>4.9697487764155113E-2</c:v>
                </c:pt>
                <c:pt idx="10">
                  <c:v>4.1386706680227675E-2</c:v>
                </c:pt>
                <c:pt idx="11">
                  <c:v>4.1009917378096769E-2</c:v>
                </c:pt>
                <c:pt idx="12">
                  <c:v>1.1346301625718438E-2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1-48B3-B9F4-8A88E149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4944"/>
        <c:axId val="99169408"/>
      </c:scatterChart>
      <c:valAx>
        <c:axId val="99154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169408"/>
        <c:crosses val="autoZero"/>
        <c:crossBetween val="midCat"/>
      </c:valAx>
      <c:valAx>
        <c:axId val="99169408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 i="0" baseline="0">
                    <a:effectLst/>
                  </a:rPr>
                  <a:t>K remaining (mg K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4.3194066745743505E-2"/>
              <c:y val="0.10666818442154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54944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99583378276347"/>
          <c:y val="0.11217787344232777"/>
          <c:w val="0.73235964297271061"/>
          <c:h val="0.69444370369869157"/>
        </c:manualLayout>
      </c:layout>
      <c:scatterChart>
        <c:scatterStyle val="lineMarker"/>
        <c:varyColors val="0"/>
        <c:ser>
          <c:idx val="0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graphs'!$AO$31:$AO$43</c:f>
                <c:numCache>
                  <c:formatCode>General</c:formatCode>
                  <c:ptCount val="13"/>
                  <c:pt idx="0">
                    <c:v>0.69935748592205216</c:v>
                  </c:pt>
                  <c:pt idx="1">
                    <c:v>0.78499786847094444</c:v>
                  </c:pt>
                  <c:pt idx="2">
                    <c:v>0.72978627682104114</c:v>
                  </c:pt>
                  <c:pt idx="3">
                    <c:v>0.44500208216236897</c:v>
                  </c:pt>
                  <c:pt idx="4">
                    <c:v>0.34484413961622268</c:v>
                  </c:pt>
                  <c:pt idx="5">
                    <c:v>0.12231847109539251</c:v>
                  </c:pt>
                  <c:pt idx="6">
                    <c:v>0.28345554173749404</c:v>
                  </c:pt>
                  <c:pt idx="7">
                    <c:v>0.27704341180740921</c:v>
                  </c:pt>
                  <c:pt idx="8">
                    <c:v>0.29586110197041648</c:v>
                  </c:pt>
                  <c:pt idx="9">
                    <c:v>0.28440557763715191</c:v>
                  </c:pt>
                  <c:pt idx="10">
                    <c:v>0.15565136857082668</c:v>
                  </c:pt>
                  <c:pt idx="11">
                    <c:v>0.13375061967731752</c:v>
                  </c:pt>
                  <c:pt idx="12">
                    <c:v>6.0506297967320009E-2</c:v>
                  </c:pt>
                </c:numCache>
              </c:numRef>
            </c:plus>
            <c:minus>
              <c:numRef>
                <c:f>'F2 Rem nut graphs'!$AO$31:$AO$43</c:f>
                <c:numCache>
                  <c:formatCode>General</c:formatCode>
                  <c:ptCount val="13"/>
                  <c:pt idx="0">
                    <c:v>0.69935748592205216</c:v>
                  </c:pt>
                  <c:pt idx="1">
                    <c:v>0.78499786847094444</c:v>
                  </c:pt>
                  <c:pt idx="2">
                    <c:v>0.72978627682104114</c:v>
                  </c:pt>
                  <c:pt idx="3">
                    <c:v>0.44500208216236897</c:v>
                  </c:pt>
                  <c:pt idx="4">
                    <c:v>0.34484413961622268</c:v>
                  </c:pt>
                  <c:pt idx="5">
                    <c:v>0.12231847109539251</c:v>
                  </c:pt>
                  <c:pt idx="6">
                    <c:v>0.28345554173749404</c:v>
                  </c:pt>
                  <c:pt idx="7">
                    <c:v>0.27704341180740921</c:v>
                  </c:pt>
                  <c:pt idx="8">
                    <c:v>0.29586110197041648</c:v>
                  </c:pt>
                  <c:pt idx="9">
                    <c:v>0.28440557763715191</c:v>
                  </c:pt>
                  <c:pt idx="10">
                    <c:v>0.15565136857082668</c:v>
                  </c:pt>
                  <c:pt idx="11">
                    <c:v>0.13375061967731752</c:v>
                  </c:pt>
                  <c:pt idx="12">
                    <c:v>6.0506297967320009E-2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graphs'!$AF$31:$AF$43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graphs'!$AN$31:$AN$43</c:f>
              <c:numCache>
                <c:formatCode>General</c:formatCode>
                <c:ptCount val="13"/>
                <c:pt idx="0">
                  <c:v>7.7219749999999987</c:v>
                </c:pt>
                <c:pt idx="1">
                  <c:v>5.9726842940316658</c:v>
                </c:pt>
                <c:pt idx="2">
                  <c:v>4.7064744870435424</c:v>
                </c:pt>
                <c:pt idx="3">
                  <c:v>5.01864564832856</c:v>
                </c:pt>
                <c:pt idx="4">
                  <c:v>3.9574388408770718</c:v>
                </c:pt>
                <c:pt idx="5">
                  <c:v>3.1181845299910607</c:v>
                </c:pt>
                <c:pt idx="6">
                  <c:v>3.3240225777791239</c:v>
                </c:pt>
                <c:pt idx="7">
                  <c:v>3.0308155886185455</c:v>
                </c:pt>
                <c:pt idx="8">
                  <c:v>1.9644718409973001</c:v>
                </c:pt>
                <c:pt idx="9">
                  <c:v>1.516252723838605</c:v>
                </c:pt>
                <c:pt idx="10">
                  <c:v>1.0157355020215906</c:v>
                </c:pt>
                <c:pt idx="11">
                  <c:v>0.55553926931299791</c:v>
                </c:pt>
                <c:pt idx="12">
                  <c:v>0.34655900716570154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7-4791-8637-B228D83A778F}"/>
            </c:ext>
          </c:extLst>
        </c:ser>
        <c:ser>
          <c:idx val="1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graphs'!$AO$90:$AO$102</c:f>
                <c:numCache>
                  <c:formatCode>General</c:formatCode>
                  <c:ptCount val="13"/>
                  <c:pt idx="0">
                    <c:v>0.66788862057888032</c:v>
                  </c:pt>
                  <c:pt idx="1">
                    <c:v>0.31453117531712244</c:v>
                  </c:pt>
                  <c:pt idx="2">
                    <c:v>0.46448185487584853</c:v>
                  </c:pt>
                  <c:pt idx="3">
                    <c:v>0.24371076969991945</c:v>
                  </c:pt>
                  <c:pt idx="4">
                    <c:v>0.3651410926183169</c:v>
                  </c:pt>
                  <c:pt idx="5">
                    <c:v>0.44031014736563706</c:v>
                  </c:pt>
                  <c:pt idx="6">
                    <c:v>0.14401052865561242</c:v>
                  </c:pt>
                  <c:pt idx="7">
                    <c:v>0.26070948191153048</c:v>
                  </c:pt>
                  <c:pt idx="8">
                    <c:v>0.18027802663561471</c:v>
                  </c:pt>
                  <c:pt idx="9">
                    <c:v>9.8168913104280858E-2</c:v>
                  </c:pt>
                  <c:pt idx="10">
                    <c:v>6.37844723031529E-2</c:v>
                  </c:pt>
                  <c:pt idx="11">
                    <c:v>4.468314115715627E-2</c:v>
                  </c:pt>
                  <c:pt idx="12">
                    <c:v>3.7130261067981313E-2</c:v>
                  </c:pt>
                </c:numCache>
              </c:numRef>
            </c:plus>
            <c:minus>
              <c:numRef>
                <c:f>'F2 Rem nut graphs'!$AO$90:$AO$102</c:f>
                <c:numCache>
                  <c:formatCode>General</c:formatCode>
                  <c:ptCount val="13"/>
                  <c:pt idx="0">
                    <c:v>0.66788862057888032</c:v>
                  </c:pt>
                  <c:pt idx="1">
                    <c:v>0.31453117531712244</c:v>
                  </c:pt>
                  <c:pt idx="2">
                    <c:v>0.46448185487584853</c:v>
                  </c:pt>
                  <c:pt idx="3">
                    <c:v>0.24371076969991945</c:v>
                  </c:pt>
                  <c:pt idx="4">
                    <c:v>0.3651410926183169</c:v>
                  </c:pt>
                  <c:pt idx="5">
                    <c:v>0.44031014736563706</c:v>
                  </c:pt>
                  <c:pt idx="6">
                    <c:v>0.14401052865561242</c:v>
                  </c:pt>
                  <c:pt idx="7">
                    <c:v>0.26070948191153048</c:v>
                  </c:pt>
                  <c:pt idx="8">
                    <c:v>0.18027802663561471</c:v>
                  </c:pt>
                  <c:pt idx="9">
                    <c:v>9.8168913104280858E-2</c:v>
                  </c:pt>
                  <c:pt idx="10">
                    <c:v>6.37844723031529E-2</c:v>
                  </c:pt>
                  <c:pt idx="11">
                    <c:v>4.468314115715627E-2</c:v>
                  </c:pt>
                  <c:pt idx="12">
                    <c:v>3.7130261067981313E-2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graphs'!$AF$90:$AF$102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graphs'!$AN$90:$AN$102</c:f>
              <c:numCache>
                <c:formatCode>General</c:formatCode>
                <c:ptCount val="13"/>
                <c:pt idx="0">
                  <c:v>6.3304124999999996</c:v>
                </c:pt>
                <c:pt idx="1">
                  <c:v>5.7091500102094743</c:v>
                </c:pt>
                <c:pt idx="2">
                  <c:v>4.475352263125723</c:v>
                </c:pt>
                <c:pt idx="3">
                  <c:v>3.6707454856767416</c:v>
                </c:pt>
                <c:pt idx="4">
                  <c:v>4.9559063414405751</c:v>
                </c:pt>
                <c:pt idx="5">
                  <c:v>5.1186605482173597</c:v>
                </c:pt>
                <c:pt idx="6">
                  <c:v>2.6643555045168164</c:v>
                </c:pt>
                <c:pt idx="7">
                  <c:v>2.0827584738741862</c:v>
                </c:pt>
                <c:pt idx="8">
                  <c:v>1.5475355993753814</c:v>
                </c:pt>
                <c:pt idx="9">
                  <c:v>0.82017171395140165</c:v>
                </c:pt>
                <c:pt idx="10">
                  <c:v>0.66498930187463634</c:v>
                </c:pt>
                <c:pt idx="11">
                  <c:v>0.44634448987905151</c:v>
                </c:pt>
                <c:pt idx="12">
                  <c:v>0.33410482852241002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B-4060-8C1E-CF6A4D93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1024"/>
        <c:axId val="99202944"/>
      </c:scatterChart>
      <c:valAx>
        <c:axId val="99201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202944"/>
        <c:crosses val="autoZero"/>
        <c:crossBetween val="midCat"/>
      </c:valAx>
      <c:valAx>
        <c:axId val="9920294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 i="0" baseline="0">
                    <a:effectLst/>
                  </a:rPr>
                  <a:t>Ca remaining (mg Ca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39041095890406E-2"/>
              <c:y val="0.11217787344232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20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92256768417642"/>
          <c:y val="9.5008404036962646E-2"/>
          <c:w val="0.17603725276405888"/>
          <c:h val="0.17859667541557306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24343382590875"/>
          <c:y val="0.10096136621954616"/>
          <c:w val="0.73011204292956533"/>
          <c:h val="0.70275756476987894"/>
        </c:manualLayout>
      </c:layout>
      <c:scatterChart>
        <c:scatterStyle val="lineMarker"/>
        <c:varyColors val="0"/>
        <c:ser>
          <c:idx val="1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graphs'!$AQ$31:$AQ$43</c:f>
                <c:numCache>
                  <c:formatCode>General</c:formatCode>
                  <c:ptCount val="13"/>
                  <c:pt idx="0">
                    <c:v>0.11473822839861911</c:v>
                  </c:pt>
                  <c:pt idx="1">
                    <c:v>0.10623343407711347</c:v>
                  </c:pt>
                  <c:pt idx="2">
                    <c:v>9.0574091941978213E-2</c:v>
                  </c:pt>
                  <c:pt idx="3">
                    <c:v>7.0577076372840955E-2</c:v>
                  </c:pt>
                  <c:pt idx="4">
                    <c:v>0.13529260322539507</c:v>
                  </c:pt>
                  <c:pt idx="5">
                    <c:v>3.9816394342390746E-2</c:v>
                  </c:pt>
                  <c:pt idx="6">
                    <c:v>4.3903101812750499E-2</c:v>
                  </c:pt>
                  <c:pt idx="7">
                    <c:v>4.4817180976967408E-2</c:v>
                  </c:pt>
                  <c:pt idx="8">
                    <c:v>2.8294939906057612E-2</c:v>
                  </c:pt>
                  <c:pt idx="9">
                    <c:v>3.7695534926460959E-2</c:v>
                  </c:pt>
                  <c:pt idx="10">
                    <c:v>1.4933845299070393E-2</c:v>
                  </c:pt>
                  <c:pt idx="11">
                    <c:v>1.9729548522436351E-2</c:v>
                  </c:pt>
                  <c:pt idx="12">
                    <c:v>6.7422732024456332E-3</c:v>
                  </c:pt>
                </c:numCache>
              </c:numRef>
            </c:plus>
            <c:minus>
              <c:numRef>
                <c:f>'F2 Rem nut graphs'!$AQ$31:$AQ$43</c:f>
                <c:numCache>
                  <c:formatCode>General</c:formatCode>
                  <c:ptCount val="13"/>
                  <c:pt idx="0">
                    <c:v>0.11473822839861911</c:v>
                  </c:pt>
                  <c:pt idx="1">
                    <c:v>0.10623343407711347</c:v>
                  </c:pt>
                  <c:pt idx="2">
                    <c:v>9.0574091941978213E-2</c:v>
                  </c:pt>
                  <c:pt idx="3">
                    <c:v>7.0577076372840955E-2</c:v>
                  </c:pt>
                  <c:pt idx="4">
                    <c:v>0.13529260322539507</c:v>
                  </c:pt>
                  <c:pt idx="5">
                    <c:v>3.9816394342390746E-2</c:v>
                  </c:pt>
                  <c:pt idx="6">
                    <c:v>4.3903101812750499E-2</c:v>
                  </c:pt>
                  <c:pt idx="7">
                    <c:v>4.4817180976967408E-2</c:v>
                  </c:pt>
                  <c:pt idx="8">
                    <c:v>2.8294939906057612E-2</c:v>
                  </c:pt>
                  <c:pt idx="9">
                    <c:v>3.7695534926460959E-2</c:v>
                  </c:pt>
                  <c:pt idx="10">
                    <c:v>1.4933845299070393E-2</c:v>
                  </c:pt>
                  <c:pt idx="11">
                    <c:v>1.9729548522436351E-2</c:v>
                  </c:pt>
                  <c:pt idx="12">
                    <c:v>6.7422732024456332E-3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graphs'!$AF$31:$AF$43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graphs'!$AP$31:$AP$43</c:f>
              <c:numCache>
                <c:formatCode>General</c:formatCode>
                <c:ptCount val="13"/>
                <c:pt idx="0">
                  <c:v>2.1005624999999997</c:v>
                </c:pt>
                <c:pt idx="1">
                  <c:v>1.3180336139529636</c:v>
                </c:pt>
                <c:pt idx="2">
                  <c:v>0.89257935240484176</c:v>
                </c:pt>
                <c:pt idx="3">
                  <c:v>1.0393701150538992</c:v>
                </c:pt>
                <c:pt idx="4">
                  <c:v>0.59732929302537596</c:v>
                </c:pt>
                <c:pt idx="5">
                  <c:v>0.34184827083085761</c:v>
                </c:pt>
                <c:pt idx="6">
                  <c:v>0.60074756034760624</c:v>
                </c:pt>
                <c:pt idx="7">
                  <c:v>0.48939739123359233</c:v>
                </c:pt>
                <c:pt idx="8">
                  <c:v>0.21173911619308344</c:v>
                </c:pt>
                <c:pt idx="9">
                  <c:v>0.18827050105795595</c:v>
                </c:pt>
                <c:pt idx="10">
                  <c:v>0.14584849031813904</c:v>
                </c:pt>
                <c:pt idx="11">
                  <c:v>6.7825054412126787E-2</c:v>
                </c:pt>
                <c:pt idx="12">
                  <c:v>4.1581638668141879E-2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40-4CA9-B707-A5758CF5F3FE}"/>
            </c:ext>
          </c:extLst>
        </c:ser>
        <c:ser>
          <c:idx val="0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graphs'!$AQ$90:$AQ$102</c:f>
                <c:numCache>
                  <c:formatCode>General</c:formatCode>
                  <c:ptCount val="13"/>
                  <c:pt idx="0">
                    <c:v>9.2096413863079193E-2</c:v>
                  </c:pt>
                  <c:pt idx="1">
                    <c:v>0.11956643571413242</c:v>
                  </c:pt>
                  <c:pt idx="2">
                    <c:v>0.10030254752770755</c:v>
                  </c:pt>
                  <c:pt idx="3">
                    <c:v>9.3504435074448111E-2</c:v>
                  </c:pt>
                  <c:pt idx="4">
                    <c:v>5.0629908055007437E-2</c:v>
                  </c:pt>
                  <c:pt idx="5">
                    <c:v>5.2387698487680108E-2</c:v>
                  </c:pt>
                  <c:pt idx="6">
                    <c:v>2.7795875160098481E-2</c:v>
                  </c:pt>
                  <c:pt idx="7">
                    <c:v>5.4303263305119455E-2</c:v>
                  </c:pt>
                  <c:pt idx="8">
                    <c:v>2.6699107002754286E-2</c:v>
                  </c:pt>
                  <c:pt idx="9">
                    <c:v>1.3633403195132798E-2</c:v>
                  </c:pt>
                  <c:pt idx="10">
                    <c:v>7.672848575114583E-3</c:v>
                  </c:pt>
                  <c:pt idx="11">
                    <c:v>5.574336260100953E-3</c:v>
                  </c:pt>
                  <c:pt idx="12">
                    <c:v>3.8758151096709432E-3</c:v>
                  </c:pt>
                </c:numCache>
              </c:numRef>
            </c:plus>
            <c:minus>
              <c:numRef>
                <c:f>'F2 Rem nut graphs'!$AQ$90:$AQ$102</c:f>
                <c:numCache>
                  <c:formatCode>General</c:formatCode>
                  <c:ptCount val="13"/>
                  <c:pt idx="0">
                    <c:v>9.2096413863079193E-2</c:v>
                  </c:pt>
                  <c:pt idx="1">
                    <c:v>0.11956643571413242</c:v>
                  </c:pt>
                  <c:pt idx="2">
                    <c:v>0.10030254752770755</c:v>
                  </c:pt>
                  <c:pt idx="3">
                    <c:v>9.3504435074448111E-2</c:v>
                  </c:pt>
                  <c:pt idx="4">
                    <c:v>5.0629908055007437E-2</c:v>
                  </c:pt>
                  <c:pt idx="5">
                    <c:v>5.2387698487680108E-2</c:v>
                  </c:pt>
                  <c:pt idx="6">
                    <c:v>2.7795875160098481E-2</c:v>
                  </c:pt>
                  <c:pt idx="7">
                    <c:v>5.4303263305119455E-2</c:v>
                  </c:pt>
                  <c:pt idx="8">
                    <c:v>2.6699107002754286E-2</c:v>
                  </c:pt>
                  <c:pt idx="9">
                    <c:v>1.3633403195132798E-2</c:v>
                  </c:pt>
                  <c:pt idx="10">
                    <c:v>7.672848575114583E-3</c:v>
                  </c:pt>
                  <c:pt idx="11">
                    <c:v>5.574336260100953E-3</c:v>
                  </c:pt>
                  <c:pt idx="12">
                    <c:v>3.8758151096709432E-3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graphs'!$AF$90:$AF$102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graphs'!$AP$90:$AP$102</c:f>
              <c:numCache>
                <c:formatCode>General</c:formatCode>
                <c:ptCount val="13"/>
                <c:pt idx="0">
                  <c:v>1.1016874999999999</c:v>
                </c:pt>
                <c:pt idx="1">
                  <c:v>0.88727951332710586</c:v>
                </c:pt>
                <c:pt idx="2">
                  <c:v>0.5388582070955874</c:v>
                </c:pt>
                <c:pt idx="3">
                  <c:v>0.49781963351145819</c:v>
                </c:pt>
                <c:pt idx="4">
                  <c:v>0.76811145051746688</c:v>
                </c:pt>
                <c:pt idx="5">
                  <c:v>0.85952414793247145</c:v>
                </c:pt>
                <c:pt idx="6">
                  <c:v>0.30844203965899603</c:v>
                </c:pt>
                <c:pt idx="7">
                  <c:v>0.25816113109863564</c:v>
                </c:pt>
                <c:pt idx="8">
                  <c:v>0.14230769936625906</c:v>
                </c:pt>
                <c:pt idx="9">
                  <c:v>7.2607163253099252E-2</c:v>
                </c:pt>
                <c:pt idx="10">
                  <c:v>5.1273259039752377E-2</c:v>
                </c:pt>
                <c:pt idx="11">
                  <c:v>3.3686423487865803E-2</c:v>
                </c:pt>
                <c:pt idx="12">
                  <c:v>2.2470220032863693E-2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4-4061-AEF2-28EAE1C8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6864"/>
        <c:axId val="99318784"/>
      </c:scatterChart>
      <c:valAx>
        <c:axId val="993168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318784"/>
        <c:crosses val="autoZero"/>
        <c:crossBetween val="midCat"/>
      </c:valAx>
      <c:valAx>
        <c:axId val="9931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/>
                  <a:t>Mg remaining (mg Mg g</a:t>
                </a:r>
                <a:r>
                  <a:rPr lang="en-US" sz="850" b="0" baseline="30000"/>
                  <a:t>-1</a:t>
                </a:r>
                <a:r>
                  <a:rPr lang="en-US" sz="850" b="0" baseline="0"/>
                  <a:t> of initial leaf litter)</a:t>
                </a:r>
                <a:endParaRPr lang="en-US" sz="85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16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Nutrient</a:t>
            </a:r>
            <a:r>
              <a:rPr lang="en-GB" baseline="0"/>
              <a:t> remaining in leaf litter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CALCULATIONS!$B$18:$B$25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365</c:v>
                </c:pt>
              </c:numCache>
            </c:numRef>
          </c:xVal>
          <c:yVal>
            <c:numRef>
              <c:f>CALCULATIONS!$C$18:$C$25</c:f>
              <c:numCache>
                <c:formatCode>0</c:formatCode>
                <c:ptCount val="8"/>
                <c:pt idx="0">
                  <c:v>23</c:v>
                </c:pt>
                <c:pt idx="1">
                  <c:v>19.2</c:v>
                </c:pt>
                <c:pt idx="2">
                  <c:v>16.64</c:v>
                </c:pt>
                <c:pt idx="3">
                  <c:v>14.04</c:v>
                </c:pt>
                <c:pt idx="4">
                  <c:v>11</c:v>
                </c:pt>
                <c:pt idx="5">
                  <c:v>9.8800000000000008</c:v>
                </c:pt>
                <c:pt idx="6">
                  <c:v>8.16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B-4896-9B78-3A463A8B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38992"/>
        <c:axId val="372337744"/>
      </c:scatterChart>
      <c:valAx>
        <c:axId val="3723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37744"/>
        <c:crosses val="autoZero"/>
        <c:crossBetween val="midCat"/>
      </c:valAx>
      <c:valAx>
        <c:axId val="3723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nutrinet remaining (mg/g)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loss'!$F$56:$F$68</c:f>
                <c:numCache>
                  <c:formatCode>General</c:formatCode>
                  <c:ptCount val="13"/>
                  <c:pt idx="0">
                    <c:v>0.82647847320221657</c:v>
                  </c:pt>
                  <c:pt idx="1">
                    <c:v>0.23879471658030305</c:v>
                  </c:pt>
                  <c:pt idx="2">
                    <c:v>0.89488826118124842</c:v>
                  </c:pt>
                  <c:pt idx="3">
                    <c:v>0.8096552764397128</c:v>
                  </c:pt>
                  <c:pt idx="4">
                    <c:v>1.0293808818896915</c:v>
                  </c:pt>
                  <c:pt idx="5">
                    <c:v>0.8806910165697539</c:v>
                  </c:pt>
                  <c:pt idx="6">
                    <c:v>0.54379836949614602</c:v>
                  </c:pt>
                  <c:pt idx="7">
                    <c:v>1.1671858963621184</c:v>
                  </c:pt>
                  <c:pt idx="8">
                    <c:v>0.66340661236780951</c:v>
                  </c:pt>
                  <c:pt idx="9">
                    <c:v>1.0929346961278148</c:v>
                  </c:pt>
                  <c:pt idx="10">
                    <c:v>0.87769940754224129</c:v>
                  </c:pt>
                  <c:pt idx="11">
                    <c:v>0.72681955578167201</c:v>
                  </c:pt>
                  <c:pt idx="12">
                    <c:v>0.37319286792041911</c:v>
                  </c:pt>
                </c:numCache>
              </c:numRef>
            </c:plus>
            <c:minus>
              <c:numRef>
                <c:f>'decomp means &amp; mass loss'!$F$56:$F$68</c:f>
                <c:numCache>
                  <c:formatCode>General</c:formatCode>
                  <c:ptCount val="13"/>
                  <c:pt idx="0">
                    <c:v>0.82647847320221657</c:v>
                  </c:pt>
                  <c:pt idx="1">
                    <c:v>0.23879471658030305</c:v>
                  </c:pt>
                  <c:pt idx="2">
                    <c:v>0.89488826118124842</c:v>
                  </c:pt>
                  <c:pt idx="3">
                    <c:v>0.8096552764397128</c:v>
                  </c:pt>
                  <c:pt idx="4">
                    <c:v>1.0293808818896915</c:v>
                  </c:pt>
                  <c:pt idx="5">
                    <c:v>0.8806910165697539</c:v>
                  </c:pt>
                  <c:pt idx="6">
                    <c:v>0.54379836949614602</c:v>
                  </c:pt>
                  <c:pt idx="7">
                    <c:v>1.1671858963621184</c:v>
                  </c:pt>
                  <c:pt idx="8">
                    <c:v>0.66340661236780951</c:v>
                  </c:pt>
                  <c:pt idx="9">
                    <c:v>1.0929346961278148</c:v>
                  </c:pt>
                  <c:pt idx="10">
                    <c:v>0.87769940754224129</c:v>
                  </c:pt>
                  <c:pt idx="11">
                    <c:v>0.72681955578167201</c:v>
                  </c:pt>
                  <c:pt idx="12">
                    <c:v>0.37319286792041911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loss'!$A$56:$A$68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loss'!$E$56:$E$68</c:f>
              <c:numCache>
                <c:formatCode>General</c:formatCode>
                <c:ptCount val="13"/>
                <c:pt idx="0">
                  <c:v>50.63</c:v>
                </c:pt>
                <c:pt idx="1">
                  <c:v>42.762499999999996</c:v>
                </c:pt>
                <c:pt idx="2">
                  <c:v>35.995000000000005</c:v>
                </c:pt>
                <c:pt idx="3">
                  <c:v>32.245000000000005</c:v>
                </c:pt>
                <c:pt idx="4">
                  <c:v>29.945</c:v>
                </c:pt>
                <c:pt idx="5">
                  <c:v>24.77</c:v>
                </c:pt>
                <c:pt idx="6">
                  <c:v>19.310000000000002</c:v>
                </c:pt>
                <c:pt idx="7">
                  <c:v>16.662500000000001</c:v>
                </c:pt>
                <c:pt idx="8">
                  <c:v>13.004999999999999</c:v>
                </c:pt>
                <c:pt idx="9">
                  <c:v>9.5075000000000003</c:v>
                </c:pt>
                <c:pt idx="10">
                  <c:v>8.1174999999999997</c:v>
                </c:pt>
                <c:pt idx="11">
                  <c:v>5.31</c:v>
                </c:pt>
                <c:pt idx="12">
                  <c:v>3.1524999999999999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7-4237-9DD3-1ABD3EC39423}"/>
            </c:ext>
          </c:extLst>
        </c:ser>
        <c:ser>
          <c:idx val="1"/>
          <c:order val="1"/>
          <c:tx>
            <c:v>C2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loss'!$F$70:$F$82</c:f>
                <c:numCache>
                  <c:formatCode>General</c:formatCode>
                  <c:ptCount val="13"/>
                  <c:pt idx="0">
                    <c:v>1.0160421579179999</c:v>
                  </c:pt>
                  <c:pt idx="1">
                    <c:v>0.62469325806083964</c:v>
                  </c:pt>
                  <c:pt idx="2">
                    <c:v>0.69602891462927119</c:v>
                  </c:pt>
                  <c:pt idx="3">
                    <c:v>1.069364102321251</c:v>
                  </c:pt>
                  <c:pt idx="4">
                    <c:v>0.72797092432779698</c:v>
                  </c:pt>
                  <c:pt idx="5">
                    <c:v>0.95536533151808789</c:v>
                  </c:pt>
                  <c:pt idx="6">
                    <c:v>0.97063016472118091</c:v>
                  </c:pt>
                  <c:pt idx="7">
                    <c:v>0.3377375707064087</c:v>
                  </c:pt>
                  <c:pt idx="8">
                    <c:v>1.2454274701215406</c:v>
                  </c:pt>
                  <c:pt idx="9">
                    <c:v>0.91338541518171934</c:v>
                  </c:pt>
                  <c:pt idx="10">
                    <c:v>0.46094784592909172</c:v>
                  </c:pt>
                  <c:pt idx="11">
                    <c:v>0.29681644159311588</c:v>
                  </c:pt>
                  <c:pt idx="12">
                    <c:v>0.12398756658095464</c:v>
                  </c:pt>
                </c:numCache>
              </c:numRef>
            </c:plus>
            <c:minus>
              <c:numRef>
                <c:f>'decomp means &amp; mass loss'!$F$70:$F$82</c:f>
                <c:numCache>
                  <c:formatCode>General</c:formatCode>
                  <c:ptCount val="13"/>
                  <c:pt idx="0">
                    <c:v>1.0160421579179999</c:v>
                  </c:pt>
                  <c:pt idx="1">
                    <c:v>0.62469325806083964</c:v>
                  </c:pt>
                  <c:pt idx="2">
                    <c:v>0.69602891462927119</c:v>
                  </c:pt>
                  <c:pt idx="3">
                    <c:v>1.069364102321251</c:v>
                  </c:pt>
                  <c:pt idx="4">
                    <c:v>0.72797092432779698</c:v>
                  </c:pt>
                  <c:pt idx="5">
                    <c:v>0.95536533151808789</c:v>
                  </c:pt>
                  <c:pt idx="6">
                    <c:v>0.97063016472118091</c:v>
                  </c:pt>
                  <c:pt idx="7">
                    <c:v>0.3377375707064087</c:v>
                  </c:pt>
                  <c:pt idx="8">
                    <c:v>1.2454274701215406</c:v>
                  </c:pt>
                  <c:pt idx="9">
                    <c:v>0.91338541518171934</c:v>
                  </c:pt>
                  <c:pt idx="10">
                    <c:v>0.46094784592909172</c:v>
                  </c:pt>
                  <c:pt idx="11">
                    <c:v>0.29681644159311588</c:v>
                  </c:pt>
                  <c:pt idx="12">
                    <c:v>0.12398756658095464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loss'!$A$70:$A$82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loss'!$E$70:$E$82</c:f>
              <c:numCache>
                <c:formatCode>General</c:formatCode>
                <c:ptCount val="13"/>
                <c:pt idx="0">
                  <c:v>49.744999999999997</c:v>
                </c:pt>
                <c:pt idx="1">
                  <c:v>43.085000000000001</c:v>
                </c:pt>
                <c:pt idx="2">
                  <c:v>34.397500000000001</c:v>
                </c:pt>
                <c:pt idx="3">
                  <c:v>31.442500000000003</c:v>
                </c:pt>
                <c:pt idx="4">
                  <c:v>28.305</c:v>
                </c:pt>
                <c:pt idx="5">
                  <c:v>25.232499999999998</c:v>
                </c:pt>
                <c:pt idx="6">
                  <c:v>21.767500000000002</c:v>
                </c:pt>
                <c:pt idx="7">
                  <c:v>19.41</c:v>
                </c:pt>
                <c:pt idx="8">
                  <c:v>15.942499999999999</c:v>
                </c:pt>
                <c:pt idx="9">
                  <c:v>12.032499999999999</c:v>
                </c:pt>
                <c:pt idx="10">
                  <c:v>7.3474999999999993</c:v>
                </c:pt>
                <c:pt idx="11">
                  <c:v>4.1100000000000003</c:v>
                </c:pt>
                <c:pt idx="12">
                  <c:v>2.4224999999999999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7-4237-9DD3-1ABD3EC39423}"/>
            </c:ext>
          </c:extLst>
        </c:ser>
        <c:ser>
          <c:idx val="2"/>
          <c:order val="2"/>
          <c:tx>
            <c:v>L1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loss'!$F$84:$F$96</c:f>
                <c:numCache>
                  <c:formatCode>General</c:formatCode>
                  <c:ptCount val="13"/>
                  <c:pt idx="0">
                    <c:v>0.54596245292144296</c:v>
                  </c:pt>
                  <c:pt idx="1">
                    <c:v>0.44676615807377418</c:v>
                  </c:pt>
                  <c:pt idx="2">
                    <c:v>1.3571109018794298</c:v>
                  </c:pt>
                  <c:pt idx="3">
                    <c:v>0.90004050834763349</c:v>
                  </c:pt>
                  <c:pt idx="4">
                    <c:v>0.35600795871253632</c:v>
                  </c:pt>
                  <c:pt idx="5">
                    <c:v>0.58427126975974697</c:v>
                  </c:pt>
                  <c:pt idx="6">
                    <c:v>0.53215560067834822</c:v>
                  </c:pt>
                  <c:pt idx="7">
                    <c:v>0.76668523528238119</c:v>
                  </c:pt>
                  <c:pt idx="8">
                    <c:v>0.77225184795289814</c:v>
                  </c:pt>
                  <c:pt idx="9">
                    <c:v>0.38915239088734049</c:v>
                  </c:pt>
                  <c:pt idx="10">
                    <c:v>0.4787026739010341</c:v>
                  </c:pt>
                  <c:pt idx="11">
                    <c:v>0.14868170701199254</c:v>
                  </c:pt>
                  <c:pt idx="12">
                    <c:v>0.36715970639491702</c:v>
                  </c:pt>
                </c:numCache>
              </c:numRef>
            </c:plus>
            <c:minus>
              <c:numRef>
                <c:f>'decomp means &amp; mass loss'!$F$84:$F$96</c:f>
                <c:numCache>
                  <c:formatCode>General</c:formatCode>
                  <c:ptCount val="13"/>
                  <c:pt idx="0">
                    <c:v>0.54596245292144296</c:v>
                  </c:pt>
                  <c:pt idx="1">
                    <c:v>0.44676615807377418</c:v>
                  </c:pt>
                  <c:pt idx="2">
                    <c:v>1.3571109018794298</c:v>
                  </c:pt>
                  <c:pt idx="3">
                    <c:v>0.90004050834763349</c:v>
                  </c:pt>
                  <c:pt idx="4">
                    <c:v>0.35600795871253632</c:v>
                  </c:pt>
                  <c:pt idx="5">
                    <c:v>0.58427126975974697</c:v>
                  </c:pt>
                  <c:pt idx="6">
                    <c:v>0.53215560067834822</c:v>
                  </c:pt>
                  <c:pt idx="7">
                    <c:v>0.76668523528238119</c:v>
                  </c:pt>
                  <c:pt idx="8">
                    <c:v>0.77225184795289814</c:v>
                  </c:pt>
                  <c:pt idx="9">
                    <c:v>0.38915239088734049</c:v>
                  </c:pt>
                  <c:pt idx="10">
                    <c:v>0.4787026739010341</c:v>
                  </c:pt>
                  <c:pt idx="11">
                    <c:v>0.14868170701199254</c:v>
                  </c:pt>
                  <c:pt idx="12">
                    <c:v>0.36715970639491702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loss'!$A$84:$A$96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loss'!$E$84:$E$96</c:f>
              <c:numCache>
                <c:formatCode>General</c:formatCode>
                <c:ptCount val="13"/>
                <c:pt idx="0">
                  <c:v>49.734999999999999</c:v>
                </c:pt>
                <c:pt idx="1">
                  <c:v>44.05</c:v>
                </c:pt>
                <c:pt idx="2">
                  <c:v>38</c:v>
                </c:pt>
                <c:pt idx="3">
                  <c:v>33.737499999999997</c:v>
                </c:pt>
                <c:pt idx="4">
                  <c:v>30.534999999999997</c:v>
                </c:pt>
                <c:pt idx="5">
                  <c:v>27.862500000000001</c:v>
                </c:pt>
                <c:pt idx="6">
                  <c:v>23.587500000000002</c:v>
                </c:pt>
                <c:pt idx="7">
                  <c:v>20.602499999999999</c:v>
                </c:pt>
                <c:pt idx="8">
                  <c:v>18.2575</c:v>
                </c:pt>
                <c:pt idx="9">
                  <c:v>11.2525</c:v>
                </c:pt>
                <c:pt idx="10">
                  <c:v>8.5525000000000002</c:v>
                </c:pt>
                <c:pt idx="11">
                  <c:v>6.4874999999999998</c:v>
                </c:pt>
                <c:pt idx="12">
                  <c:v>5.1174999999999997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7-4237-9DD3-1ABD3EC39423}"/>
            </c:ext>
          </c:extLst>
        </c:ser>
        <c:ser>
          <c:idx val="3"/>
          <c:order val="3"/>
          <c:tx>
            <c:v>L2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loss'!$F$98:$F$110</c:f>
                <c:numCache>
                  <c:formatCode>General</c:formatCode>
                  <c:ptCount val="13"/>
                  <c:pt idx="0">
                    <c:v>0.59560193641950665</c:v>
                  </c:pt>
                  <c:pt idx="1">
                    <c:v>1.1778971375577176</c:v>
                  </c:pt>
                  <c:pt idx="2">
                    <c:v>0.51124643438039319</c:v>
                  </c:pt>
                  <c:pt idx="3">
                    <c:v>0.80094735573985509</c:v>
                  </c:pt>
                  <c:pt idx="4">
                    <c:v>0.42593769106134155</c:v>
                  </c:pt>
                  <c:pt idx="5">
                    <c:v>1.4318832296431621</c:v>
                  </c:pt>
                  <c:pt idx="6">
                    <c:v>1.5846424412676285</c:v>
                  </c:pt>
                  <c:pt idx="7">
                    <c:v>0.76872594813323003</c:v>
                  </c:pt>
                  <c:pt idx="8">
                    <c:v>0.50180507503744221</c:v>
                  </c:pt>
                  <c:pt idx="9">
                    <c:v>0.49001700650759716</c:v>
                  </c:pt>
                  <c:pt idx="10">
                    <c:v>0.81879357390410779</c:v>
                  </c:pt>
                  <c:pt idx="11">
                    <c:v>0.58158547666415172</c:v>
                  </c:pt>
                  <c:pt idx="12">
                    <c:v>0.46287147244132448</c:v>
                  </c:pt>
                </c:numCache>
              </c:numRef>
            </c:plus>
            <c:minus>
              <c:numRef>
                <c:f>'decomp means &amp; mass loss'!$F$98:$F$110</c:f>
                <c:numCache>
                  <c:formatCode>General</c:formatCode>
                  <c:ptCount val="13"/>
                  <c:pt idx="0">
                    <c:v>0.59560193641950665</c:v>
                  </c:pt>
                  <c:pt idx="1">
                    <c:v>1.1778971375577176</c:v>
                  </c:pt>
                  <c:pt idx="2">
                    <c:v>0.51124643438039319</c:v>
                  </c:pt>
                  <c:pt idx="3">
                    <c:v>0.80094735573985509</c:v>
                  </c:pt>
                  <c:pt idx="4">
                    <c:v>0.42593769106134155</c:v>
                  </c:pt>
                  <c:pt idx="5">
                    <c:v>1.4318832296431621</c:v>
                  </c:pt>
                  <c:pt idx="6">
                    <c:v>1.5846424412676285</c:v>
                  </c:pt>
                  <c:pt idx="7">
                    <c:v>0.76872594813323003</c:v>
                  </c:pt>
                  <c:pt idx="8">
                    <c:v>0.50180507503744221</c:v>
                  </c:pt>
                  <c:pt idx="9">
                    <c:v>0.49001700650759716</c:v>
                  </c:pt>
                  <c:pt idx="10">
                    <c:v>0.81879357390410779</c:v>
                  </c:pt>
                  <c:pt idx="11">
                    <c:v>0.58158547666415172</c:v>
                  </c:pt>
                  <c:pt idx="12">
                    <c:v>0.46287147244132448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loss'!$A$98:$A$110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loss'!$E$98:$E$110</c:f>
              <c:numCache>
                <c:formatCode>General</c:formatCode>
                <c:ptCount val="13"/>
                <c:pt idx="0">
                  <c:v>51.034999999999997</c:v>
                </c:pt>
                <c:pt idx="1">
                  <c:v>43.295000000000002</c:v>
                </c:pt>
                <c:pt idx="2">
                  <c:v>35.112499999999997</c:v>
                </c:pt>
                <c:pt idx="3">
                  <c:v>31.82</c:v>
                </c:pt>
                <c:pt idx="4">
                  <c:v>30.6175</c:v>
                </c:pt>
                <c:pt idx="5">
                  <c:v>26.547499999999999</c:v>
                </c:pt>
                <c:pt idx="6">
                  <c:v>24.385000000000002</c:v>
                </c:pt>
                <c:pt idx="7">
                  <c:v>20.797500000000003</c:v>
                </c:pt>
                <c:pt idx="8">
                  <c:v>17.435000000000002</c:v>
                </c:pt>
                <c:pt idx="9">
                  <c:v>12.64</c:v>
                </c:pt>
                <c:pt idx="10">
                  <c:v>10.3125</c:v>
                </c:pt>
                <c:pt idx="11">
                  <c:v>6.8149999999999995</c:v>
                </c:pt>
                <c:pt idx="12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7-4237-9DD3-1ABD3EC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5840"/>
        <c:axId val="61494016"/>
      </c:scatterChart>
      <c:valAx>
        <c:axId val="6147584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494016"/>
        <c:crosses val="autoZero"/>
        <c:crossBetween val="midCat"/>
      </c:valAx>
      <c:valAx>
        <c:axId val="6149401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14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38636332593012E-2"/>
          <c:y val="4.7973848159140263E-2"/>
          <c:w val="0.84934785367504861"/>
          <c:h val="0.84377827142129525"/>
        </c:manualLayout>
      </c:layout>
      <c:scatterChart>
        <c:scatterStyle val="lineMarker"/>
        <c:varyColors val="0"/>
        <c:ser>
          <c:idx val="0"/>
          <c:order val="0"/>
          <c:tx>
            <c:v>Clay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loss'!$R$58:$R$70</c:f>
                <c:numCache>
                  <c:formatCode>General</c:formatCode>
                  <c:ptCount val="13"/>
                  <c:pt idx="0">
                    <c:v>0.6289354668235615</c:v>
                  </c:pt>
                  <c:pt idx="1">
                    <c:v>0.31552641671159209</c:v>
                  </c:pt>
                  <c:pt idx="2">
                    <c:v>0.60544239285949286</c:v>
                  </c:pt>
                  <c:pt idx="3">
                    <c:v>0.63915384214488768</c:v>
                  </c:pt>
                  <c:pt idx="4">
                    <c:v>0.66081659439557905</c:v>
                  </c:pt>
                  <c:pt idx="5">
                    <c:v>0.60780470753359572</c:v>
                  </c:pt>
                  <c:pt idx="6">
                    <c:v>0.69349898933905152</c:v>
                  </c:pt>
                  <c:pt idx="7">
                    <c:v>0.76548522776639749</c:v>
                  </c:pt>
                  <c:pt idx="8">
                    <c:v>0.85724004285347388</c:v>
                  </c:pt>
                  <c:pt idx="9">
                    <c:v>0.81390373246120518</c:v>
                  </c:pt>
                  <c:pt idx="10">
                    <c:v>0.48143665211531356</c:v>
                  </c:pt>
                  <c:pt idx="11">
                    <c:v>0.42837733700225528</c:v>
                  </c:pt>
                  <c:pt idx="12">
                    <c:v>0.2284087032367334</c:v>
                  </c:pt>
                </c:numCache>
              </c:numRef>
            </c:plus>
            <c:minus>
              <c:numRef>
                <c:f>'decomp means &amp; mass loss'!$R$58:$R$70</c:f>
                <c:numCache>
                  <c:formatCode>General</c:formatCode>
                  <c:ptCount val="13"/>
                  <c:pt idx="0">
                    <c:v>0.6289354668235615</c:v>
                  </c:pt>
                  <c:pt idx="1">
                    <c:v>0.31552641671159209</c:v>
                  </c:pt>
                  <c:pt idx="2">
                    <c:v>0.60544239285949286</c:v>
                  </c:pt>
                  <c:pt idx="3">
                    <c:v>0.63915384214488768</c:v>
                  </c:pt>
                  <c:pt idx="4">
                    <c:v>0.66081659439557905</c:v>
                  </c:pt>
                  <c:pt idx="5">
                    <c:v>0.60780470753359572</c:v>
                  </c:pt>
                  <c:pt idx="6">
                    <c:v>0.69349898933905152</c:v>
                  </c:pt>
                  <c:pt idx="7">
                    <c:v>0.76548522776639749</c:v>
                  </c:pt>
                  <c:pt idx="8">
                    <c:v>0.85724004285347388</c:v>
                  </c:pt>
                  <c:pt idx="9">
                    <c:v>0.81390373246120518</c:v>
                  </c:pt>
                  <c:pt idx="10">
                    <c:v>0.48143665211531356</c:v>
                  </c:pt>
                  <c:pt idx="11">
                    <c:v>0.42837733700225528</c:v>
                  </c:pt>
                  <c:pt idx="12">
                    <c:v>0.2284087032367334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loss'!$N$58:$N$70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loss'!$Q$58:$Q$70</c:f>
              <c:numCache>
                <c:formatCode>General</c:formatCode>
                <c:ptCount val="13"/>
                <c:pt idx="0">
                  <c:v>50.187499999999993</c:v>
                </c:pt>
                <c:pt idx="1">
                  <c:v>42.923749999999998</c:v>
                </c:pt>
                <c:pt idx="2">
                  <c:v>35.196249999999999</c:v>
                </c:pt>
                <c:pt idx="3">
                  <c:v>31.84375</c:v>
                </c:pt>
                <c:pt idx="4">
                  <c:v>29.125</c:v>
                </c:pt>
                <c:pt idx="5">
                  <c:v>25.001249999999999</c:v>
                </c:pt>
                <c:pt idx="6">
                  <c:v>20.538750000000004</c:v>
                </c:pt>
                <c:pt idx="7">
                  <c:v>18.036249999999999</c:v>
                </c:pt>
                <c:pt idx="8">
                  <c:v>14.473750000000001</c:v>
                </c:pt>
                <c:pt idx="9">
                  <c:v>10.770000000000001</c:v>
                </c:pt>
                <c:pt idx="10">
                  <c:v>7.7324999999999999</c:v>
                </c:pt>
                <c:pt idx="11">
                  <c:v>4.7099999999999991</c:v>
                </c:pt>
                <c:pt idx="12">
                  <c:v>2.7874999999999996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4CA4-907D-66840FD08831}"/>
            </c:ext>
          </c:extLst>
        </c:ser>
        <c:ser>
          <c:idx val="1"/>
          <c:order val="1"/>
          <c:tx>
            <c:v>Loam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loss'!$R$76:$R$88</c:f>
                <c:numCache>
                  <c:formatCode>General</c:formatCode>
                  <c:ptCount val="13"/>
                  <c:pt idx="0">
                    <c:v>0.4474890262022389</c:v>
                  </c:pt>
                  <c:pt idx="1">
                    <c:v>0.60036521622854067</c:v>
                  </c:pt>
                  <c:pt idx="2">
                    <c:v>0.86512579081227903</c:v>
                  </c:pt>
                  <c:pt idx="3">
                    <c:v>0.66510857733369888</c:v>
                  </c:pt>
                  <c:pt idx="4">
                    <c:v>0.25744581607453981</c:v>
                  </c:pt>
                  <c:pt idx="5">
                    <c:v>0.75779756060384784</c:v>
                  </c:pt>
                  <c:pt idx="6">
                    <c:v>0.78834577597650646</c:v>
                  </c:pt>
                  <c:pt idx="7">
                    <c:v>0.50393097599912295</c:v>
                  </c:pt>
                  <c:pt idx="8">
                    <c:v>0.45377754737315923</c:v>
                  </c:pt>
                  <c:pt idx="9">
                    <c:v>0.39071791752033663</c:v>
                  </c:pt>
                  <c:pt idx="10">
                    <c:v>0.5508135217242649</c:v>
                  </c:pt>
                  <c:pt idx="11">
                    <c:v>0.28468928864892018</c:v>
                  </c:pt>
                  <c:pt idx="12">
                    <c:v>0.2951690647505496</c:v>
                  </c:pt>
                </c:numCache>
              </c:numRef>
            </c:plus>
            <c:minus>
              <c:numRef>
                <c:f>'decomp means &amp; mass loss'!$R$76:$R$88</c:f>
                <c:numCache>
                  <c:formatCode>General</c:formatCode>
                  <c:ptCount val="13"/>
                  <c:pt idx="0">
                    <c:v>0.4474890262022389</c:v>
                  </c:pt>
                  <c:pt idx="1">
                    <c:v>0.60036521622854067</c:v>
                  </c:pt>
                  <c:pt idx="2">
                    <c:v>0.86512579081227903</c:v>
                  </c:pt>
                  <c:pt idx="3">
                    <c:v>0.66510857733369888</c:v>
                  </c:pt>
                  <c:pt idx="4">
                    <c:v>0.25744581607453981</c:v>
                  </c:pt>
                  <c:pt idx="5">
                    <c:v>0.75779756060384784</c:v>
                  </c:pt>
                  <c:pt idx="6">
                    <c:v>0.78834577597650646</c:v>
                  </c:pt>
                  <c:pt idx="7">
                    <c:v>0.50393097599912295</c:v>
                  </c:pt>
                  <c:pt idx="8">
                    <c:v>0.45377754737315923</c:v>
                  </c:pt>
                  <c:pt idx="9">
                    <c:v>0.39071791752033663</c:v>
                  </c:pt>
                  <c:pt idx="10">
                    <c:v>0.5508135217242649</c:v>
                  </c:pt>
                  <c:pt idx="11">
                    <c:v>0.28468928864892018</c:v>
                  </c:pt>
                  <c:pt idx="12">
                    <c:v>0.2951690647505496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'decomp means &amp; mass loss'!$N$76:$N$88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loss'!$Q$76:$Q$88</c:f>
              <c:numCache>
                <c:formatCode>General</c:formatCode>
                <c:ptCount val="13"/>
                <c:pt idx="0">
                  <c:v>50.385000000000005</c:v>
                </c:pt>
                <c:pt idx="1">
                  <c:v>43.672499999999999</c:v>
                </c:pt>
                <c:pt idx="2">
                  <c:v>36.556249999999999</c:v>
                </c:pt>
                <c:pt idx="3">
                  <c:v>32.778750000000002</c:v>
                </c:pt>
                <c:pt idx="4">
                  <c:v>30.576249999999998</c:v>
                </c:pt>
                <c:pt idx="5">
                  <c:v>27.205000000000002</c:v>
                </c:pt>
                <c:pt idx="6">
                  <c:v>23.986249999999998</c:v>
                </c:pt>
                <c:pt idx="7">
                  <c:v>20.7</c:v>
                </c:pt>
                <c:pt idx="8">
                  <c:v>17.846250000000001</c:v>
                </c:pt>
                <c:pt idx="9">
                  <c:v>11.946249999999999</c:v>
                </c:pt>
                <c:pt idx="10">
                  <c:v>9.4324999999999992</c:v>
                </c:pt>
                <c:pt idx="11">
                  <c:v>6.6512500000000001</c:v>
                </c:pt>
                <c:pt idx="12">
                  <c:v>4.8237500000000004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2-4CA4-907D-66840FD0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4608"/>
        <c:axId val="62010496"/>
      </c:scatterChart>
      <c:valAx>
        <c:axId val="6200460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2010496"/>
        <c:crosses val="autoZero"/>
        <c:crossBetween val="midCat"/>
      </c:valAx>
      <c:valAx>
        <c:axId val="62010496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20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6370282124468"/>
          <c:y val="6.3221830309039065E-2"/>
          <c:w val="0.12377754383507586"/>
          <c:h val="0.1562720833930162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Clay</c:v>
          </c:tx>
          <c:spPr>
            <a:ln w="95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loss'!$R$58:$R$70</c:f>
                <c:numCache>
                  <c:formatCode>General</c:formatCode>
                  <c:ptCount val="13"/>
                  <c:pt idx="0">
                    <c:v>0.6289354668235615</c:v>
                  </c:pt>
                  <c:pt idx="1">
                    <c:v>0.31552641671159209</c:v>
                  </c:pt>
                  <c:pt idx="2">
                    <c:v>0.60544239285949286</c:v>
                  </c:pt>
                  <c:pt idx="3">
                    <c:v>0.63915384214488768</c:v>
                  </c:pt>
                  <c:pt idx="4">
                    <c:v>0.66081659439557905</c:v>
                  </c:pt>
                  <c:pt idx="5">
                    <c:v>0.60780470753359572</c:v>
                  </c:pt>
                  <c:pt idx="6">
                    <c:v>0.69349898933905152</c:v>
                  </c:pt>
                  <c:pt idx="7">
                    <c:v>0.76548522776639749</c:v>
                  </c:pt>
                  <c:pt idx="8">
                    <c:v>0.85724004285347388</c:v>
                  </c:pt>
                  <c:pt idx="9">
                    <c:v>0.81390373246120518</c:v>
                  </c:pt>
                  <c:pt idx="10">
                    <c:v>0.48143665211531356</c:v>
                  </c:pt>
                  <c:pt idx="11">
                    <c:v>0.42837733700225528</c:v>
                  </c:pt>
                  <c:pt idx="12">
                    <c:v>0.2284087032367334</c:v>
                  </c:pt>
                </c:numCache>
              </c:numRef>
            </c:plus>
            <c:minus>
              <c:numRef>
                <c:f>'decomp means &amp; mass loss'!$R$58:$R$70</c:f>
                <c:numCache>
                  <c:formatCode>General</c:formatCode>
                  <c:ptCount val="13"/>
                  <c:pt idx="0">
                    <c:v>0.6289354668235615</c:v>
                  </c:pt>
                  <c:pt idx="1">
                    <c:v>0.31552641671159209</c:v>
                  </c:pt>
                  <c:pt idx="2">
                    <c:v>0.60544239285949286</c:v>
                  </c:pt>
                  <c:pt idx="3">
                    <c:v>0.63915384214488768</c:v>
                  </c:pt>
                  <c:pt idx="4">
                    <c:v>0.66081659439557905</c:v>
                  </c:pt>
                  <c:pt idx="5">
                    <c:v>0.60780470753359572</c:v>
                  </c:pt>
                  <c:pt idx="6">
                    <c:v>0.69349898933905152</c:v>
                  </c:pt>
                  <c:pt idx="7">
                    <c:v>0.76548522776639749</c:v>
                  </c:pt>
                  <c:pt idx="8">
                    <c:v>0.85724004285347388</c:v>
                  </c:pt>
                  <c:pt idx="9">
                    <c:v>0.81390373246120518</c:v>
                  </c:pt>
                  <c:pt idx="10">
                    <c:v>0.48143665211531356</c:v>
                  </c:pt>
                  <c:pt idx="11">
                    <c:v>0.42837733700225528</c:v>
                  </c:pt>
                  <c:pt idx="12">
                    <c:v>0.2284087032367334</c:v>
                  </c:pt>
                </c:numCache>
              </c:numRef>
            </c:minus>
          </c:errBars>
          <c:xVal>
            <c:numRef>
              <c:f>'decomp means &amp; mass loss'!$N$58:$N$70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loss'!$Q$58:$Q$70</c:f>
              <c:numCache>
                <c:formatCode>General</c:formatCode>
                <c:ptCount val="13"/>
                <c:pt idx="0">
                  <c:v>50.187499999999993</c:v>
                </c:pt>
                <c:pt idx="1">
                  <c:v>42.923749999999998</c:v>
                </c:pt>
                <c:pt idx="2">
                  <c:v>35.196249999999999</c:v>
                </c:pt>
                <c:pt idx="3">
                  <c:v>31.84375</c:v>
                </c:pt>
                <c:pt idx="4">
                  <c:v>29.125</c:v>
                </c:pt>
                <c:pt idx="5">
                  <c:v>25.001249999999999</c:v>
                </c:pt>
                <c:pt idx="6">
                  <c:v>20.538750000000004</c:v>
                </c:pt>
                <c:pt idx="7">
                  <c:v>18.036249999999999</c:v>
                </c:pt>
                <c:pt idx="8">
                  <c:v>14.473750000000001</c:v>
                </c:pt>
                <c:pt idx="9">
                  <c:v>10.770000000000001</c:v>
                </c:pt>
                <c:pt idx="10">
                  <c:v>7.7324999999999999</c:v>
                </c:pt>
                <c:pt idx="11">
                  <c:v>4.7099999999999991</c:v>
                </c:pt>
                <c:pt idx="12">
                  <c:v>2.7874999999999996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4CA4-907D-66840FD08831}"/>
            </c:ext>
          </c:extLst>
        </c:ser>
        <c:ser>
          <c:idx val="1"/>
          <c:order val="1"/>
          <c:tx>
            <c:v>Loam</c:v>
          </c:tx>
          <c:spPr>
            <a:ln w="9525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'decomp means &amp; mass loss'!$R$76:$R$88</c:f>
                <c:numCache>
                  <c:formatCode>General</c:formatCode>
                  <c:ptCount val="13"/>
                  <c:pt idx="0">
                    <c:v>0.4474890262022389</c:v>
                  </c:pt>
                  <c:pt idx="1">
                    <c:v>0.60036521622854067</c:v>
                  </c:pt>
                  <c:pt idx="2">
                    <c:v>0.86512579081227903</c:v>
                  </c:pt>
                  <c:pt idx="3">
                    <c:v>0.66510857733369888</c:v>
                  </c:pt>
                  <c:pt idx="4">
                    <c:v>0.25744581607453981</c:v>
                  </c:pt>
                  <c:pt idx="5">
                    <c:v>0.75779756060384784</c:v>
                  </c:pt>
                  <c:pt idx="6">
                    <c:v>0.78834577597650646</c:v>
                  </c:pt>
                  <c:pt idx="7">
                    <c:v>0.50393097599912295</c:v>
                  </c:pt>
                  <c:pt idx="8">
                    <c:v>0.45377754737315923</c:v>
                  </c:pt>
                  <c:pt idx="9">
                    <c:v>0.39071791752033663</c:v>
                  </c:pt>
                  <c:pt idx="10">
                    <c:v>0.5508135217242649</c:v>
                  </c:pt>
                  <c:pt idx="11">
                    <c:v>0.28468928864892018</c:v>
                  </c:pt>
                  <c:pt idx="12">
                    <c:v>0.2951690647505496</c:v>
                  </c:pt>
                </c:numCache>
              </c:numRef>
            </c:plus>
            <c:minus>
              <c:numRef>
                <c:f>'decomp means &amp; mass loss'!$R$76:$R$88</c:f>
                <c:numCache>
                  <c:formatCode>General</c:formatCode>
                  <c:ptCount val="13"/>
                  <c:pt idx="0">
                    <c:v>0.4474890262022389</c:v>
                  </c:pt>
                  <c:pt idx="1">
                    <c:v>0.60036521622854067</c:v>
                  </c:pt>
                  <c:pt idx="2">
                    <c:v>0.86512579081227903</c:v>
                  </c:pt>
                  <c:pt idx="3">
                    <c:v>0.66510857733369888</c:v>
                  </c:pt>
                  <c:pt idx="4">
                    <c:v>0.25744581607453981</c:v>
                  </c:pt>
                  <c:pt idx="5">
                    <c:v>0.75779756060384784</c:v>
                  </c:pt>
                  <c:pt idx="6">
                    <c:v>0.78834577597650646</c:v>
                  </c:pt>
                  <c:pt idx="7">
                    <c:v>0.50393097599912295</c:v>
                  </c:pt>
                  <c:pt idx="8">
                    <c:v>0.45377754737315923</c:v>
                  </c:pt>
                  <c:pt idx="9">
                    <c:v>0.39071791752033663</c:v>
                  </c:pt>
                  <c:pt idx="10">
                    <c:v>0.5508135217242649</c:v>
                  </c:pt>
                  <c:pt idx="11">
                    <c:v>0.28468928864892018</c:v>
                  </c:pt>
                  <c:pt idx="12">
                    <c:v>0.2951690647505496</c:v>
                  </c:pt>
                </c:numCache>
              </c:numRef>
            </c:minus>
          </c:errBars>
          <c:xVal>
            <c:numRef>
              <c:f>'decomp means &amp; mass loss'!$N$76:$N$88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'decomp means &amp; mass loss'!$Q$76:$Q$88</c:f>
              <c:numCache>
                <c:formatCode>General</c:formatCode>
                <c:ptCount val="13"/>
                <c:pt idx="0">
                  <c:v>50.385000000000005</c:v>
                </c:pt>
                <c:pt idx="1">
                  <c:v>43.672499999999999</c:v>
                </c:pt>
                <c:pt idx="2">
                  <c:v>36.556249999999999</c:v>
                </c:pt>
                <c:pt idx="3">
                  <c:v>32.778750000000002</c:v>
                </c:pt>
                <c:pt idx="4">
                  <c:v>30.576249999999998</c:v>
                </c:pt>
                <c:pt idx="5">
                  <c:v>27.205000000000002</c:v>
                </c:pt>
                <c:pt idx="6">
                  <c:v>23.986249999999998</c:v>
                </c:pt>
                <c:pt idx="7">
                  <c:v>20.7</c:v>
                </c:pt>
                <c:pt idx="8">
                  <c:v>17.846250000000001</c:v>
                </c:pt>
                <c:pt idx="9">
                  <c:v>11.946249999999999</c:v>
                </c:pt>
                <c:pt idx="10">
                  <c:v>9.4324999999999992</c:v>
                </c:pt>
                <c:pt idx="11">
                  <c:v>6.6512500000000001</c:v>
                </c:pt>
                <c:pt idx="12">
                  <c:v>4.8237500000000004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02-4CA4-907D-66840FD0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1088"/>
        <c:axId val="95327360"/>
      </c:scatterChart>
      <c:valAx>
        <c:axId val="953210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27360"/>
        <c:crosses val="autoZero"/>
        <c:crossBetween val="midCat"/>
      </c:valAx>
      <c:valAx>
        <c:axId val="9532736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remaining dry 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2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70533948140727"/>
          <c:y val="7.0871784701136364E-2"/>
          <c:w val="0.16482852769824471"/>
          <c:h val="0.13971344668844218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3589957933341"/>
          <c:y val="5.6196335253812527E-2"/>
          <c:w val="0.71101957717614062"/>
          <c:h val="0.70967153110124126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graphs'!$D$30:$D$42</c:f>
                <c:numCache>
                  <c:formatCode>General</c:formatCode>
                  <c:ptCount val="13"/>
                  <c:pt idx="0">
                    <c:v>0.5463674549448525</c:v>
                  </c:pt>
                  <c:pt idx="1">
                    <c:v>5.1165983978081253E-2</c:v>
                  </c:pt>
                  <c:pt idx="2">
                    <c:v>0.26832163931216041</c:v>
                  </c:pt>
                  <c:pt idx="3">
                    <c:v>0.66618594160048639</c:v>
                  </c:pt>
                  <c:pt idx="4">
                    <c:v>0.55138341240163313</c:v>
                  </c:pt>
                  <c:pt idx="5">
                    <c:v>0.39734767935030235</c:v>
                  </c:pt>
                  <c:pt idx="6">
                    <c:v>0.64864107995350062</c:v>
                  </c:pt>
                  <c:pt idx="7">
                    <c:v>0.42693279264508727</c:v>
                  </c:pt>
                  <c:pt idx="8">
                    <c:v>0.22625077832774459</c:v>
                  </c:pt>
                  <c:pt idx="9">
                    <c:v>0.50051335974126432</c:v>
                  </c:pt>
                  <c:pt idx="10">
                    <c:v>0.47096665981247171</c:v>
                  </c:pt>
                  <c:pt idx="11">
                    <c:v>0.19050929978776363</c:v>
                  </c:pt>
                  <c:pt idx="12">
                    <c:v>0.21553865443020997</c:v>
                  </c:pt>
                </c:numCache>
              </c:numRef>
            </c:plus>
            <c:minus>
              <c:numRef>
                <c:f>'F2 Rem nut graphs'!$D$30:$D$42</c:f>
                <c:numCache>
                  <c:formatCode>General</c:formatCode>
                  <c:ptCount val="13"/>
                  <c:pt idx="0">
                    <c:v>0.5463674549448525</c:v>
                  </c:pt>
                  <c:pt idx="1">
                    <c:v>5.1165983978081253E-2</c:v>
                  </c:pt>
                  <c:pt idx="2">
                    <c:v>0.26832163931216041</c:v>
                  </c:pt>
                  <c:pt idx="3">
                    <c:v>0.66618594160048639</c:v>
                  </c:pt>
                  <c:pt idx="4">
                    <c:v>0.55138341240163313</c:v>
                  </c:pt>
                  <c:pt idx="5">
                    <c:v>0.39734767935030235</c:v>
                  </c:pt>
                  <c:pt idx="6">
                    <c:v>0.64864107995350062</c:v>
                  </c:pt>
                  <c:pt idx="7">
                    <c:v>0.42693279264508727</c:v>
                  </c:pt>
                  <c:pt idx="8">
                    <c:v>0.22625077832774459</c:v>
                  </c:pt>
                  <c:pt idx="9">
                    <c:v>0.50051335974126432</c:v>
                  </c:pt>
                  <c:pt idx="10">
                    <c:v>0.47096665981247171</c:v>
                  </c:pt>
                  <c:pt idx="11">
                    <c:v>0.19050929978776363</c:v>
                  </c:pt>
                  <c:pt idx="12">
                    <c:v>0.21553865443020997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graphs'!$B$30:$B$42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graphs'!$C$30:$C$42</c:f>
              <c:numCache>
                <c:formatCode>0.0</c:formatCode>
                <c:ptCount val="13"/>
                <c:pt idx="0">
                  <c:v>20.640437500000001</c:v>
                </c:pt>
                <c:pt idx="1">
                  <c:v>17.989991615074011</c:v>
                </c:pt>
                <c:pt idx="2">
                  <c:v>13.638478831265433</c:v>
                </c:pt>
                <c:pt idx="3">
                  <c:v>14.594443582596412</c:v>
                </c:pt>
                <c:pt idx="4">
                  <c:v>11.359477531716253</c:v>
                </c:pt>
                <c:pt idx="5">
                  <c:v>9.4235727168329362</c:v>
                </c:pt>
                <c:pt idx="6">
                  <c:v>8.3297443073565862</c:v>
                </c:pt>
                <c:pt idx="7">
                  <c:v>7.4591862533580002</c:v>
                </c:pt>
                <c:pt idx="8">
                  <c:v>5.2095310312826033</c:v>
                </c:pt>
                <c:pt idx="9">
                  <c:v>3.4233203287505694</c:v>
                </c:pt>
                <c:pt idx="10">
                  <c:v>2.8488867431097336</c:v>
                </c:pt>
                <c:pt idx="11">
                  <c:v>1.7787683984326044</c:v>
                </c:pt>
                <c:pt idx="12">
                  <c:v>1.3852753073278345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4-4608-9577-C728128BAC72}"/>
            </c:ext>
          </c:extLst>
        </c:ser>
        <c:ser>
          <c:idx val="1"/>
          <c:order val="1"/>
          <c:tx>
            <c:v>C2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graphs'!$D$87:$D$99</c:f>
                <c:numCache>
                  <c:formatCode>General</c:formatCode>
                  <c:ptCount val="13"/>
                  <c:pt idx="0">
                    <c:v>1.0168102440833868</c:v>
                  </c:pt>
                  <c:pt idx="1">
                    <c:v>0.59710934239399793</c:v>
                  </c:pt>
                  <c:pt idx="2">
                    <c:v>0.82122332841835699</c:v>
                  </c:pt>
                  <c:pt idx="3">
                    <c:v>0.42553490237495506</c:v>
                  </c:pt>
                  <c:pt idx="4">
                    <c:v>0.43906109722468323</c:v>
                  </c:pt>
                  <c:pt idx="5">
                    <c:v>0.55422889061075054</c:v>
                  </c:pt>
                  <c:pt idx="6">
                    <c:v>0.64878307222680343</c:v>
                  </c:pt>
                  <c:pt idx="7">
                    <c:v>0.24363024527329324</c:v>
                  </c:pt>
                  <c:pt idx="8">
                    <c:v>0.42298701229391461</c:v>
                  </c:pt>
                  <c:pt idx="9">
                    <c:v>0.36159337127983271</c:v>
                  </c:pt>
                  <c:pt idx="10">
                    <c:v>0.19714303424362895</c:v>
                  </c:pt>
                  <c:pt idx="11">
                    <c:v>0.11680724092905242</c:v>
                  </c:pt>
                  <c:pt idx="12">
                    <c:v>7.8476428089366709E-2</c:v>
                  </c:pt>
                </c:numCache>
              </c:numRef>
            </c:plus>
            <c:minus>
              <c:numRef>
                <c:f>'F2 Rem nut graphs'!$D$87:$D$99</c:f>
                <c:numCache>
                  <c:formatCode>General</c:formatCode>
                  <c:ptCount val="13"/>
                  <c:pt idx="0">
                    <c:v>1.0168102440833868</c:v>
                  </c:pt>
                  <c:pt idx="1">
                    <c:v>0.59710934239399793</c:v>
                  </c:pt>
                  <c:pt idx="2">
                    <c:v>0.82122332841835699</c:v>
                  </c:pt>
                  <c:pt idx="3">
                    <c:v>0.42553490237495506</c:v>
                  </c:pt>
                  <c:pt idx="4">
                    <c:v>0.43906109722468323</c:v>
                  </c:pt>
                  <c:pt idx="5">
                    <c:v>0.55422889061075054</c:v>
                  </c:pt>
                  <c:pt idx="6">
                    <c:v>0.64878307222680343</c:v>
                  </c:pt>
                  <c:pt idx="7">
                    <c:v>0.24363024527329324</c:v>
                  </c:pt>
                  <c:pt idx="8">
                    <c:v>0.42298701229391461</c:v>
                  </c:pt>
                  <c:pt idx="9">
                    <c:v>0.36159337127983271</c:v>
                  </c:pt>
                  <c:pt idx="10">
                    <c:v>0.19714303424362895</c:v>
                  </c:pt>
                  <c:pt idx="11">
                    <c:v>0.11680724092905242</c:v>
                  </c:pt>
                  <c:pt idx="12">
                    <c:v>7.8476428089366709E-2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graphs'!$B$87:$B$99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graphs'!$C$87:$C$99</c:f>
              <c:numCache>
                <c:formatCode>General</c:formatCode>
                <c:ptCount val="13"/>
                <c:pt idx="0">
                  <c:v>20.970447499999999</c:v>
                </c:pt>
                <c:pt idx="1">
                  <c:v>16.770113714406765</c:v>
                </c:pt>
                <c:pt idx="2">
                  <c:v>14.730679425793767</c:v>
                </c:pt>
                <c:pt idx="3">
                  <c:v>13.400636819185401</c:v>
                </c:pt>
                <c:pt idx="4">
                  <c:v>12.373476631680461</c:v>
                </c:pt>
                <c:pt idx="5">
                  <c:v>10.849445162340238</c:v>
                </c:pt>
                <c:pt idx="6">
                  <c:v>9.3521265860816669</c:v>
                </c:pt>
                <c:pt idx="7">
                  <c:v>7.9749512033485042</c:v>
                </c:pt>
                <c:pt idx="8">
                  <c:v>4.6973672832823965</c:v>
                </c:pt>
                <c:pt idx="9">
                  <c:v>4.2717540039360777</c:v>
                </c:pt>
                <c:pt idx="10">
                  <c:v>2.4180715821035332</c:v>
                </c:pt>
                <c:pt idx="11">
                  <c:v>1.6849300573148998</c:v>
                </c:pt>
                <c:pt idx="12">
                  <c:v>0.87576034001345171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4-4608-9577-C728128BAC72}"/>
            </c:ext>
          </c:extLst>
        </c:ser>
        <c:ser>
          <c:idx val="2"/>
          <c:order val="2"/>
          <c:tx>
            <c:v>L1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graphs'!$D$132:$D$144</c:f>
                <c:numCache>
                  <c:formatCode>General</c:formatCode>
                  <c:ptCount val="13"/>
                  <c:pt idx="0">
                    <c:v>0.63436568456214626</c:v>
                  </c:pt>
                  <c:pt idx="1">
                    <c:v>0.61211701804247109</c:v>
                  </c:pt>
                  <c:pt idx="2">
                    <c:v>0.39908024139039044</c:v>
                  </c:pt>
                  <c:pt idx="3">
                    <c:v>0.53544220448891255</c:v>
                  </c:pt>
                  <c:pt idx="4">
                    <c:v>0.59534486218161131</c:v>
                  </c:pt>
                  <c:pt idx="5">
                    <c:v>0.6782705904292301</c:v>
                  </c:pt>
                  <c:pt idx="6">
                    <c:v>0.2334046780579688</c:v>
                  </c:pt>
                  <c:pt idx="7">
                    <c:v>0.16361310166169521</c:v>
                  </c:pt>
                  <c:pt idx="8">
                    <c:v>0.55213760891690511</c:v>
                  </c:pt>
                  <c:pt idx="9">
                    <c:v>0.19418232604590127</c:v>
                  </c:pt>
                  <c:pt idx="10">
                    <c:v>0.11164112021017834</c:v>
                  </c:pt>
                  <c:pt idx="11">
                    <c:v>6.3440262786992149E-2</c:v>
                  </c:pt>
                  <c:pt idx="12">
                    <c:v>0.11932192678897291</c:v>
                  </c:pt>
                </c:numCache>
              </c:numRef>
            </c:plus>
            <c:minus>
              <c:numRef>
                <c:f>'F2 Rem nut graphs'!$D$132:$D$144</c:f>
                <c:numCache>
                  <c:formatCode>General</c:formatCode>
                  <c:ptCount val="13"/>
                  <c:pt idx="0">
                    <c:v>0.63436568456214626</c:v>
                  </c:pt>
                  <c:pt idx="1">
                    <c:v>0.61211701804247109</c:v>
                  </c:pt>
                  <c:pt idx="2">
                    <c:v>0.39908024139039044</c:v>
                  </c:pt>
                  <c:pt idx="3">
                    <c:v>0.53544220448891255</c:v>
                  </c:pt>
                  <c:pt idx="4">
                    <c:v>0.59534486218161131</c:v>
                  </c:pt>
                  <c:pt idx="5">
                    <c:v>0.6782705904292301</c:v>
                  </c:pt>
                  <c:pt idx="6">
                    <c:v>0.2334046780579688</c:v>
                  </c:pt>
                  <c:pt idx="7">
                    <c:v>0.16361310166169521</c:v>
                  </c:pt>
                  <c:pt idx="8">
                    <c:v>0.55213760891690511</c:v>
                  </c:pt>
                  <c:pt idx="9">
                    <c:v>0.19418232604590127</c:v>
                  </c:pt>
                  <c:pt idx="10">
                    <c:v>0.11164112021017834</c:v>
                  </c:pt>
                  <c:pt idx="11">
                    <c:v>6.3440262786992149E-2</c:v>
                  </c:pt>
                  <c:pt idx="12">
                    <c:v>0.11932192678897291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graphs'!$B$132:$B$144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graphs'!$C$132:$C$144</c:f>
              <c:numCache>
                <c:formatCode>General</c:formatCode>
                <c:ptCount val="13"/>
                <c:pt idx="0">
                  <c:v>22.550330000000002</c:v>
                </c:pt>
                <c:pt idx="1">
                  <c:v>17.664309118775421</c:v>
                </c:pt>
                <c:pt idx="2">
                  <c:v>17.220515326719468</c:v>
                </c:pt>
                <c:pt idx="3">
                  <c:v>14.594223546063489</c:v>
                </c:pt>
                <c:pt idx="4">
                  <c:v>12.264497556638403</c:v>
                </c:pt>
                <c:pt idx="5">
                  <c:v>12.040811821076238</c:v>
                </c:pt>
                <c:pt idx="6">
                  <c:v>11.02370069550355</c:v>
                </c:pt>
                <c:pt idx="7">
                  <c:v>9.031973565141282</c:v>
                </c:pt>
                <c:pt idx="8">
                  <c:v>6.3129595553142632</c:v>
                </c:pt>
                <c:pt idx="9">
                  <c:v>3.7900786300347136</c:v>
                </c:pt>
                <c:pt idx="10">
                  <c:v>2.7068330052676082</c:v>
                </c:pt>
                <c:pt idx="11">
                  <c:v>2.41248111103857</c:v>
                </c:pt>
                <c:pt idx="12">
                  <c:v>1.8550386638367189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4-4608-9577-C728128BAC72}"/>
            </c:ext>
          </c:extLst>
        </c:ser>
        <c:ser>
          <c:idx val="3"/>
          <c:order val="3"/>
          <c:tx>
            <c:v>L2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graphs'!$D$178:$D$190</c:f>
                <c:numCache>
                  <c:formatCode>General</c:formatCode>
                  <c:ptCount val="13"/>
                  <c:pt idx="0">
                    <c:v>0.68610644857412539</c:v>
                  </c:pt>
                  <c:pt idx="1">
                    <c:v>0.23280402216746987</c:v>
                  </c:pt>
                  <c:pt idx="2">
                    <c:v>0.92831722395566185</c:v>
                  </c:pt>
                  <c:pt idx="3">
                    <c:v>0.48416817932942113</c:v>
                  </c:pt>
                  <c:pt idx="4">
                    <c:v>0.4962512625474258</c:v>
                  </c:pt>
                  <c:pt idx="5">
                    <c:v>0.61765239423240392</c:v>
                  </c:pt>
                  <c:pt idx="6">
                    <c:v>0.42071751233772908</c:v>
                  </c:pt>
                  <c:pt idx="7">
                    <c:v>0.42519951445344156</c:v>
                  </c:pt>
                  <c:pt idx="8">
                    <c:v>0.26958236058397289</c:v>
                  </c:pt>
                  <c:pt idx="9">
                    <c:v>0.22580552068345044</c:v>
                  </c:pt>
                  <c:pt idx="10">
                    <c:v>0.15950509996809439</c:v>
                  </c:pt>
                  <c:pt idx="11">
                    <c:v>0.32497068855187899</c:v>
                  </c:pt>
                  <c:pt idx="12">
                    <c:v>0.13160132351110276</c:v>
                  </c:pt>
                </c:numCache>
              </c:numRef>
            </c:plus>
            <c:minus>
              <c:numRef>
                <c:f>'F2 Rem nut graphs'!$D$178:$D$190</c:f>
                <c:numCache>
                  <c:formatCode>General</c:formatCode>
                  <c:ptCount val="13"/>
                  <c:pt idx="0">
                    <c:v>0.68610644857412539</c:v>
                  </c:pt>
                  <c:pt idx="1">
                    <c:v>0.23280402216746987</c:v>
                  </c:pt>
                  <c:pt idx="2">
                    <c:v>0.92831722395566185</c:v>
                  </c:pt>
                  <c:pt idx="3">
                    <c:v>0.48416817932942113</c:v>
                  </c:pt>
                  <c:pt idx="4">
                    <c:v>0.4962512625474258</c:v>
                  </c:pt>
                  <c:pt idx="5">
                    <c:v>0.61765239423240392</c:v>
                  </c:pt>
                  <c:pt idx="6">
                    <c:v>0.42071751233772908</c:v>
                  </c:pt>
                  <c:pt idx="7">
                    <c:v>0.42519951445344156</c:v>
                  </c:pt>
                  <c:pt idx="8">
                    <c:v>0.26958236058397289</c:v>
                  </c:pt>
                  <c:pt idx="9">
                    <c:v>0.22580552068345044</c:v>
                  </c:pt>
                  <c:pt idx="10">
                    <c:v>0.15950509996809439</c:v>
                  </c:pt>
                  <c:pt idx="11">
                    <c:v>0.32497068855187899</c:v>
                  </c:pt>
                  <c:pt idx="12">
                    <c:v>0.13160132351110276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graphs'!$B$178:$B$190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graphs'!$C$178:$C$190</c:f>
              <c:numCache>
                <c:formatCode>General</c:formatCode>
                <c:ptCount val="13"/>
                <c:pt idx="0">
                  <c:v>20.541124999999997</c:v>
                </c:pt>
                <c:pt idx="1">
                  <c:v>14.924528619259362</c:v>
                </c:pt>
                <c:pt idx="2">
                  <c:v>15.677256758528019</c:v>
                </c:pt>
                <c:pt idx="3">
                  <c:v>12.580180813864061</c:v>
                </c:pt>
                <c:pt idx="4">
                  <c:v>12.670041529870042</c:v>
                </c:pt>
                <c:pt idx="5">
                  <c:v>10.601943321027449</c:v>
                </c:pt>
                <c:pt idx="6">
                  <c:v>10.219003464261581</c:v>
                </c:pt>
                <c:pt idx="7">
                  <c:v>9.823931515783503</c:v>
                </c:pt>
                <c:pt idx="8">
                  <c:v>5.6005163386885295</c:v>
                </c:pt>
                <c:pt idx="9">
                  <c:v>3.8309625491497963</c:v>
                </c:pt>
                <c:pt idx="10">
                  <c:v>2.8041426892415977</c:v>
                </c:pt>
                <c:pt idx="11">
                  <c:v>3.0921513355860211</c:v>
                </c:pt>
                <c:pt idx="12">
                  <c:v>1.3975481096277651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4-4608-9577-C728128B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1904"/>
        <c:axId val="98253824"/>
      </c:scatterChart>
      <c:valAx>
        <c:axId val="9825190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253824"/>
        <c:crosses val="autoZero"/>
        <c:crossBetween val="midCat"/>
      </c:valAx>
      <c:valAx>
        <c:axId val="98253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50"/>
                </a:pPr>
                <a:r>
                  <a:rPr lang="en-US" sz="850" b="0"/>
                  <a:t>N</a:t>
                </a:r>
                <a:r>
                  <a:rPr lang="en-US" sz="850" b="0" baseline="0"/>
                  <a:t> remaining (mg N g</a:t>
                </a:r>
                <a:r>
                  <a:rPr lang="en-US" sz="850" b="0" baseline="30000"/>
                  <a:t>-1</a:t>
                </a:r>
                <a:r>
                  <a:rPr lang="en-US" sz="850" b="0" baseline="0"/>
                  <a:t> of initial leaf litter)</a:t>
                </a:r>
                <a:endParaRPr lang="en-US" sz="850" b="0"/>
              </a:p>
            </c:rich>
          </c:tx>
          <c:layout>
            <c:manualLayout>
              <c:xMode val="edge"/>
              <c:yMode val="edge"/>
              <c:x val="4.2808219178082189E-2"/>
              <c:y val="5.619633525381252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8251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8760921151979"/>
          <c:y val="5.6196335253812527E-2"/>
          <c:w val="0.68736786754395429"/>
          <c:h val="0.70967153110124126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graphs'!$F$30:$F$42</c:f>
                <c:numCache>
                  <c:formatCode>General</c:formatCode>
                  <c:ptCount val="13"/>
                  <c:pt idx="0">
                    <c:v>0.10635338107773844</c:v>
                  </c:pt>
                  <c:pt idx="1">
                    <c:v>2.9373705475404785E-2</c:v>
                  </c:pt>
                  <c:pt idx="2">
                    <c:v>4.6962201720622966E-2</c:v>
                  </c:pt>
                  <c:pt idx="3">
                    <c:v>4.7058885490421871E-2</c:v>
                  </c:pt>
                  <c:pt idx="4">
                    <c:v>4.9891133515781325E-2</c:v>
                  </c:pt>
                  <c:pt idx="5">
                    <c:v>1.6430672634532906E-2</c:v>
                  </c:pt>
                  <c:pt idx="6">
                    <c:v>1.9414408357107695E-2</c:v>
                  </c:pt>
                  <c:pt idx="7">
                    <c:v>2.1773882388332822E-2</c:v>
                  </c:pt>
                  <c:pt idx="8">
                    <c:v>3.7854842190247595E-2</c:v>
                  </c:pt>
                  <c:pt idx="9">
                    <c:v>9.9192794532100229E-3</c:v>
                  </c:pt>
                  <c:pt idx="10">
                    <c:v>2.7486364893243673E-2</c:v>
                  </c:pt>
                  <c:pt idx="11">
                    <c:v>6.6800665938116736E-3</c:v>
                  </c:pt>
                  <c:pt idx="12">
                    <c:v>5.6531391969706669E-3</c:v>
                  </c:pt>
                </c:numCache>
              </c:numRef>
            </c:plus>
            <c:minus>
              <c:numRef>
                <c:f>'F2 Rem nut graphs'!$F$30:$F$42</c:f>
                <c:numCache>
                  <c:formatCode>General</c:formatCode>
                  <c:ptCount val="13"/>
                  <c:pt idx="0">
                    <c:v>0.10635338107773844</c:v>
                  </c:pt>
                  <c:pt idx="1">
                    <c:v>2.9373705475404785E-2</c:v>
                  </c:pt>
                  <c:pt idx="2">
                    <c:v>4.6962201720622966E-2</c:v>
                  </c:pt>
                  <c:pt idx="3">
                    <c:v>4.7058885490421871E-2</c:v>
                  </c:pt>
                  <c:pt idx="4">
                    <c:v>4.9891133515781325E-2</c:v>
                  </c:pt>
                  <c:pt idx="5">
                    <c:v>1.6430672634532906E-2</c:v>
                  </c:pt>
                  <c:pt idx="6">
                    <c:v>1.9414408357107695E-2</c:v>
                  </c:pt>
                  <c:pt idx="7">
                    <c:v>2.1773882388332822E-2</c:v>
                  </c:pt>
                  <c:pt idx="8">
                    <c:v>3.7854842190247595E-2</c:v>
                  </c:pt>
                  <c:pt idx="9">
                    <c:v>9.9192794532100229E-3</c:v>
                  </c:pt>
                  <c:pt idx="10">
                    <c:v>2.7486364893243673E-2</c:v>
                  </c:pt>
                  <c:pt idx="11">
                    <c:v>6.6800665938116736E-3</c:v>
                  </c:pt>
                  <c:pt idx="12">
                    <c:v>5.6531391969706669E-3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graphs'!$B$30:$B$42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graphs'!$E$30:$E$42</c:f>
              <c:numCache>
                <c:formatCode>General</c:formatCode>
                <c:ptCount val="13"/>
                <c:pt idx="0">
                  <c:v>0.63275000000000003</c:v>
                </c:pt>
                <c:pt idx="1">
                  <c:v>0.56409340954870635</c:v>
                </c:pt>
                <c:pt idx="2">
                  <c:v>0.32123848432654578</c:v>
                </c:pt>
                <c:pt idx="3">
                  <c:v>0.3012049874675955</c:v>
                </c:pt>
                <c:pt idx="4">
                  <c:v>0.22461175308682599</c:v>
                </c:pt>
                <c:pt idx="5">
                  <c:v>0.23052722808480924</c:v>
                </c:pt>
                <c:pt idx="6">
                  <c:v>0.16980339080684548</c:v>
                </c:pt>
                <c:pt idx="7">
                  <c:v>0.16129339962867689</c:v>
                </c:pt>
                <c:pt idx="8">
                  <c:v>0.1273694682956435</c:v>
                </c:pt>
                <c:pt idx="9">
                  <c:v>9.5537889954670413E-2</c:v>
                </c:pt>
                <c:pt idx="10">
                  <c:v>7.4660472737951677E-2</c:v>
                </c:pt>
                <c:pt idx="11">
                  <c:v>4.7357531589875115E-2</c:v>
                </c:pt>
                <c:pt idx="12">
                  <c:v>3.3033482511075948E-2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E-48B4-85C1-7D0017C5D631}"/>
            </c:ext>
          </c:extLst>
        </c:ser>
        <c:ser>
          <c:idx val="1"/>
          <c:order val="1"/>
          <c:tx>
            <c:v>C2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graphs'!$F$87:$F$99</c:f>
                <c:numCache>
                  <c:formatCode>General</c:formatCode>
                  <c:ptCount val="13"/>
                  <c:pt idx="0">
                    <c:v>7.5694148827149157E-2</c:v>
                  </c:pt>
                  <c:pt idx="1">
                    <c:v>7.8701116437511043E-2</c:v>
                  </c:pt>
                  <c:pt idx="2">
                    <c:v>2.4949651153290772E-2</c:v>
                  </c:pt>
                  <c:pt idx="3">
                    <c:v>1.698884474259996E-2</c:v>
                  </c:pt>
                  <c:pt idx="4">
                    <c:v>2.1048527163872299E-2</c:v>
                  </c:pt>
                  <c:pt idx="5">
                    <c:v>1.7251830792068316E-2</c:v>
                  </c:pt>
                  <c:pt idx="6">
                    <c:v>1.0752270562501746E-2</c:v>
                  </c:pt>
                  <c:pt idx="7">
                    <c:v>2.5966497544685788E-2</c:v>
                  </c:pt>
                  <c:pt idx="8">
                    <c:v>2.0942560023046231E-2</c:v>
                  </c:pt>
                  <c:pt idx="9">
                    <c:v>2.4274981474789601E-2</c:v>
                  </c:pt>
                  <c:pt idx="10">
                    <c:v>1.0190778453746269E-2</c:v>
                  </c:pt>
                  <c:pt idx="11">
                    <c:v>5.0965567982124409E-3</c:v>
                  </c:pt>
                  <c:pt idx="12">
                    <c:v>1.3754643052699908E-3</c:v>
                  </c:pt>
                </c:numCache>
              </c:numRef>
            </c:plus>
            <c:minus>
              <c:numRef>
                <c:f>'F2 Rem nut graphs'!$F$87:$F$99</c:f>
                <c:numCache>
                  <c:formatCode>General</c:formatCode>
                  <c:ptCount val="13"/>
                  <c:pt idx="0">
                    <c:v>7.5694148827149157E-2</c:v>
                  </c:pt>
                  <c:pt idx="1">
                    <c:v>7.8701116437511043E-2</c:v>
                  </c:pt>
                  <c:pt idx="2">
                    <c:v>2.4949651153290772E-2</c:v>
                  </c:pt>
                  <c:pt idx="3">
                    <c:v>1.698884474259996E-2</c:v>
                  </c:pt>
                  <c:pt idx="4">
                    <c:v>2.1048527163872299E-2</c:v>
                  </c:pt>
                  <c:pt idx="5">
                    <c:v>1.7251830792068316E-2</c:v>
                  </c:pt>
                  <c:pt idx="6">
                    <c:v>1.0752270562501746E-2</c:v>
                  </c:pt>
                  <c:pt idx="7">
                    <c:v>2.5966497544685788E-2</c:v>
                  </c:pt>
                  <c:pt idx="8">
                    <c:v>2.0942560023046231E-2</c:v>
                  </c:pt>
                  <c:pt idx="9">
                    <c:v>2.4274981474789601E-2</c:v>
                  </c:pt>
                  <c:pt idx="10">
                    <c:v>1.0190778453746269E-2</c:v>
                  </c:pt>
                  <c:pt idx="11">
                    <c:v>5.0965567982124409E-3</c:v>
                  </c:pt>
                  <c:pt idx="12">
                    <c:v>1.3754643052699908E-3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graphs'!$B$87:$B$99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graphs'!$E$87:$E$99</c:f>
              <c:numCache>
                <c:formatCode>General</c:formatCode>
                <c:ptCount val="13"/>
                <c:pt idx="0">
                  <c:v>0.78200000000000003</c:v>
                </c:pt>
                <c:pt idx="1">
                  <c:v>0.39901287302150434</c:v>
                </c:pt>
                <c:pt idx="2">
                  <c:v>0.12574055326359376</c:v>
                </c:pt>
                <c:pt idx="3">
                  <c:v>0.28540157364272156</c:v>
                </c:pt>
                <c:pt idx="4">
                  <c:v>0.19157072029560138</c:v>
                </c:pt>
                <c:pt idx="5">
                  <c:v>0.17756713275768882</c:v>
                </c:pt>
                <c:pt idx="6">
                  <c:v>0.14741455959397359</c:v>
                </c:pt>
                <c:pt idx="7">
                  <c:v>0.13944583359214766</c:v>
                </c:pt>
                <c:pt idx="8">
                  <c:v>0.1657368542103676</c:v>
                </c:pt>
                <c:pt idx="9">
                  <c:v>9.6883610221617456E-2</c:v>
                </c:pt>
                <c:pt idx="10">
                  <c:v>6.6409579821447851E-2</c:v>
                </c:pt>
                <c:pt idx="11">
                  <c:v>4.6717448079899949E-2</c:v>
                </c:pt>
                <c:pt idx="12">
                  <c:v>2.1101314096576493E-2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E-48B4-85C1-7D0017C5D631}"/>
            </c:ext>
          </c:extLst>
        </c:ser>
        <c:ser>
          <c:idx val="2"/>
          <c:order val="2"/>
          <c:tx>
            <c:v>L1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graphs'!$F$132:$F$144</c:f>
                <c:numCache>
                  <c:formatCode>General</c:formatCode>
                  <c:ptCount val="13"/>
                  <c:pt idx="0">
                    <c:v>1.7444405741287587E-2</c:v>
                  </c:pt>
                  <c:pt idx="1">
                    <c:v>3.1710873999822219E-2</c:v>
                  </c:pt>
                  <c:pt idx="2">
                    <c:v>3.3917832695921878E-2</c:v>
                  </c:pt>
                  <c:pt idx="3">
                    <c:v>1.3154820014893681E-2</c:v>
                  </c:pt>
                  <c:pt idx="4">
                    <c:v>3.9775312789673854E-2</c:v>
                  </c:pt>
                  <c:pt idx="5">
                    <c:v>3.7514161408300647E-2</c:v>
                  </c:pt>
                  <c:pt idx="6">
                    <c:v>1.481866653919166E-2</c:v>
                  </c:pt>
                  <c:pt idx="7">
                    <c:v>2.065191115428569E-2</c:v>
                  </c:pt>
                  <c:pt idx="8">
                    <c:v>5.4977390255869811E-3</c:v>
                  </c:pt>
                  <c:pt idx="9">
                    <c:v>1.2889155309997518E-2</c:v>
                  </c:pt>
                  <c:pt idx="10">
                    <c:v>8.0931771912833069E-3</c:v>
                  </c:pt>
                  <c:pt idx="11">
                    <c:v>4.4296888393865917E-3</c:v>
                  </c:pt>
                  <c:pt idx="12">
                    <c:v>8.3781646003556007E-3</c:v>
                  </c:pt>
                </c:numCache>
              </c:numRef>
            </c:plus>
            <c:minus>
              <c:numRef>
                <c:f>'F2 Rem nut graphs'!$F$132:$F$144</c:f>
                <c:numCache>
                  <c:formatCode>General</c:formatCode>
                  <c:ptCount val="13"/>
                  <c:pt idx="0">
                    <c:v>1.7444405741287587E-2</c:v>
                  </c:pt>
                  <c:pt idx="1">
                    <c:v>3.1710873999822219E-2</c:v>
                  </c:pt>
                  <c:pt idx="2">
                    <c:v>3.3917832695921878E-2</c:v>
                  </c:pt>
                  <c:pt idx="3">
                    <c:v>1.3154820014893681E-2</c:v>
                  </c:pt>
                  <c:pt idx="4">
                    <c:v>3.9775312789673854E-2</c:v>
                  </c:pt>
                  <c:pt idx="5">
                    <c:v>3.7514161408300647E-2</c:v>
                  </c:pt>
                  <c:pt idx="6">
                    <c:v>1.481866653919166E-2</c:v>
                  </c:pt>
                  <c:pt idx="7">
                    <c:v>2.065191115428569E-2</c:v>
                  </c:pt>
                  <c:pt idx="8">
                    <c:v>5.4977390255869811E-3</c:v>
                  </c:pt>
                  <c:pt idx="9">
                    <c:v>1.2889155309997518E-2</c:v>
                  </c:pt>
                  <c:pt idx="10">
                    <c:v>8.0931771912833069E-3</c:v>
                  </c:pt>
                  <c:pt idx="11">
                    <c:v>4.4296888393865917E-3</c:v>
                  </c:pt>
                  <c:pt idx="12">
                    <c:v>8.3781646003556007E-3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graphs'!$B$132:$B$144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graphs'!$E$132:$E$144</c:f>
              <c:numCache>
                <c:formatCode>General</c:formatCode>
                <c:ptCount val="13"/>
                <c:pt idx="0">
                  <c:v>0.7786249999999999</c:v>
                </c:pt>
                <c:pt idx="1">
                  <c:v>0.45836386074833013</c:v>
                </c:pt>
                <c:pt idx="2">
                  <c:v>0.26957735558965251</c:v>
                </c:pt>
                <c:pt idx="3">
                  <c:v>0.22393562975866277</c:v>
                </c:pt>
                <c:pt idx="4">
                  <c:v>0.25470553967149989</c:v>
                </c:pt>
                <c:pt idx="5">
                  <c:v>0.28501483821996332</c:v>
                </c:pt>
                <c:pt idx="6">
                  <c:v>0.19880119624368039</c:v>
                </c:pt>
                <c:pt idx="7">
                  <c:v>0.13006321062637743</c:v>
                </c:pt>
                <c:pt idx="8">
                  <c:v>0.15324727433020427</c:v>
                </c:pt>
                <c:pt idx="9">
                  <c:v>8.3311881224199344E-2</c:v>
                </c:pt>
                <c:pt idx="10">
                  <c:v>7.5588946102515348E-2</c:v>
                </c:pt>
                <c:pt idx="11">
                  <c:v>5.978517291699767E-2</c:v>
                </c:pt>
                <c:pt idx="12">
                  <c:v>3.8325252217854253E-2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E-48B4-85C1-7D0017C5D631}"/>
            </c:ext>
          </c:extLst>
        </c:ser>
        <c:ser>
          <c:idx val="3"/>
          <c:order val="3"/>
          <c:tx>
            <c:v>L2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graphs'!$F$178:$F$190</c:f>
                <c:numCache>
                  <c:formatCode>General</c:formatCode>
                  <c:ptCount val="13"/>
                  <c:pt idx="0">
                    <c:v>0.11819852209312945</c:v>
                  </c:pt>
                  <c:pt idx="1">
                    <c:v>3.0386324879420216E-2</c:v>
                  </c:pt>
                  <c:pt idx="2">
                    <c:v>4.983277700922599E-2</c:v>
                  </c:pt>
                  <c:pt idx="3">
                    <c:v>3.413201837020579E-2</c:v>
                  </c:pt>
                  <c:pt idx="4">
                    <c:v>2.1118297788861214E-2</c:v>
                  </c:pt>
                  <c:pt idx="5">
                    <c:v>7.4907667444509288E-2</c:v>
                  </c:pt>
                  <c:pt idx="6">
                    <c:v>1.0147004452927199E-2</c:v>
                  </c:pt>
                  <c:pt idx="7">
                    <c:v>2.2944776986715772E-2</c:v>
                  </c:pt>
                  <c:pt idx="8">
                    <c:v>1.8662652105041967E-2</c:v>
                  </c:pt>
                  <c:pt idx="9">
                    <c:v>2.2440337246932365E-2</c:v>
                  </c:pt>
                  <c:pt idx="10">
                    <c:v>8.4932283741289936E-3</c:v>
                  </c:pt>
                  <c:pt idx="11">
                    <c:v>5.9869511816455162E-3</c:v>
                  </c:pt>
                  <c:pt idx="12">
                    <c:v>4.9232892659010728E-3</c:v>
                  </c:pt>
                </c:numCache>
              </c:numRef>
            </c:plus>
            <c:minus>
              <c:numRef>
                <c:f>'F2 Rem nut graphs'!$F$178:$F$190</c:f>
                <c:numCache>
                  <c:formatCode>General</c:formatCode>
                  <c:ptCount val="13"/>
                  <c:pt idx="0">
                    <c:v>0.11819852209312945</c:v>
                  </c:pt>
                  <c:pt idx="1">
                    <c:v>3.0386324879420216E-2</c:v>
                  </c:pt>
                  <c:pt idx="2">
                    <c:v>4.983277700922599E-2</c:v>
                  </c:pt>
                  <c:pt idx="3">
                    <c:v>3.413201837020579E-2</c:v>
                  </c:pt>
                  <c:pt idx="4">
                    <c:v>2.1118297788861214E-2</c:v>
                  </c:pt>
                  <c:pt idx="5">
                    <c:v>7.4907667444509288E-2</c:v>
                  </c:pt>
                  <c:pt idx="6">
                    <c:v>1.0147004452927199E-2</c:v>
                  </c:pt>
                  <c:pt idx="7">
                    <c:v>2.2944776986715772E-2</c:v>
                  </c:pt>
                  <c:pt idx="8">
                    <c:v>1.8662652105041967E-2</c:v>
                  </c:pt>
                  <c:pt idx="9">
                    <c:v>2.2440337246932365E-2</c:v>
                  </c:pt>
                  <c:pt idx="10">
                    <c:v>8.4932283741289936E-3</c:v>
                  </c:pt>
                  <c:pt idx="11">
                    <c:v>5.9869511816455162E-3</c:v>
                  </c:pt>
                  <c:pt idx="12">
                    <c:v>4.9232892659010728E-3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graphs'!$B$178:$B$190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graphs'!$E$178:$E$190</c:f>
              <c:numCache>
                <c:formatCode>General</c:formatCode>
                <c:ptCount val="13"/>
                <c:pt idx="0">
                  <c:v>0.59062499999999996</c:v>
                </c:pt>
                <c:pt idx="1">
                  <c:v>0.44908203271739594</c:v>
                </c:pt>
                <c:pt idx="2">
                  <c:v>0.24177402113459309</c:v>
                </c:pt>
                <c:pt idx="3">
                  <c:v>0.22160032949272584</c:v>
                </c:pt>
                <c:pt idx="4">
                  <c:v>0.27721970344935282</c:v>
                </c:pt>
                <c:pt idx="5">
                  <c:v>0.14099525968332588</c:v>
                </c:pt>
                <c:pt idx="6">
                  <c:v>0.13447131425897096</c:v>
                </c:pt>
                <c:pt idx="7">
                  <c:v>0.10490827705464725</c:v>
                </c:pt>
                <c:pt idx="8">
                  <c:v>0.12650674758148031</c:v>
                </c:pt>
                <c:pt idx="9">
                  <c:v>7.5468240848839754E-2</c:v>
                </c:pt>
                <c:pt idx="10">
                  <c:v>6.9321447227259747E-2</c:v>
                </c:pt>
                <c:pt idx="11">
                  <c:v>5.0610909901669728E-2</c:v>
                </c:pt>
                <c:pt idx="12">
                  <c:v>3.8915480206492603E-2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E-48B4-85C1-7D0017C5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7872"/>
        <c:axId val="98290688"/>
      </c:scatterChart>
      <c:valAx>
        <c:axId val="981278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290688"/>
        <c:crosses val="autoZero"/>
        <c:crossBetween val="midCat"/>
      </c:valAx>
      <c:valAx>
        <c:axId val="98290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50"/>
                </a:pPr>
                <a:r>
                  <a:rPr lang="en-US" sz="850" b="0" i="0" baseline="0">
                    <a:effectLst/>
                  </a:rPr>
                  <a:t>P remaining (mg P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5.565068493150685E-2"/>
              <c:y val="5.619633525381252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12787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688797070273"/>
          <c:y val="0.10666818442154634"/>
          <c:w val="0.72063127692032647"/>
          <c:h val="0.69593505707302283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graphs'!$H$30:$H$42</c:f>
                <c:numCache>
                  <c:formatCode>General</c:formatCode>
                  <c:ptCount val="13"/>
                  <c:pt idx="0">
                    <c:v>4.9020988277131541E-2</c:v>
                  </c:pt>
                  <c:pt idx="1">
                    <c:v>3.2060517259186419E-2</c:v>
                  </c:pt>
                  <c:pt idx="2">
                    <c:v>2.369491115446325E-2</c:v>
                  </c:pt>
                  <c:pt idx="3">
                    <c:v>1.9120601102410598E-2</c:v>
                  </c:pt>
                  <c:pt idx="4">
                    <c:v>1.5002520054719129E-2</c:v>
                  </c:pt>
                  <c:pt idx="5">
                    <c:v>1.0847114715237577E-2</c:v>
                  </c:pt>
                  <c:pt idx="6">
                    <c:v>2.9077089581780333E-2</c:v>
                  </c:pt>
                  <c:pt idx="7">
                    <c:v>4.211066167280747E-2</c:v>
                  </c:pt>
                  <c:pt idx="8">
                    <c:v>2.4644635053073714E-2</c:v>
                  </c:pt>
                  <c:pt idx="9">
                    <c:v>3.5900477373890559E-3</c:v>
                  </c:pt>
                  <c:pt idx="10">
                    <c:v>1.7148942946394935E-2</c:v>
                  </c:pt>
                  <c:pt idx="11">
                    <c:v>4.5215423893661278E-3</c:v>
                  </c:pt>
                  <c:pt idx="12">
                    <c:v>4.1784711211791687E-3</c:v>
                  </c:pt>
                </c:numCache>
              </c:numRef>
            </c:plus>
            <c:minus>
              <c:numRef>
                <c:f>'F2 Rem nut graphs'!$H$30:$H$42</c:f>
                <c:numCache>
                  <c:formatCode>General</c:formatCode>
                  <c:ptCount val="13"/>
                  <c:pt idx="0">
                    <c:v>4.9020988277131541E-2</c:v>
                  </c:pt>
                  <c:pt idx="1">
                    <c:v>3.2060517259186419E-2</c:v>
                  </c:pt>
                  <c:pt idx="2">
                    <c:v>2.369491115446325E-2</c:v>
                  </c:pt>
                  <c:pt idx="3">
                    <c:v>1.9120601102410598E-2</c:v>
                  </c:pt>
                  <c:pt idx="4">
                    <c:v>1.5002520054719129E-2</c:v>
                  </c:pt>
                  <c:pt idx="5">
                    <c:v>1.0847114715237577E-2</c:v>
                  </c:pt>
                  <c:pt idx="6">
                    <c:v>2.9077089581780333E-2</c:v>
                  </c:pt>
                  <c:pt idx="7">
                    <c:v>4.211066167280747E-2</c:v>
                  </c:pt>
                  <c:pt idx="8">
                    <c:v>2.4644635053073714E-2</c:v>
                  </c:pt>
                  <c:pt idx="9">
                    <c:v>3.5900477373890559E-3</c:v>
                  </c:pt>
                  <c:pt idx="10">
                    <c:v>1.7148942946394935E-2</c:v>
                  </c:pt>
                  <c:pt idx="11">
                    <c:v>4.5215423893661278E-3</c:v>
                  </c:pt>
                  <c:pt idx="12">
                    <c:v>4.1784711211791687E-3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graphs'!$B$30:$B$42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graphs'!$G$30:$G$42</c:f>
              <c:numCache>
                <c:formatCode>General</c:formatCode>
                <c:ptCount val="13"/>
                <c:pt idx="0">
                  <c:v>2.4657999999999998</c:v>
                </c:pt>
                <c:pt idx="1">
                  <c:v>0.80810906652793157</c:v>
                </c:pt>
                <c:pt idx="2">
                  <c:v>0.23261897639835372</c:v>
                </c:pt>
                <c:pt idx="3">
                  <c:v>0.23807010918647847</c:v>
                </c:pt>
                <c:pt idx="4">
                  <c:v>0.24446713007600201</c:v>
                </c:pt>
                <c:pt idx="5">
                  <c:v>0.10021754121223192</c:v>
                </c:pt>
                <c:pt idx="6">
                  <c:v>0.1404899255787396</c:v>
                </c:pt>
                <c:pt idx="7">
                  <c:v>0.18450580404116093</c:v>
                </c:pt>
                <c:pt idx="8">
                  <c:v>0.13582091628754372</c:v>
                </c:pt>
                <c:pt idx="9">
                  <c:v>7.1716789454011831E-2</c:v>
                </c:pt>
                <c:pt idx="10">
                  <c:v>6.5220701868515057E-2</c:v>
                </c:pt>
                <c:pt idx="11">
                  <c:v>4.9823320514792512E-2</c:v>
                </c:pt>
                <c:pt idx="12">
                  <c:v>3.0879603144791688E-2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7-4EB0-A025-0B6B5FDFB013}"/>
            </c:ext>
          </c:extLst>
        </c:ser>
        <c:ser>
          <c:idx val="1"/>
          <c:order val="1"/>
          <c:tx>
            <c:v>C2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graphs'!$H$87:$H$99</c:f>
                <c:numCache>
                  <c:formatCode>General</c:formatCode>
                  <c:ptCount val="13"/>
                  <c:pt idx="0">
                    <c:v>0.11127911604010286</c:v>
                  </c:pt>
                  <c:pt idx="1">
                    <c:v>0.15648771065813719</c:v>
                  </c:pt>
                  <c:pt idx="2">
                    <c:v>5.0867748811769732E-2</c:v>
                  </c:pt>
                  <c:pt idx="3">
                    <c:v>5.4795180660033912E-3</c:v>
                  </c:pt>
                  <c:pt idx="4">
                    <c:v>2.9377094138045633E-2</c:v>
                  </c:pt>
                  <c:pt idx="5">
                    <c:v>2.2748857769321583E-2</c:v>
                  </c:pt>
                  <c:pt idx="6">
                    <c:v>3.2740559566736605E-2</c:v>
                  </c:pt>
                  <c:pt idx="7">
                    <c:v>2.3109604639309188E-2</c:v>
                  </c:pt>
                  <c:pt idx="8">
                    <c:v>3.3234264841412016E-2</c:v>
                  </c:pt>
                  <c:pt idx="9">
                    <c:v>2.5208197718082755E-2</c:v>
                  </c:pt>
                  <c:pt idx="10">
                    <c:v>2.6735268958802106E-3</c:v>
                  </c:pt>
                  <c:pt idx="11">
                    <c:v>4.7307284877001997E-3</c:v>
                  </c:pt>
                  <c:pt idx="12">
                    <c:v>3.3279239324036742E-3</c:v>
                  </c:pt>
                </c:numCache>
              </c:numRef>
            </c:plus>
            <c:minus>
              <c:numRef>
                <c:f>'F2 Rem nut graphs'!$H$87:$H$99</c:f>
                <c:numCache>
                  <c:formatCode>General</c:formatCode>
                  <c:ptCount val="13"/>
                  <c:pt idx="0">
                    <c:v>0.11127911604010286</c:v>
                  </c:pt>
                  <c:pt idx="1">
                    <c:v>0.15648771065813719</c:v>
                  </c:pt>
                  <c:pt idx="2">
                    <c:v>5.0867748811769732E-2</c:v>
                  </c:pt>
                  <c:pt idx="3">
                    <c:v>5.4795180660033912E-3</c:v>
                  </c:pt>
                  <c:pt idx="4">
                    <c:v>2.9377094138045633E-2</c:v>
                  </c:pt>
                  <c:pt idx="5">
                    <c:v>2.2748857769321583E-2</c:v>
                  </c:pt>
                  <c:pt idx="6">
                    <c:v>3.2740559566736605E-2</c:v>
                  </c:pt>
                  <c:pt idx="7">
                    <c:v>2.3109604639309188E-2</c:v>
                  </c:pt>
                  <c:pt idx="8">
                    <c:v>3.3234264841412016E-2</c:v>
                  </c:pt>
                  <c:pt idx="9">
                    <c:v>2.5208197718082755E-2</c:v>
                  </c:pt>
                  <c:pt idx="10">
                    <c:v>2.6735268958802106E-3</c:v>
                  </c:pt>
                  <c:pt idx="11">
                    <c:v>4.7307284877001997E-3</c:v>
                  </c:pt>
                  <c:pt idx="12">
                    <c:v>3.3279239324036742E-3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graphs'!$B$87:$B$99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graphs'!$G$87:$G$99</c:f>
              <c:numCache>
                <c:formatCode>General</c:formatCode>
                <c:ptCount val="13"/>
                <c:pt idx="0">
                  <c:v>2.8976750000000004</c:v>
                </c:pt>
                <c:pt idx="1">
                  <c:v>0.75382310863159907</c:v>
                </c:pt>
                <c:pt idx="2">
                  <c:v>0.14039189019382345</c:v>
                </c:pt>
                <c:pt idx="3">
                  <c:v>0.20634711036183259</c:v>
                </c:pt>
                <c:pt idx="4">
                  <c:v>9.6075025147236426E-2</c:v>
                </c:pt>
                <c:pt idx="5">
                  <c:v>7.4870831853364975E-2</c:v>
                </c:pt>
                <c:pt idx="6">
                  <c:v>0.26258202662786545</c:v>
                </c:pt>
                <c:pt idx="7">
                  <c:v>0.15415589388305481</c:v>
                </c:pt>
                <c:pt idx="8">
                  <c:v>0.23441217274329473</c:v>
                </c:pt>
                <c:pt idx="9">
                  <c:v>0.11804025339817832</c:v>
                </c:pt>
                <c:pt idx="10">
                  <c:v>8.2806009085887713E-2</c:v>
                </c:pt>
                <c:pt idx="11">
                  <c:v>6.7901203147447922E-2</c:v>
                </c:pt>
                <c:pt idx="12">
                  <c:v>3.1745179384336214E-2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7-4EB0-A025-0B6B5FDFB013}"/>
            </c:ext>
          </c:extLst>
        </c:ser>
        <c:ser>
          <c:idx val="2"/>
          <c:order val="2"/>
          <c:tx>
            <c:v>L1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graphs'!$H$132:$H$144</c:f>
                <c:numCache>
                  <c:formatCode>General</c:formatCode>
                  <c:ptCount val="13"/>
                  <c:pt idx="0">
                    <c:v>0.14447094575265509</c:v>
                  </c:pt>
                  <c:pt idx="1">
                    <c:v>0.28245373788693806</c:v>
                  </c:pt>
                  <c:pt idx="2">
                    <c:v>2.617999660049727E-2</c:v>
                  </c:pt>
                  <c:pt idx="3">
                    <c:v>3.0884399421161043E-2</c:v>
                  </c:pt>
                  <c:pt idx="4">
                    <c:v>2.4829209364460644E-2</c:v>
                  </c:pt>
                  <c:pt idx="5">
                    <c:v>8.3501764957484327E-3</c:v>
                  </c:pt>
                  <c:pt idx="6">
                    <c:v>1.0811991731449528E-2</c:v>
                  </c:pt>
                  <c:pt idx="7">
                    <c:v>2.9171593867624818E-2</c:v>
                  </c:pt>
                  <c:pt idx="8">
                    <c:v>1.5108494265268104E-2</c:v>
                  </c:pt>
                  <c:pt idx="9">
                    <c:v>1.7038135870852154E-2</c:v>
                  </c:pt>
                  <c:pt idx="10">
                    <c:v>5.8513314579337261E-3</c:v>
                  </c:pt>
                  <c:pt idx="11">
                    <c:v>4.6989057177138967E-3</c:v>
                  </c:pt>
                  <c:pt idx="12">
                    <c:v>6.2865625354413882E-3</c:v>
                  </c:pt>
                </c:numCache>
              </c:numRef>
            </c:plus>
            <c:minus>
              <c:numRef>
                <c:f>'F2 Rem nut graphs'!$H$132:$H$144</c:f>
                <c:numCache>
                  <c:formatCode>General</c:formatCode>
                  <c:ptCount val="13"/>
                  <c:pt idx="0">
                    <c:v>0.14447094575265509</c:v>
                  </c:pt>
                  <c:pt idx="1">
                    <c:v>0.28245373788693806</c:v>
                  </c:pt>
                  <c:pt idx="2">
                    <c:v>2.617999660049727E-2</c:v>
                  </c:pt>
                  <c:pt idx="3">
                    <c:v>3.0884399421161043E-2</c:v>
                  </c:pt>
                  <c:pt idx="4">
                    <c:v>2.4829209364460644E-2</c:v>
                  </c:pt>
                  <c:pt idx="5">
                    <c:v>8.3501764957484327E-3</c:v>
                  </c:pt>
                  <c:pt idx="6">
                    <c:v>1.0811991731449528E-2</c:v>
                  </c:pt>
                  <c:pt idx="7">
                    <c:v>2.9171593867624818E-2</c:v>
                  </c:pt>
                  <c:pt idx="8">
                    <c:v>1.5108494265268104E-2</c:v>
                  </c:pt>
                  <c:pt idx="9">
                    <c:v>1.7038135870852154E-2</c:v>
                  </c:pt>
                  <c:pt idx="10">
                    <c:v>5.8513314579337261E-3</c:v>
                  </c:pt>
                  <c:pt idx="11">
                    <c:v>4.6989057177138967E-3</c:v>
                  </c:pt>
                  <c:pt idx="12">
                    <c:v>6.2865625354413882E-3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graphs'!$B$132:$B$144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graphs'!$G$132:$G$144</c:f>
              <c:numCache>
                <c:formatCode>General</c:formatCode>
                <c:ptCount val="13"/>
                <c:pt idx="0">
                  <c:v>4.0424249999999997</c:v>
                </c:pt>
                <c:pt idx="1">
                  <c:v>0.85799264757559879</c:v>
                </c:pt>
                <c:pt idx="2">
                  <c:v>0.16396746874404045</c:v>
                </c:pt>
                <c:pt idx="3">
                  <c:v>0.10053636536691984</c:v>
                </c:pt>
                <c:pt idx="4">
                  <c:v>0.20963191981957027</c:v>
                </c:pt>
                <c:pt idx="5">
                  <c:v>0.19732387683783062</c:v>
                </c:pt>
                <c:pt idx="6">
                  <c:v>0.12789684128427564</c:v>
                </c:pt>
                <c:pt idx="7">
                  <c:v>3.5913538493430389E-2</c:v>
                </c:pt>
                <c:pt idx="8">
                  <c:v>0.14665907895511673</c:v>
                </c:pt>
                <c:pt idx="9">
                  <c:v>5.1960235753965564E-2</c:v>
                </c:pt>
                <c:pt idx="10">
                  <c:v>3.8135299245789248E-2</c:v>
                </c:pt>
                <c:pt idx="11">
                  <c:v>4.6105401630334261E-2</c:v>
                </c:pt>
                <c:pt idx="12">
                  <c:v>1.3691157440715676E-2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7-4EB0-A025-0B6B5FDFB013}"/>
            </c:ext>
          </c:extLst>
        </c:ser>
        <c:ser>
          <c:idx val="3"/>
          <c:order val="3"/>
          <c:tx>
            <c:v>L2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graphs'!$H$178:$H$190</c:f>
                <c:numCache>
                  <c:formatCode>General</c:formatCode>
                  <c:ptCount val="13"/>
                  <c:pt idx="0">
                    <c:v>0.70161150812492712</c:v>
                  </c:pt>
                  <c:pt idx="1">
                    <c:v>0.19316169947989367</c:v>
                  </c:pt>
                  <c:pt idx="2">
                    <c:v>7.339492623484363E-2</c:v>
                  </c:pt>
                  <c:pt idx="3">
                    <c:v>4.756663799050502E-2</c:v>
                  </c:pt>
                  <c:pt idx="4">
                    <c:v>4.774402066550934E-2</c:v>
                  </c:pt>
                  <c:pt idx="5">
                    <c:v>7.1378085314001166E-2</c:v>
                  </c:pt>
                  <c:pt idx="6">
                    <c:v>1.1124291030878591E-2</c:v>
                  </c:pt>
                  <c:pt idx="7">
                    <c:v>2.3917048168789808E-3</c:v>
                  </c:pt>
                  <c:pt idx="8">
                    <c:v>1.434236944782109E-2</c:v>
                  </c:pt>
                  <c:pt idx="9">
                    <c:v>4.3319643522684581E-3</c:v>
                  </c:pt>
                  <c:pt idx="10">
                    <c:v>1.1726160866901009E-2</c:v>
                  </c:pt>
                  <c:pt idx="11">
                    <c:v>8.9929478471642444E-3</c:v>
                  </c:pt>
                  <c:pt idx="12">
                    <c:v>1.6175633774221205E-3</c:v>
                  </c:pt>
                </c:numCache>
              </c:numRef>
            </c:plus>
            <c:minus>
              <c:numRef>
                <c:f>'F2 Rem nut graphs'!$H$178:$H$190</c:f>
                <c:numCache>
                  <c:formatCode>General</c:formatCode>
                  <c:ptCount val="13"/>
                  <c:pt idx="0">
                    <c:v>0.70161150812492712</c:v>
                  </c:pt>
                  <c:pt idx="1">
                    <c:v>0.19316169947989367</c:v>
                  </c:pt>
                  <c:pt idx="2">
                    <c:v>7.339492623484363E-2</c:v>
                  </c:pt>
                  <c:pt idx="3">
                    <c:v>4.756663799050502E-2</c:v>
                  </c:pt>
                  <c:pt idx="4">
                    <c:v>4.774402066550934E-2</c:v>
                  </c:pt>
                  <c:pt idx="5">
                    <c:v>7.1378085314001166E-2</c:v>
                  </c:pt>
                  <c:pt idx="6">
                    <c:v>1.1124291030878591E-2</c:v>
                  </c:pt>
                  <c:pt idx="7">
                    <c:v>2.3917048168789808E-3</c:v>
                  </c:pt>
                  <c:pt idx="8">
                    <c:v>1.434236944782109E-2</c:v>
                  </c:pt>
                  <c:pt idx="9">
                    <c:v>4.3319643522684581E-3</c:v>
                  </c:pt>
                  <c:pt idx="10">
                    <c:v>1.1726160866901009E-2</c:v>
                  </c:pt>
                  <c:pt idx="11">
                    <c:v>8.9929478471642444E-3</c:v>
                  </c:pt>
                  <c:pt idx="12">
                    <c:v>1.6175633774221205E-3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graphs'!$B$178:$B$190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graphs'!$G$178:$G$190</c:f>
              <c:numCache>
                <c:formatCode>General</c:formatCode>
                <c:ptCount val="13"/>
                <c:pt idx="0">
                  <c:v>4.0071749999999993</c:v>
                </c:pt>
                <c:pt idx="1">
                  <c:v>1.0392676943789776</c:v>
                </c:pt>
                <c:pt idx="2">
                  <c:v>0.15754873990126916</c:v>
                </c:pt>
                <c:pt idx="3">
                  <c:v>0.21051383166763726</c:v>
                </c:pt>
                <c:pt idx="4">
                  <c:v>0.19608134518805154</c:v>
                </c:pt>
                <c:pt idx="5">
                  <c:v>0.20699547012629221</c:v>
                </c:pt>
                <c:pt idx="6">
                  <c:v>7.4505197403842607E-2</c:v>
                </c:pt>
                <c:pt idx="7">
                  <c:v>2.3917048168789808E-3</c:v>
                </c:pt>
                <c:pt idx="8">
                  <c:v>0.10605202935117501</c:v>
                </c:pt>
                <c:pt idx="9">
                  <c:v>4.7434739774344661E-2</c:v>
                </c:pt>
                <c:pt idx="10">
                  <c:v>4.4638114114666103E-2</c:v>
                </c:pt>
                <c:pt idx="11">
                  <c:v>3.591443312585927E-2</c:v>
                </c:pt>
                <c:pt idx="12">
                  <c:v>9.0014458107212023E-3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7-4EB0-A025-0B6B5FDF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5600"/>
        <c:axId val="98187520"/>
      </c:scatterChart>
      <c:valAx>
        <c:axId val="981856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187520"/>
        <c:crosses val="autoZero"/>
        <c:crossBetween val="midCat"/>
      </c:valAx>
      <c:valAx>
        <c:axId val="98187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 i="0" baseline="0">
                    <a:effectLst/>
                  </a:rPr>
                  <a:t>K remaining (mg K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4.3194066745743505E-2"/>
              <c:y val="0.10666818442154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185600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99583378276347"/>
          <c:y val="0.11217787344232777"/>
          <c:w val="0.73235964297271061"/>
          <c:h val="0.69444370369869157"/>
        </c:manualLayout>
      </c:layout>
      <c:scatterChart>
        <c:scatterStyle val="lineMarker"/>
        <c:varyColors val="0"/>
        <c:ser>
          <c:idx val="0"/>
          <c:order val="0"/>
          <c:tx>
            <c:v>Clay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graphs'!$J$30:$J$42</c:f>
                <c:numCache>
                  <c:formatCode>General</c:formatCode>
                  <c:ptCount val="13"/>
                  <c:pt idx="0">
                    <c:v>0.54592190757164993</c:v>
                  </c:pt>
                  <c:pt idx="1">
                    <c:v>0.32681074493193424</c:v>
                  </c:pt>
                  <c:pt idx="2">
                    <c:v>0.18140096092370292</c:v>
                  </c:pt>
                  <c:pt idx="3">
                    <c:v>0.4784198388216846</c:v>
                  </c:pt>
                  <c:pt idx="4">
                    <c:v>0.53093538249293537</c:v>
                  </c:pt>
                  <c:pt idx="5">
                    <c:v>0.214747502490856</c:v>
                  </c:pt>
                  <c:pt idx="6">
                    <c:v>0.28506010239063023</c:v>
                  </c:pt>
                  <c:pt idx="7">
                    <c:v>0.25885367292535544</c:v>
                  </c:pt>
                  <c:pt idx="8">
                    <c:v>0.2170868670986966</c:v>
                  </c:pt>
                  <c:pt idx="9">
                    <c:v>0.43896767341267212</c:v>
                  </c:pt>
                  <c:pt idx="10">
                    <c:v>0.27763664897902102</c:v>
                  </c:pt>
                  <c:pt idx="11">
                    <c:v>0.20007653733199468</c:v>
                  </c:pt>
                  <c:pt idx="12">
                    <c:v>9.1904943496899899E-2</c:v>
                  </c:pt>
                </c:numCache>
              </c:numRef>
            </c:plus>
            <c:minus>
              <c:numRef>
                <c:f>'F2 Rem nut graphs'!$J$30:$J$42</c:f>
                <c:numCache>
                  <c:formatCode>General</c:formatCode>
                  <c:ptCount val="13"/>
                  <c:pt idx="0">
                    <c:v>0.54592190757164993</c:v>
                  </c:pt>
                  <c:pt idx="1">
                    <c:v>0.32681074493193424</c:v>
                  </c:pt>
                  <c:pt idx="2">
                    <c:v>0.18140096092370292</c:v>
                  </c:pt>
                  <c:pt idx="3">
                    <c:v>0.4784198388216846</c:v>
                  </c:pt>
                  <c:pt idx="4">
                    <c:v>0.53093538249293537</c:v>
                  </c:pt>
                  <c:pt idx="5">
                    <c:v>0.214747502490856</c:v>
                  </c:pt>
                  <c:pt idx="6">
                    <c:v>0.28506010239063023</c:v>
                  </c:pt>
                  <c:pt idx="7">
                    <c:v>0.25885367292535544</c:v>
                  </c:pt>
                  <c:pt idx="8">
                    <c:v>0.2170868670986966</c:v>
                  </c:pt>
                  <c:pt idx="9">
                    <c:v>0.43896767341267212</c:v>
                  </c:pt>
                  <c:pt idx="10">
                    <c:v>0.27763664897902102</c:v>
                  </c:pt>
                  <c:pt idx="11">
                    <c:v>0.20007653733199468</c:v>
                  </c:pt>
                  <c:pt idx="12">
                    <c:v>9.1904943496899899E-2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graphs'!$B$30:$B$42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graphs'!$I$30:$I$42</c:f>
              <c:numCache>
                <c:formatCode>General</c:formatCode>
                <c:ptCount val="13"/>
                <c:pt idx="0">
                  <c:v>9.3557249999999996</c:v>
                </c:pt>
                <c:pt idx="1">
                  <c:v>7.8584928812395045</c:v>
                </c:pt>
                <c:pt idx="2">
                  <c:v>6.5813145156234363</c:v>
                </c:pt>
                <c:pt idx="3">
                  <c:v>5.985777763244533</c:v>
                </c:pt>
                <c:pt idx="4">
                  <c:v>4.3414760923845597</c:v>
                </c:pt>
                <c:pt idx="5">
                  <c:v>3.1052496438128765</c:v>
                </c:pt>
                <c:pt idx="6">
                  <c:v>3.9306170764135331</c:v>
                </c:pt>
                <c:pt idx="7">
                  <c:v>3.454264424646754</c:v>
                </c:pt>
                <c:pt idx="8">
                  <c:v>2.6980753759683056</c:v>
                </c:pt>
                <c:pt idx="9">
                  <c:v>2.0268129397413546</c:v>
                </c:pt>
                <c:pt idx="10">
                  <c:v>1.2188941538376581</c:v>
                </c:pt>
                <c:pt idx="11">
                  <c:v>0.80649396757504399</c:v>
                </c:pt>
                <c:pt idx="12">
                  <c:v>0.45642376874449286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1-4501-844A-FB4B763000D7}"/>
            </c:ext>
          </c:extLst>
        </c:ser>
        <c:ser>
          <c:idx val="1"/>
          <c:order val="1"/>
          <c:tx>
            <c:v>Clay 2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graphs'!$B$87:$B$99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graphs'!$I$87:$I$99</c:f>
              <c:numCache>
                <c:formatCode>General</c:formatCode>
                <c:ptCount val="13"/>
                <c:pt idx="0">
                  <c:v>6.0882249999999987</c:v>
                </c:pt>
                <c:pt idx="1">
                  <c:v>4.0868757068238262</c:v>
                </c:pt>
                <c:pt idx="2">
                  <c:v>2.8316344584636477</c:v>
                </c:pt>
                <c:pt idx="3">
                  <c:v>4.0515135334125851</c:v>
                </c:pt>
                <c:pt idx="4">
                  <c:v>3.573401589369583</c:v>
                </c:pt>
                <c:pt idx="5">
                  <c:v>3.1311194161692457</c:v>
                </c:pt>
                <c:pt idx="6">
                  <c:v>2.7174280791447143</c:v>
                </c:pt>
                <c:pt idx="7">
                  <c:v>2.6073667525903366</c:v>
                </c:pt>
                <c:pt idx="8">
                  <c:v>1.2308683060262948</c:v>
                </c:pt>
                <c:pt idx="9">
                  <c:v>1.0056925079358556</c:v>
                </c:pt>
                <c:pt idx="10">
                  <c:v>0.81257685020552306</c:v>
                </c:pt>
                <c:pt idx="11">
                  <c:v>0.30458457105095194</c:v>
                </c:pt>
                <c:pt idx="12">
                  <c:v>0.23669424558691027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1-4501-844A-FB4B763000D7}"/>
            </c:ext>
          </c:extLst>
        </c:ser>
        <c:ser>
          <c:idx val="2"/>
          <c:order val="2"/>
          <c:tx>
            <c:v>Loam 1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graphs'!$J$132:$J$144</c:f>
                <c:numCache>
                  <c:formatCode>General</c:formatCode>
                  <c:ptCount val="13"/>
                  <c:pt idx="0">
                    <c:v>0.38033085925283577</c:v>
                  </c:pt>
                  <c:pt idx="1">
                    <c:v>0.58110378847371946</c:v>
                  </c:pt>
                  <c:pt idx="2">
                    <c:v>0.68626213620771659</c:v>
                  </c:pt>
                  <c:pt idx="3">
                    <c:v>0.25353372830813337</c:v>
                  </c:pt>
                  <c:pt idx="4">
                    <c:v>0.58204604620775657</c:v>
                  </c:pt>
                  <c:pt idx="5">
                    <c:v>0.48423121853614781</c:v>
                  </c:pt>
                  <c:pt idx="6">
                    <c:v>0.19735018311437438</c:v>
                  </c:pt>
                  <c:pt idx="7">
                    <c:v>0.54242786532612897</c:v>
                  </c:pt>
                  <c:pt idx="8">
                    <c:v>9.0125062579524337E-2</c:v>
                  </c:pt>
                  <c:pt idx="9">
                    <c:v>1.2946922842200222E-2</c:v>
                  </c:pt>
                  <c:pt idx="10">
                    <c:v>5.7253196169273719E-2</c:v>
                  </c:pt>
                  <c:pt idx="11">
                    <c:v>2.5765100749165687E-2</c:v>
                  </c:pt>
                  <c:pt idx="12">
                    <c:v>3.3993220793957217E-2</c:v>
                  </c:pt>
                </c:numCache>
              </c:numRef>
            </c:plus>
            <c:minus>
              <c:numRef>
                <c:f>'F2 Rem nut graphs'!$J$132:$J$144</c:f>
                <c:numCache>
                  <c:formatCode>General</c:formatCode>
                  <c:ptCount val="13"/>
                  <c:pt idx="0">
                    <c:v>0.38033085925283577</c:v>
                  </c:pt>
                  <c:pt idx="1">
                    <c:v>0.58110378847371946</c:v>
                  </c:pt>
                  <c:pt idx="2">
                    <c:v>0.68626213620771659</c:v>
                  </c:pt>
                  <c:pt idx="3">
                    <c:v>0.25353372830813337</c:v>
                  </c:pt>
                  <c:pt idx="4">
                    <c:v>0.58204604620775657</c:v>
                  </c:pt>
                  <c:pt idx="5">
                    <c:v>0.48423121853614781</c:v>
                  </c:pt>
                  <c:pt idx="6">
                    <c:v>0.19735018311437438</c:v>
                  </c:pt>
                  <c:pt idx="7">
                    <c:v>0.54242786532612897</c:v>
                  </c:pt>
                  <c:pt idx="8">
                    <c:v>9.0125062579524337E-2</c:v>
                  </c:pt>
                  <c:pt idx="9">
                    <c:v>1.2946922842200222E-2</c:v>
                  </c:pt>
                  <c:pt idx="10">
                    <c:v>5.7253196169273719E-2</c:v>
                  </c:pt>
                  <c:pt idx="11">
                    <c:v>2.5765100749165687E-2</c:v>
                  </c:pt>
                  <c:pt idx="12">
                    <c:v>3.3993220793957217E-2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graphs'!$B$132:$B$144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graphs'!$I$132:$I$144</c:f>
              <c:numCache>
                <c:formatCode>General</c:formatCode>
                <c:ptCount val="13"/>
                <c:pt idx="0">
                  <c:v>7.4682250000000003</c:v>
                </c:pt>
                <c:pt idx="1">
                  <c:v>5.3639373591373403</c:v>
                </c:pt>
                <c:pt idx="2">
                  <c:v>4.904396372333867</c:v>
                </c:pt>
                <c:pt idx="3">
                  <c:v>3.7016182932793198</c:v>
                </c:pt>
                <c:pt idx="4">
                  <c:v>5.5538713502935693</c:v>
                </c:pt>
                <c:pt idx="5">
                  <c:v>6.1124039261121759</c:v>
                </c:pt>
                <c:pt idx="6">
                  <c:v>2.6563851362737467</c:v>
                </c:pt>
                <c:pt idx="7">
                  <c:v>2.1322833931861314</c:v>
                </c:pt>
                <c:pt idx="8">
                  <c:v>1.1139548292711881</c:v>
                </c:pt>
                <c:pt idx="9">
                  <c:v>0.63866145375447259</c:v>
                </c:pt>
                <c:pt idx="10">
                  <c:v>0.57207212365640125</c:v>
                </c:pt>
                <c:pt idx="11">
                  <c:v>0.38916333596929703</c:v>
                </c:pt>
                <c:pt idx="12">
                  <c:v>0.26707686504435391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1-4501-844A-FB4B763000D7}"/>
            </c:ext>
          </c:extLst>
        </c:ser>
        <c:ser>
          <c:idx val="3"/>
          <c:order val="3"/>
          <c:tx>
            <c:v>Loam 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'F2 Rem nut graphs'!$J$87:$J$99</c:f>
                <c:numCache>
                  <c:formatCode>General</c:formatCode>
                  <c:ptCount val="13"/>
                  <c:pt idx="0">
                    <c:v>0.4527847860739147</c:v>
                  </c:pt>
                  <c:pt idx="1">
                    <c:v>0.63090921172554548</c:v>
                  </c:pt>
                  <c:pt idx="2">
                    <c:v>0.3303850997302078</c:v>
                  </c:pt>
                  <c:pt idx="3">
                    <c:v>0.26772514537789038</c:v>
                  </c:pt>
                  <c:pt idx="4">
                    <c:v>0.4180105124950424</c:v>
                  </c:pt>
                  <c:pt idx="5">
                    <c:v>0.15360254451669461</c:v>
                  </c:pt>
                  <c:pt idx="6">
                    <c:v>0.21997504397719228</c:v>
                  </c:pt>
                  <c:pt idx="7">
                    <c:v>0.41429024542678772</c:v>
                  </c:pt>
                  <c:pt idx="8">
                    <c:v>5.0809008182252702E-2</c:v>
                  </c:pt>
                  <c:pt idx="9">
                    <c:v>0.10486520339445295</c:v>
                  </c:pt>
                  <c:pt idx="10">
                    <c:v>9.1995791875295996E-2</c:v>
                  </c:pt>
                  <c:pt idx="11">
                    <c:v>3.8300618066865411E-2</c:v>
                  </c:pt>
                  <c:pt idx="12">
                    <c:v>2.4317906254880992E-2</c:v>
                  </c:pt>
                </c:numCache>
              </c:numRef>
            </c:plus>
            <c:minus>
              <c:numRef>
                <c:f>'F2 Rem nut graphs'!$J$87:$J$99</c:f>
                <c:numCache>
                  <c:formatCode>General</c:formatCode>
                  <c:ptCount val="13"/>
                  <c:pt idx="0">
                    <c:v>0.4527847860739147</c:v>
                  </c:pt>
                  <c:pt idx="1">
                    <c:v>0.63090921172554548</c:v>
                  </c:pt>
                  <c:pt idx="2">
                    <c:v>0.3303850997302078</c:v>
                  </c:pt>
                  <c:pt idx="3">
                    <c:v>0.26772514537789038</c:v>
                  </c:pt>
                  <c:pt idx="4">
                    <c:v>0.4180105124950424</c:v>
                  </c:pt>
                  <c:pt idx="5">
                    <c:v>0.15360254451669461</c:v>
                  </c:pt>
                  <c:pt idx="6">
                    <c:v>0.21997504397719228</c:v>
                  </c:pt>
                  <c:pt idx="7">
                    <c:v>0.41429024542678772</c:v>
                  </c:pt>
                  <c:pt idx="8">
                    <c:v>5.0809008182252702E-2</c:v>
                  </c:pt>
                  <c:pt idx="9">
                    <c:v>0.10486520339445295</c:v>
                  </c:pt>
                  <c:pt idx="10">
                    <c:v>9.1995791875295996E-2</c:v>
                  </c:pt>
                  <c:pt idx="11">
                    <c:v>3.8300618066865411E-2</c:v>
                  </c:pt>
                  <c:pt idx="12">
                    <c:v>2.4317906254880992E-2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'F2 Rem nut graphs'!$B$178:$B$190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66</c:v>
                </c:pt>
                <c:pt idx="3">
                  <c:v>99</c:v>
                </c:pt>
                <c:pt idx="4">
                  <c:v>125</c:v>
                </c:pt>
                <c:pt idx="5">
                  <c:v>157</c:v>
                </c:pt>
                <c:pt idx="6">
                  <c:v>189</c:v>
                </c:pt>
                <c:pt idx="7">
                  <c:v>221</c:v>
                </c:pt>
                <c:pt idx="8">
                  <c:v>251</c:v>
                </c:pt>
                <c:pt idx="9">
                  <c:v>281</c:v>
                </c:pt>
                <c:pt idx="10">
                  <c:v>311</c:v>
                </c:pt>
                <c:pt idx="11">
                  <c:v>340</c:v>
                </c:pt>
                <c:pt idx="12">
                  <c:v>374</c:v>
                </c:pt>
              </c:numCache>
            </c:numRef>
          </c:xVal>
          <c:yVal>
            <c:numRef>
              <c:f>'F2 Rem nut graphs'!$I$178:$I$190</c:f>
              <c:numCache>
                <c:formatCode>General</c:formatCode>
                <c:ptCount val="13"/>
                <c:pt idx="0">
                  <c:v>5.1925999999999997</c:v>
                </c:pt>
                <c:pt idx="1">
                  <c:v>6.0543626612816066</c:v>
                </c:pt>
                <c:pt idx="2">
                  <c:v>4.0463081539175789</c:v>
                </c:pt>
                <c:pt idx="3">
                  <c:v>3.6398726780741635</c:v>
                </c:pt>
                <c:pt idx="4">
                  <c:v>4.35794133258758</c:v>
                </c:pt>
                <c:pt idx="5">
                  <c:v>4.1249171703225436</c:v>
                </c:pt>
                <c:pt idx="6">
                  <c:v>2.6723258727598864</c:v>
                </c:pt>
                <c:pt idx="7">
                  <c:v>2.0332335545622406</c:v>
                </c:pt>
                <c:pt idx="8">
                  <c:v>1.9811163694795746</c:v>
                </c:pt>
                <c:pt idx="9">
                  <c:v>1.0016819741483309</c:v>
                </c:pt>
                <c:pt idx="10">
                  <c:v>0.75790648009287143</c:v>
                </c:pt>
                <c:pt idx="11">
                  <c:v>0.50352564378880593</c:v>
                </c:pt>
                <c:pt idx="12">
                  <c:v>0.40113279200046614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1-4501-844A-FB4B7630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520"/>
        <c:axId val="98237440"/>
      </c:scatterChart>
      <c:valAx>
        <c:axId val="98235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days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237440"/>
        <c:crosses val="autoZero"/>
        <c:crossBetween val="midCat"/>
      </c:valAx>
      <c:valAx>
        <c:axId val="9823744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850" b="0" i="0" baseline="0">
                    <a:effectLst/>
                  </a:rPr>
                  <a:t>Ca remaining (mg Ca g</a:t>
                </a:r>
                <a:r>
                  <a:rPr lang="en-US" sz="850" b="0" i="0" baseline="30000">
                    <a:effectLst/>
                  </a:rPr>
                  <a:t>-1</a:t>
                </a:r>
                <a:r>
                  <a:rPr lang="en-US" sz="850" b="0" i="0" baseline="0">
                    <a:effectLst/>
                  </a:rPr>
                  <a:t> of initial leaf litter)</a:t>
                </a:r>
                <a:endParaRPr lang="en-US" sz="85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39041095890406E-2"/>
              <c:y val="0.112177873442327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3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592256768417642"/>
          <c:y val="9.5008404036962646E-2"/>
          <c:w val="0.25849524053500161"/>
          <c:h val="0.36561919025919776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10</xdr:col>
      <xdr:colOff>419100</xdr:colOff>
      <xdr:row>11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428625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57</xdr:row>
      <xdr:rowOff>163830</xdr:rowOff>
    </xdr:from>
    <xdr:to>
      <xdr:col>11</xdr:col>
      <xdr:colOff>609600</xdr:colOff>
      <xdr:row>72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258538</xdr:colOff>
      <xdr:row>58</xdr:row>
      <xdr:rowOff>40821</xdr:rowOff>
    </xdr:from>
    <xdr:to>
      <xdr:col>23</xdr:col>
      <xdr:colOff>311879</xdr:colOff>
      <xdr:row>73</xdr:row>
      <xdr:rowOff>40821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651E82-9B1C-4AE8-BDF6-C29ED127B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58</xdr:row>
      <xdr:rowOff>0</xdr:rowOff>
    </xdr:from>
    <xdr:to>
      <xdr:col>29</xdr:col>
      <xdr:colOff>53341</xdr:colOff>
      <xdr:row>74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8651E82-9B1C-4AE8-BDF6-C29ED127B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34</xdr:row>
      <xdr:rowOff>15240</xdr:rowOff>
    </xdr:from>
    <xdr:to>
      <xdr:col>7</xdr:col>
      <xdr:colOff>655851</xdr:colOff>
      <xdr:row>66</xdr:row>
      <xdr:rowOff>46250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6614160"/>
          <a:ext cx="6119391" cy="61117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7</xdr:col>
      <xdr:colOff>571500</xdr:colOff>
      <xdr:row>36</xdr:row>
      <xdr:rowOff>76200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0" y="548640"/>
          <a:ext cx="6118860" cy="6111240"/>
          <a:chOff x="0" y="0"/>
          <a:chExt cx="6119391" cy="6111770"/>
        </a:xfrm>
      </xdr:grpSpPr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0"/>
            <a:ext cx="6119391" cy="6111770"/>
          </a:xfrm>
          <a:prstGeom prst="rect">
            <a:avLst/>
          </a:prstGeom>
        </xdr:spPr>
      </xdr:pic>
      <xdr:cxnSp macro="">
        <xdr:nvCxnSpPr>
          <xdr:cNvPr id="24" name="Gerade Verbindung mit Pfeil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CxnSpPr/>
        </xdr:nvCxnSpPr>
        <xdr:spPr>
          <a:xfrm>
            <a:off x="3230880" y="3619500"/>
            <a:ext cx="853440" cy="0"/>
          </a:xfrm>
          <a:prstGeom prst="straightConnector1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Gerade Verbindung mit Pfeil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3489960" y="3878580"/>
            <a:ext cx="853440" cy="0"/>
          </a:xfrm>
          <a:prstGeom prst="straightConnector1">
            <a:avLst/>
          </a:prstGeom>
          <a:ln>
            <a:solidFill>
              <a:srgbClr val="FF0000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Gerade Verbindung mit Pfeil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CxnSpPr/>
        </xdr:nvCxnSpPr>
        <xdr:spPr>
          <a:xfrm flipH="1">
            <a:off x="2857501" y="4122420"/>
            <a:ext cx="815340" cy="0"/>
          </a:xfrm>
          <a:prstGeom prst="straightConnector1">
            <a:avLst/>
          </a:prstGeom>
          <a:ln>
            <a:solidFill>
              <a:schemeClr val="accent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Gerade Verbindung mit Pfeil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 flipH="1">
            <a:off x="3093722" y="4351020"/>
            <a:ext cx="815340" cy="0"/>
          </a:xfrm>
          <a:prstGeom prst="straightConnector1">
            <a:avLst/>
          </a:prstGeom>
          <a:ln>
            <a:solidFill>
              <a:schemeClr val="accent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Textfeld 10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4023011" y="3474419"/>
            <a:ext cx="709357" cy="3086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>
                <a:solidFill>
                  <a:srgbClr val="FF0000"/>
                </a:solidFill>
                <a:effectLst/>
                <a:ea typeface="Times New Roman"/>
                <a:cs typeface="Times New Roman"/>
              </a:rPr>
              <a:t>Loam 1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9" name="Textfeld 11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4289688" y="3733476"/>
            <a:ext cx="709357" cy="30863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>
                <a:solidFill>
                  <a:srgbClr val="FF0000"/>
                </a:solidFill>
                <a:effectLst/>
                <a:ea typeface="Times New Roman"/>
                <a:cs typeface="Times New Roman"/>
              </a:rPr>
              <a:t>Loam 2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30" name="Textfeld 12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2205050" y="3984222"/>
            <a:ext cx="614733" cy="308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>
                <a:solidFill>
                  <a:srgbClr val="0070C0"/>
                </a:solidFill>
                <a:effectLst/>
                <a:ea typeface="Times New Roman"/>
                <a:cs typeface="Times New Roman"/>
              </a:rPr>
              <a:t>Clay 2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31" name="Textfeld 13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2476269" y="4212761"/>
            <a:ext cx="614733" cy="308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>
              <a:spcAft>
                <a:spcPts val="0"/>
              </a:spcAft>
            </a:pPr>
            <a:r>
              <a:rPr lang="de-DE" sz="1400">
                <a:solidFill>
                  <a:srgbClr val="0070C0"/>
                </a:solidFill>
                <a:effectLst/>
                <a:ea typeface="Times New Roman"/>
                <a:cs typeface="Times New Roman"/>
              </a:rPr>
              <a:t>Clay 1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32" name="Textfeld 14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3337850" y="852714"/>
            <a:ext cx="2385267" cy="122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	</a:t>
            </a:r>
            <a:r>
              <a:rPr lang="en-US" sz="1400" i="1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k 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(d</a:t>
            </a:r>
            <a:r>
              <a:rPr lang="en-US" sz="1400" baseline="300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-1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Times New Roman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Clay 1  	5.3 x 10</a:t>
            </a:r>
            <a:r>
              <a:rPr lang="en-US" sz="1400" baseline="300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-3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	a</a:t>
            </a:r>
            <a:endParaRPr lang="en-US" sz="1200">
              <a:solidFill>
                <a:sysClr val="windowText" lastClr="000000"/>
              </a:solidFill>
              <a:effectLst/>
              <a:latin typeface="Times New Roman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Clay 2  	5.0 x 10</a:t>
            </a:r>
            <a:r>
              <a:rPr lang="en-US" sz="1400" baseline="300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-3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	ab</a:t>
            </a:r>
            <a:endParaRPr lang="en-US" sz="1200">
              <a:solidFill>
                <a:sysClr val="windowText" lastClr="000000"/>
              </a:solidFill>
              <a:effectLst/>
              <a:latin typeface="Times New Roman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Loam 1 	4.5 x 10</a:t>
            </a:r>
            <a:r>
              <a:rPr lang="en-US" sz="1400" baseline="300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-3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	c</a:t>
            </a:r>
            <a:endParaRPr lang="en-US" sz="1200">
              <a:solidFill>
                <a:sysClr val="windowText" lastClr="000000"/>
              </a:solidFill>
              <a:effectLst/>
              <a:latin typeface="Times New Roman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Loam 2 	4.7 x 10</a:t>
            </a:r>
            <a:r>
              <a:rPr lang="en-US" sz="1400" baseline="300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-3</a:t>
            </a:r>
            <a:r>
              <a:rPr lang="en-US" sz="1400">
                <a:solidFill>
                  <a:sysClr val="windowText" lastClr="000000"/>
                </a:solidFill>
                <a:effectLst/>
                <a:ea typeface="Times New Roman"/>
                <a:cs typeface="Times New Roman"/>
              </a:rPr>
              <a:t>	bc</a:t>
            </a:r>
            <a:endParaRPr lang="en-US" sz="1200">
              <a:solidFill>
                <a:sysClr val="windowText" lastClr="000000"/>
              </a:solidFill>
              <a:effectLst/>
              <a:latin typeface="Times New Roman"/>
              <a:ea typeface="Times New Roman"/>
            </a:endParaRPr>
          </a:p>
        </xdr:txBody>
      </xdr:sp>
    </xdr:grpSp>
    <xdr:clientData/>
  </xdr:twoCellAnchor>
  <xdr:twoCellAnchor editAs="oneCell">
    <xdr:from>
      <xdr:col>1</xdr:col>
      <xdr:colOff>99060</xdr:colOff>
      <xdr:row>23</xdr:row>
      <xdr:rowOff>152400</xdr:rowOff>
    </xdr:from>
    <xdr:to>
      <xdr:col>2</xdr:col>
      <xdr:colOff>691497</xdr:colOff>
      <xdr:row>30</xdr:row>
      <xdr:rowOff>91440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584" t="10668" r="3593" b="13685"/>
        <a:stretch/>
      </xdr:blipFill>
      <xdr:spPr>
        <a:xfrm>
          <a:off x="891540" y="4358640"/>
          <a:ext cx="1384917" cy="1219200"/>
        </a:xfrm>
        <a:prstGeom prst="rect">
          <a:avLst/>
        </a:prstGeom>
      </xdr:spPr>
    </xdr:pic>
    <xdr:clientData/>
  </xdr:twoCellAnchor>
  <xdr:twoCellAnchor>
    <xdr:from>
      <xdr:col>4</xdr:col>
      <xdr:colOff>240881</xdr:colOff>
      <xdr:row>53</xdr:row>
      <xdr:rowOff>46008</xdr:rowOff>
    </xdr:from>
    <xdr:to>
      <xdr:col>5</xdr:col>
      <xdr:colOff>301767</xdr:colOff>
      <xdr:row>53</xdr:row>
      <xdr:rowOff>46008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>
          <a:off x="3410801" y="10333008"/>
          <a:ext cx="853366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423794</xdr:colOff>
      <xdr:row>55</xdr:row>
      <xdr:rowOff>68825</xdr:rowOff>
    </xdr:from>
    <xdr:to>
      <xdr:col>4</xdr:col>
      <xdr:colOff>446583</xdr:colOff>
      <xdr:row>55</xdr:row>
      <xdr:rowOff>68825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 flipH="1">
          <a:off x="2801234" y="10736825"/>
          <a:ext cx="815269" cy="0"/>
        </a:xfrm>
        <a:prstGeom prst="straightConnector1">
          <a:avLst/>
        </a:prstGeom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339523</xdr:colOff>
      <xdr:row>52</xdr:row>
      <xdr:rowOff>99060</xdr:rowOff>
    </xdr:from>
    <xdr:to>
      <xdr:col>6</xdr:col>
      <xdr:colOff>256338</xdr:colOff>
      <xdr:row>54</xdr:row>
      <xdr:rowOff>26670</xdr:rowOff>
    </xdr:to>
    <xdr:sp macro="" textlink="">
      <xdr:nvSpPr>
        <xdr:cNvPr id="18" name="Textfeld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4301923" y="10187940"/>
          <a:ext cx="709295" cy="3238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>
            <a:spcAft>
              <a:spcPts val="0"/>
            </a:spcAft>
          </a:pPr>
          <a:r>
            <a:rPr lang="en-US" sz="1400">
              <a:solidFill>
                <a:srgbClr val="FF0000"/>
              </a:solidFill>
              <a:effectLst/>
              <a:ea typeface="Times New Roman"/>
              <a:cs typeface="Times New Roman"/>
            </a:rPr>
            <a:t>Loam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2</xdr:col>
      <xdr:colOff>632460</xdr:colOff>
      <xdr:row>54</xdr:row>
      <xdr:rowOff>136378</xdr:rowOff>
    </xdr:from>
    <xdr:to>
      <xdr:col>3</xdr:col>
      <xdr:colOff>454660</xdr:colOff>
      <xdr:row>56</xdr:row>
      <xdr:rowOff>79228</xdr:rowOff>
    </xdr:to>
    <xdr:sp macro="" textlink="">
      <xdr:nvSpPr>
        <xdr:cNvPr id="19" name="Textfeld 1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2217420" y="10621498"/>
          <a:ext cx="614680" cy="308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>
            <a:spcAft>
              <a:spcPts val="0"/>
            </a:spcAft>
          </a:pPr>
          <a:r>
            <a:rPr lang="en-US" sz="1400">
              <a:solidFill>
                <a:srgbClr val="0070C0"/>
              </a:solidFill>
              <a:effectLst/>
              <a:ea typeface="Times New Roman"/>
              <a:cs typeface="Times New Roman"/>
            </a:rPr>
            <a:t>Clay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3</xdr:col>
      <xdr:colOff>708660</xdr:colOff>
      <xdr:row>39</xdr:row>
      <xdr:rowOff>106680</xdr:rowOff>
    </xdr:from>
    <xdr:to>
      <xdr:col>6</xdr:col>
      <xdr:colOff>716280</xdr:colOff>
      <xdr:row>46</xdr:row>
      <xdr:rowOff>111760</xdr:rowOff>
    </xdr:to>
    <xdr:sp macro="" textlink="">
      <xdr:nvSpPr>
        <xdr:cNvPr id="20" name="Textfeld 14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3086100" y="7239000"/>
          <a:ext cx="2385060" cy="1285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>
            <a:lnSpc>
              <a:spcPct val="150000"/>
            </a:lnSpc>
            <a:spcAft>
              <a:spcPts val="0"/>
            </a:spcAft>
          </a:pP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	</a:t>
          </a:r>
          <a:r>
            <a:rPr lang="en-US" sz="1400" i="1">
              <a:solidFill>
                <a:srgbClr val="000000"/>
              </a:solidFill>
              <a:effectLst/>
              <a:ea typeface="Times New Roman"/>
              <a:cs typeface="Times New Roman"/>
            </a:rPr>
            <a:t>k </a:t>
          </a: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(d</a:t>
          </a:r>
          <a:r>
            <a:rPr lang="en-US" sz="1400" baseline="30000">
              <a:solidFill>
                <a:srgbClr val="000000"/>
              </a:solidFill>
              <a:effectLst/>
              <a:ea typeface="Times New Roman"/>
              <a:cs typeface="Times New Roman"/>
            </a:rPr>
            <a:t>-1</a:t>
          </a: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)</a:t>
          </a:r>
          <a:endParaRPr lang="en-US" sz="1200">
            <a:effectLst/>
            <a:latin typeface="Times New Roman"/>
            <a:ea typeface="Times New Roman"/>
          </a:endParaRPr>
        </a:p>
        <a:p>
          <a:pPr>
            <a:spcAft>
              <a:spcPts val="0"/>
            </a:spcAft>
          </a:pP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Clay  	5.1 x 10</a:t>
          </a:r>
          <a:r>
            <a:rPr lang="en-US" sz="1400" baseline="30000">
              <a:solidFill>
                <a:srgbClr val="000000"/>
              </a:solidFill>
              <a:effectLst/>
              <a:ea typeface="Times New Roman"/>
              <a:cs typeface="Times New Roman"/>
            </a:rPr>
            <a:t>-3</a:t>
          </a: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	a</a:t>
          </a:r>
          <a:endParaRPr lang="en-US" sz="1200">
            <a:effectLst/>
            <a:latin typeface="Times New Roman"/>
            <a:ea typeface="Times New Roman"/>
          </a:endParaRPr>
        </a:p>
        <a:p>
          <a:pPr>
            <a:spcAft>
              <a:spcPts val="0"/>
            </a:spcAft>
          </a:pP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Loam 	4.6 x 10</a:t>
          </a:r>
          <a:r>
            <a:rPr lang="en-US" sz="1400" baseline="30000">
              <a:solidFill>
                <a:srgbClr val="000000"/>
              </a:solidFill>
              <a:effectLst/>
              <a:ea typeface="Times New Roman"/>
              <a:cs typeface="Times New Roman"/>
            </a:rPr>
            <a:t>-3</a:t>
          </a:r>
          <a:r>
            <a:rPr lang="en-US" sz="1400">
              <a:solidFill>
                <a:srgbClr val="000000"/>
              </a:solidFill>
              <a:effectLst/>
              <a:ea typeface="Times New Roman"/>
              <a:cs typeface="Times New Roman"/>
            </a:rPr>
            <a:t>	b</a:t>
          </a:r>
          <a:endParaRPr lang="en-US" sz="1200">
            <a:effectLst/>
            <a:latin typeface="Times New Roman"/>
            <a:ea typeface="Times New Roman"/>
          </a:endParaRPr>
        </a:p>
      </xdr:txBody>
    </xdr:sp>
    <xdr:clientData/>
  </xdr:twoCellAnchor>
  <xdr:twoCellAnchor editAs="oneCell">
    <xdr:from>
      <xdr:col>10</xdr:col>
      <xdr:colOff>647700</xdr:colOff>
      <xdr:row>34</xdr:row>
      <xdr:rowOff>15240</xdr:rowOff>
    </xdr:from>
    <xdr:to>
      <xdr:col>18</xdr:col>
      <xdr:colOff>427251</xdr:colOff>
      <xdr:row>66</xdr:row>
      <xdr:rowOff>46250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0" y="6614160"/>
          <a:ext cx="6119391" cy="6111770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</xdr:colOff>
      <xdr:row>33</xdr:row>
      <xdr:rowOff>167640</xdr:rowOff>
    </xdr:from>
    <xdr:to>
      <xdr:col>26</xdr:col>
      <xdr:colOff>709284</xdr:colOff>
      <xdr:row>66</xdr:row>
      <xdr:rowOff>137160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72360" y="6583680"/>
          <a:ext cx="6241404" cy="6233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787400</xdr:colOff>
      <xdr:row>4</xdr:row>
      <xdr:rowOff>71967</xdr:rowOff>
    </xdr:from>
    <xdr:ext cx="4330700" cy="843693"/>
    <xdr:sp macro="" textlink="">
      <xdr:nvSpPr>
        <xdr:cNvPr id="2" name="Textfeld 1"/>
        <xdr:cNvSpPr txBox="1"/>
      </xdr:nvSpPr>
      <xdr:spPr>
        <a:xfrm>
          <a:off x="2302933" y="817034"/>
          <a:ext cx="4330700" cy="84369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In dieser Tabelle alles mit</a:t>
          </a:r>
          <a:r>
            <a:rPr lang="en-US" sz="2400" b="1" baseline="0">
              <a:solidFill>
                <a:srgbClr val="FF0000"/>
              </a:solidFill>
            </a:rPr>
            <a:t> 365 Tagen gerechnet</a:t>
          </a:r>
          <a:endParaRPr lang="en-US" sz="2400" b="1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636694</xdr:colOff>
      <xdr:row>4</xdr:row>
      <xdr:rowOff>3810</xdr:rowOff>
    </xdr:from>
    <xdr:to>
      <xdr:col>22</xdr:col>
      <xdr:colOff>419947</xdr:colOff>
      <xdr:row>17</xdr:row>
      <xdr:rowOff>91440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636694</xdr:colOff>
      <xdr:row>4</xdr:row>
      <xdr:rowOff>0</xdr:rowOff>
    </xdr:from>
    <xdr:to>
      <xdr:col>26</xdr:col>
      <xdr:colOff>419948</xdr:colOff>
      <xdr:row>17</xdr:row>
      <xdr:rowOff>87630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91440</xdr:rowOff>
    </xdr:from>
    <xdr:to>
      <xdr:col>20</xdr:col>
      <xdr:colOff>582507</xdr:colOff>
      <xdr:row>31</xdr:row>
      <xdr:rowOff>182456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692573</xdr:colOff>
      <xdr:row>18</xdr:row>
      <xdr:rowOff>100753</xdr:rowOff>
    </xdr:from>
    <xdr:to>
      <xdr:col>24</xdr:col>
      <xdr:colOff>475826</xdr:colOff>
      <xdr:row>32</xdr:row>
      <xdr:rowOff>5503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10159</xdr:colOff>
      <xdr:row>18</xdr:row>
      <xdr:rowOff>84667</xdr:rowOff>
    </xdr:from>
    <xdr:to>
      <xdr:col>28</xdr:col>
      <xdr:colOff>589279</xdr:colOff>
      <xdr:row>32</xdr:row>
      <xdr:rowOff>16965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636694</xdr:colOff>
      <xdr:row>44</xdr:row>
      <xdr:rowOff>3810</xdr:rowOff>
    </xdr:from>
    <xdr:to>
      <xdr:col>22</xdr:col>
      <xdr:colOff>419947</xdr:colOff>
      <xdr:row>57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4A9F8D5-7950-4E92-A056-2C83F56C7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636694</xdr:colOff>
      <xdr:row>44</xdr:row>
      <xdr:rowOff>0</xdr:rowOff>
    </xdr:from>
    <xdr:to>
      <xdr:col>26</xdr:col>
      <xdr:colOff>419948</xdr:colOff>
      <xdr:row>57</xdr:row>
      <xdr:rowOff>87630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9FE11A8-D5B2-4C18-A409-8D6523F45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58</xdr:row>
      <xdr:rowOff>91440</xdr:rowOff>
    </xdr:from>
    <xdr:to>
      <xdr:col>20</xdr:col>
      <xdr:colOff>582507</xdr:colOff>
      <xdr:row>71</xdr:row>
      <xdr:rowOff>182456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DBCAFC3-833A-4FC6-BF64-80F609592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692573</xdr:colOff>
      <xdr:row>58</xdr:row>
      <xdr:rowOff>100753</xdr:rowOff>
    </xdr:from>
    <xdr:to>
      <xdr:col>24</xdr:col>
      <xdr:colOff>475826</xdr:colOff>
      <xdr:row>72</xdr:row>
      <xdr:rowOff>5503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B38E213A-CD0D-4BC4-97CA-F90D4541E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10159</xdr:colOff>
      <xdr:row>58</xdr:row>
      <xdr:rowOff>84667</xdr:rowOff>
    </xdr:from>
    <xdr:to>
      <xdr:col>28</xdr:col>
      <xdr:colOff>589279</xdr:colOff>
      <xdr:row>72</xdr:row>
      <xdr:rowOff>16965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2B5E1D2-3F39-44C2-AEFB-2D7DD662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topLeftCell="A19" workbookViewId="0">
      <selection activeCell="B36" activeCellId="2" sqref="B15:D16 B29:D30 B36:D37"/>
    </sheetView>
  </sheetViews>
  <sheetFormatPr defaultRowHeight="14.4" x14ac:dyDescent="0.3"/>
  <cols>
    <col min="2" max="2" width="26.5546875" customWidth="1"/>
    <col min="3" max="3" width="27.33203125" customWidth="1"/>
    <col min="4" max="4" width="16.44140625" customWidth="1"/>
  </cols>
  <sheetData>
    <row r="1" spans="2:4" s="2" customFormat="1" x14ac:dyDescent="0.3">
      <c r="B1" s="7"/>
      <c r="C1" s="7"/>
      <c r="D1" s="7"/>
    </row>
    <row r="2" spans="2:4" s="2" customFormat="1" x14ac:dyDescent="0.3">
      <c r="B2" s="153" t="s">
        <v>407</v>
      </c>
      <c r="C2" s="153"/>
      <c r="D2" s="153"/>
    </row>
    <row r="3" spans="2:4" ht="43.2" x14ac:dyDescent="0.3">
      <c r="B3" s="7" t="s">
        <v>246</v>
      </c>
      <c r="C3" s="7" t="s">
        <v>405</v>
      </c>
      <c r="D3" s="123" t="s">
        <v>406</v>
      </c>
    </row>
    <row r="4" spans="2:4" x14ac:dyDescent="0.3">
      <c r="B4" s="7">
        <v>0</v>
      </c>
      <c r="C4" s="7">
        <v>50</v>
      </c>
      <c r="D4" s="7">
        <v>23</v>
      </c>
    </row>
    <row r="5" spans="2:4" x14ac:dyDescent="0.3">
      <c r="B5" s="7">
        <v>50</v>
      </c>
      <c r="C5" s="7">
        <v>40</v>
      </c>
      <c r="D5" s="7">
        <v>24</v>
      </c>
    </row>
    <row r="6" spans="2:4" x14ac:dyDescent="0.3">
      <c r="B6" s="7">
        <v>100</v>
      </c>
      <c r="C6" s="7">
        <v>32</v>
      </c>
      <c r="D6" s="7">
        <v>26</v>
      </c>
    </row>
    <row r="7" spans="2:4" x14ac:dyDescent="0.3">
      <c r="B7" s="7">
        <v>150</v>
      </c>
      <c r="C7" s="7">
        <v>26</v>
      </c>
      <c r="D7" s="7">
        <v>27</v>
      </c>
    </row>
    <row r="8" spans="2:4" x14ac:dyDescent="0.3">
      <c r="B8" s="7">
        <v>200</v>
      </c>
      <c r="C8" s="7">
        <v>22</v>
      </c>
      <c r="D8" s="7">
        <v>25</v>
      </c>
    </row>
    <row r="9" spans="2:4" x14ac:dyDescent="0.3">
      <c r="B9" s="7">
        <v>250</v>
      </c>
      <c r="C9" s="7">
        <v>19</v>
      </c>
      <c r="D9" s="7">
        <v>26</v>
      </c>
    </row>
    <row r="10" spans="2:4" x14ac:dyDescent="0.3">
      <c r="B10" s="7">
        <v>300</v>
      </c>
      <c r="C10" s="7">
        <v>17</v>
      </c>
      <c r="D10" s="7">
        <v>24</v>
      </c>
    </row>
    <row r="11" spans="2:4" x14ac:dyDescent="0.3">
      <c r="B11" s="7">
        <v>365</v>
      </c>
      <c r="C11" s="7">
        <v>16</v>
      </c>
      <c r="D11" s="7">
        <v>25</v>
      </c>
    </row>
    <row r="12" spans="2:4" x14ac:dyDescent="0.3">
      <c r="B12" s="7"/>
      <c r="C12" s="7"/>
      <c r="D12" s="7"/>
    </row>
    <row r="13" spans="2:4" x14ac:dyDescent="0.3">
      <c r="B13" s="7"/>
      <c r="C13" s="7"/>
      <c r="D13" s="7"/>
    </row>
    <row r="14" spans="2:4" x14ac:dyDescent="0.3">
      <c r="B14" s="7"/>
      <c r="C14" s="7"/>
      <c r="D14" s="7"/>
    </row>
    <row r="15" spans="2:4" s="2" customFormat="1" x14ac:dyDescent="0.3">
      <c r="B15" s="151" t="s">
        <v>408</v>
      </c>
      <c r="C15" s="151"/>
      <c r="D15" s="151"/>
    </row>
    <row r="16" spans="2:4" ht="33" customHeight="1" x14ac:dyDescent="0.3">
      <c r="B16" s="152" t="s">
        <v>411</v>
      </c>
      <c r="C16" s="152"/>
      <c r="D16" s="152"/>
    </row>
    <row r="17" spans="2:4" ht="28.8" x14ac:dyDescent="0.3">
      <c r="B17" s="7" t="s">
        <v>246</v>
      </c>
      <c r="C17" s="123" t="s">
        <v>409</v>
      </c>
      <c r="D17" s="7"/>
    </row>
    <row r="18" spans="2:4" x14ac:dyDescent="0.3">
      <c r="B18" s="7">
        <v>0</v>
      </c>
      <c r="C18" s="124">
        <f>CALCULATIONS!D4*CALCULATIONS!C4/CALCULATIONS!$C$4</f>
        <v>23</v>
      </c>
      <c r="D18" s="7"/>
    </row>
    <row r="19" spans="2:4" x14ac:dyDescent="0.3">
      <c r="B19" s="7">
        <v>50</v>
      </c>
      <c r="C19" s="124">
        <f>CALCULATIONS!D5*CALCULATIONS!C5/CALCULATIONS!$C$4</f>
        <v>19.2</v>
      </c>
      <c r="D19" s="7"/>
    </row>
    <row r="20" spans="2:4" x14ac:dyDescent="0.3">
      <c r="B20" s="7">
        <v>100</v>
      </c>
      <c r="C20" s="124">
        <f>CALCULATIONS!D6*CALCULATIONS!C6/CALCULATIONS!$C$4</f>
        <v>16.64</v>
      </c>
      <c r="D20" s="7"/>
    </row>
    <row r="21" spans="2:4" x14ac:dyDescent="0.3">
      <c r="B21" s="7">
        <v>150</v>
      </c>
      <c r="C21" s="124">
        <f>CALCULATIONS!D7*CALCULATIONS!C7/CALCULATIONS!$C$4</f>
        <v>14.04</v>
      </c>
      <c r="D21" s="7"/>
    </row>
    <row r="22" spans="2:4" x14ac:dyDescent="0.3">
      <c r="B22" s="7">
        <v>200</v>
      </c>
      <c r="C22" s="124">
        <f>CALCULATIONS!D8*CALCULATIONS!C8/CALCULATIONS!$C$4</f>
        <v>11</v>
      </c>
      <c r="D22" s="7"/>
    </row>
    <row r="23" spans="2:4" x14ac:dyDescent="0.3">
      <c r="B23" s="7">
        <v>250</v>
      </c>
      <c r="C23" s="124">
        <f>CALCULATIONS!D9*CALCULATIONS!C9/CALCULATIONS!$C$4</f>
        <v>9.8800000000000008</v>
      </c>
      <c r="D23" s="7"/>
    </row>
    <row r="24" spans="2:4" x14ac:dyDescent="0.3">
      <c r="B24" s="7">
        <v>300</v>
      </c>
      <c r="C24" s="124">
        <f>CALCULATIONS!D10*CALCULATIONS!C10/CALCULATIONS!$C$4</f>
        <v>8.16</v>
      </c>
      <c r="D24" s="7"/>
    </row>
    <row r="25" spans="2:4" x14ac:dyDescent="0.3">
      <c r="B25" s="7">
        <v>365</v>
      </c>
      <c r="C25" s="124">
        <f>CALCULATIONS!D11*CALCULATIONS!C11/CALCULATIONS!$C$4</f>
        <v>8</v>
      </c>
      <c r="D25" s="7"/>
    </row>
    <row r="29" spans="2:4" s="2" customFormat="1" x14ac:dyDescent="0.3">
      <c r="B29" s="151" t="s">
        <v>410</v>
      </c>
      <c r="C29" s="151"/>
      <c r="D29" s="151"/>
    </row>
    <row r="30" spans="2:4" ht="32.25" customHeight="1" x14ac:dyDescent="0.3">
      <c r="B30" s="152" t="s">
        <v>412</v>
      </c>
      <c r="C30" s="154"/>
      <c r="D30" s="154"/>
    </row>
    <row r="31" spans="2:4" ht="28.8" x14ac:dyDescent="0.3">
      <c r="C31" s="125" t="s">
        <v>414</v>
      </c>
    </row>
    <row r="32" spans="2:4" x14ac:dyDescent="0.3">
      <c r="C32" s="124">
        <f>C18-C25</f>
        <v>15</v>
      </c>
    </row>
    <row r="33" spans="2:7" s="2" customFormat="1" x14ac:dyDescent="0.3">
      <c r="C33" s="124"/>
    </row>
    <row r="34" spans="2:7" s="2" customFormat="1" x14ac:dyDescent="0.3">
      <c r="C34" s="124"/>
    </row>
    <row r="36" spans="2:7" x14ac:dyDescent="0.3">
      <c r="B36" s="151" t="s">
        <v>413</v>
      </c>
      <c r="C36" s="151"/>
      <c r="D36" s="151"/>
    </row>
    <row r="37" spans="2:7" s="2" customFormat="1" ht="28.5" customHeight="1" x14ac:dyDescent="0.3">
      <c r="B37" s="152" t="s">
        <v>418</v>
      </c>
      <c r="C37" s="152"/>
      <c r="D37" s="152"/>
    </row>
    <row r="38" spans="2:7" x14ac:dyDescent="0.3">
      <c r="B38" s="28" t="s">
        <v>415</v>
      </c>
      <c r="C38" s="28">
        <v>50</v>
      </c>
      <c r="F38" s="2"/>
      <c r="G38" s="2"/>
    </row>
    <row r="39" spans="2:7" x14ac:dyDescent="0.3">
      <c r="B39" s="28" t="s">
        <v>416</v>
      </c>
      <c r="C39" s="28">
        <v>0.35</v>
      </c>
      <c r="F39" s="2"/>
      <c r="G39" s="2"/>
    </row>
    <row r="40" spans="2:7" x14ac:dyDescent="0.3">
      <c r="B40" s="28" t="s">
        <v>417</v>
      </c>
      <c r="C40" s="28">
        <v>0.35</v>
      </c>
      <c r="F40" s="2"/>
      <c r="G40" s="2"/>
    </row>
    <row r="42" spans="2:7" x14ac:dyDescent="0.3">
      <c r="C42" s="2" t="s">
        <v>419</v>
      </c>
    </row>
    <row r="43" spans="2:7" x14ac:dyDescent="0.3">
      <c r="C43" s="126">
        <f>C32*C38 / (C39*C40 *0.0001) / 1000000</f>
        <v>61.224489795918366</v>
      </c>
    </row>
    <row r="46" spans="2:7" x14ac:dyDescent="0.3">
      <c r="B46" s="150" t="s">
        <v>329</v>
      </c>
      <c r="C46" s="150"/>
      <c r="D46" s="150"/>
      <c r="E46" s="150"/>
    </row>
  </sheetData>
  <mergeCells count="8">
    <mergeCell ref="B46:E46"/>
    <mergeCell ref="B36:D36"/>
    <mergeCell ref="B37:D37"/>
    <mergeCell ref="B2:D2"/>
    <mergeCell ref="B16:D16"/>
    <mergeCell ref="B30:D30"/>
    <mergeCell ref="B15:D15"/>
    <mergeCell ref="B29:D2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90"/>
  <sheetViews>
    <sheetView tabSelected="1" zoomScaleNormal="100" workbookViewId="0">
      <selection activeCell="P23" sqref="P23"/>
    </sheetView>
  </sheetViews>
  <sheetFormatPr defaultColWidth="11.44140625" defaultRowHeight="14.4" x14ac:dyDescent="0.3"/>
  <cols>
    <col min="36" max="36" width="11.5546875" style="22"/>
    <col min="38" max="38" width="11.5546875" style="22"/>
    <col min="40" max="40" width="11.5546875" style="22"/>
    <col min="42" max="42" width="11.5546875" style="22"/>
    <col min="44" max="44" width="11.5546875" style="22"/>
  </cols>
  <sheetData>
    <row r="1" spans="1:45" x14ac:dyDescent="0.3">
      <c r="A1" s="90" t="s">
        <v>215</v>
      </c>
      <c r="B1" s="90" t="s">
        <v>269</v>
      </c>
      <c r="C1" s="90" t="s">
        <v>216</v>
      </c>
      <c r="D1" s="90" t="s">
        <v>217</v>
      </c>
      <c r="E1" s="97" t="s">
        <v>218</v>
      </c>
      <c r="F1" s="104" t="s">
        <v>259</v>
      </c>
      <c r="G1" s="98" t="s">
        <v>260</v>
      </c>
      <c r="H1" s="104" t="s">
        <v>261</v>
      </c>
      <c r="I1" s="98" t="s">
        <v>262</v>
      </c>
      <c r="J1" s="104" t="s">
        <v>257</v>
      </c>
      <c r="K1" s="98" t="s">
        <v>258</v>
      </c>
      <c r="L1" s="104" t="s">
        <v>265</v>
      </c>
      <c r="M1" s="98" t="s">
        <v>266</v>
      </c>
      <c r="N1" s="104" t="s">
        <v>263</v>
      </c>
      <c r="O1" s="99" t="s">
        <v>264</v>
      </c>
      <c r="AG1" s="91"/>
      <c r="AH1" s="91"/>
      <c r="AI1" s="91"/>
      <c r="AJ1" s="103"/>
      <c r="AK1" s="91"/>
      <c r="AL1" s="103"/>
      <c r="AM1" s="91"/>
      <c r="AN1" s="103"/>
      <c r="AO1" s="91"/>
      <c r="AP1" s="103"/>
      <c r="AQ1" s="91"/>
      <c r="AR1" s="103"/>
      <c r="AS1" s="91"/>
    </row>
    <row r="2" spans="1:45" x14ac:dyDescent="0.3">
      <c r="A2" t="s">
        <v>214</v>
      </c>
      <c r="B2" s="36">
        <v>0</v>
      </c>
      <c r="C2" t="s">
        <v>238</v>
      </c>
      <c r="E2" t="s">
        <v>267</v>
      </c>
      <c r="F2" s="37">
        <v>20.640437500000001</v>
      </c>
      <c r="G2">
        <v>20.640437499999997</v>
      </c>
      <c r="H2" s="37">
        <v>0.63274999999999992</v>
      </c>
      <c r="I2">
        <v>0.63275000000000003</v>
      </c>
      <c r="J2" s="37">
        <v>2.4657999999999998</v>
      </c>
      <c r="K2">
        <v>2.4657999999999998</v>
      </c>
      <c r="L2" s="37">
        <v>9.3557249999999996</v>
      </c>
      <c r="M2">
        <v>9.3557249999999996</v>
      </c>
      <c r="N2" s="37">
        <v>2.0006249999999999</v>
      </c>
      <c r="O2">
        <v>2.0006249999999999</v>
      </c>
      <c r="AF2" s="36"/>
    </row>
    <row r="3" spans="1:45" x14ac:dyDescent="0.3">
      <c r="A3" t="s">
        <v>214</v>
      </c>
      <c r="B3" s="36">
        <v>0</v>
      </c>
      <c r="C3" t="s">
        <v>238</v>
      </c>
      <c r="E3" t="s">
        <v>268</v>
      </c>
      <c r="F3" s="37">
        <v>0.54636745494485317</v>
      </c>
      <c r="G3">
        <v>0.5463674549448525</v>
      </c>
      <c r="H3" s="37">
        <v>0.1063533810777386</v>
      </c>
      <c r="I3">
        <v>0.10635338107773844</v>
      </c>
      <c r="J3" s="37">
        <v>4.9020988277131541E-2</v>
      </c>
      <c r="K3">
        <v>4.9020988277131541E-2</v>
      </c>
      <c r="L3" s="37">
        <v>0.54592190757164993</v>
      </c>
      <c r="M3">
        <v>0.54592190757164993</v>
      </c>
      <c r="N3" s="37">
        <v>0.19860748296996986</v>
      </c>
      <c r="O3">
        <v>0.19860748296996986</v>
      </c>
      <c r="T3" s="90"/>
      <c r="U3" s="90"/>
      <c r="V3" s="90"/>
      <c r="W3" s="90"/>
      <c r="X3" s="90"/>
      <c r="Y3" s="90"/>
      <c r="Z3" s="90"/>
      <c r="AF3" s="36"/>
    </row>
    <row r="4" spans="1:45" x14ac:dyDescent="0.3">
      <c r="A4" t="s">
        <v>202</v>
      </c>
      <c r="B4" s="36">
        <v>30.416666666666664</v>
      </c>
      <c r="C4" t="s">
        <v>238</v>
      </c>
      <c r="E4" t="s">
        <v>267</v>
      </c>
      <c r="F4" s="37">
        <v>21.2968075</v>
      </c>
      <c r="G4">
        <v>17.989991615074011</v>
      </c>
      <c r="H4" s="37">
        <v>0.668875</v>
      </c>
      <c r="I4">
        <v>0.56409340954870635</v>
      </c>
      <c r="J4" s="37">
        <v>0.95542499999999997</v>
      </c>
      <c r="K4">
        <v>0.80810906652793157</v>
      </c>
      <c r="L4" s="37">
        <v>9.3169749999999993</v>
      </c>
      <c r="M4">
        <v>7.8584928812395045</v>
      </c>
      <c r="N4" s="37">
        <v>1.7249999999999999</v>
      </c>
      <c r="O4">
        <v>1.4538865567756041</v>
      </c>
      <c r="AF4" s="36"/>
    </row>
    <row r="5" spans="1:45" x14ac:dyDescent="0.3">
      <c r="A5" t="s">
        <v>202</v>
      </c>
      <c r="B5" s="36">
        <v>30.416666666666664</v>
      </c>
      <c r="C5" t="s">
        <v>238</v>
      </c>
      <c r="E5" t="s">
        <v>268</v>
      </c>
      <c r="F5" s="37">
        <v>0.26033109967164852</v>
      </c>
      <c r="G5">
        <v>5.1165983978081253E-2</v>
      </c>
      <c r="H5" s="37">
        <v>4.1525280954297292E-2</v>
      </c>
      <c r="I5">
        <v>2.9373705475404785E-2</v>
      </c>
      <c r="J5" s="37">
        <v>2.7529151215877776E-2</v>
      </c>
      <c r="K5">
        <v>3.2060517259186419E-2</v>
      </c>
      <c r="L5" s="37">
        <v>0.49199847560739474</v>
      </c>
      <c r="M5">
        <v>0.32681074493193424</v>
      </c>
      <c r="N5" s="37">
        <v>0.12532441235981648</v>
      </c>
      <c r="O5">
        <v>9.0301680821074135E-2</v>
      </c>
      <c r="AF5" s="36"/>
    </row>
    <row r="6" spans="1:45" x14ac:dyDescent="0.3">
      <c r="A6" t="s">
        <v>203</v>
      </c>
      <c r="B6" s="36">
        <v>60.833333333333329</v>
      </c>
      <c r="C6" t="s">
        <v>238</v>
      </c>
      <c r="E6" t="s">
        <v>267</v>
      </c>
      <c r="F6" s="37">
        <v>19.186765000000001</v>
      </c>
      <c r="G6">
        <v>13.638478831265433</v>
      </c>
      <c r="H6" s="37">
        <v>0.45407499999999995</v>
      </c>
      <c r="I6">
        <v>0.32123848432654578</v>
      </c>
      <c r="J6" s="37">
        <v>0.328625</v>
      </c>
      <c r="K6">
        <v>0.23261897639835372</v>
      </c>
      <c r="L6" s="37">
        <v>9.2632250000000003</v>
      </c>
      <c r="M6">
        <v>6.5813145156234363</v>
      </c>
      <c r="N6" s="37">
        <v>1.5501249999999998</v>
      </c>
      <c r="O6">
        <v>1.0998422660640224</v>
      </c>
      <c r="AF6" s="36"/>
    </row>
    <row r="7" spans="1:45" x14ac:dyDescent="0.3">
      <c r="A7" t="s">
        <v>203</v>
      </c>
      <c r="B7" s="36">
        <v>60.833333333333329</v>
      </c>
      <c r="C7" t="s">
        <v>238</v>
      </c>
      <c r="E7" t="s">
        <v>268</v>
      </c>
      <c r="F7" s="37">
        <v>0.23624638344674506</v>
      </c>
      <c r="G7">
        <v>0.26832163931216041</v>
      </c>
      <c r="H7" s="37">
        <v>7.2006771961624069E-2</v>
      </c>
      <c r="I7">
        <v>4.6962201720622966E-2</v>
      </c>
      <c r="J7" s="37">
        <v>3.7956532156314511E-2</v>
      </c>
      <c r="K7">
        <v>2.369491115446325E-2</v>
      </c>
      <c r="L7" s="37">
        <v>0.27073491801637489</v>
      </c>
      <c r="M7">
        <v>0.18140096092370292</v>
      </c>
      <c r="N7" s="37">
        <v>8.8984871139237282E-2</v>
      </c>
      <c r="O7">
        <v>5.1615669187019764E-2</v>
      </c>
      <c r="AF7" s="36"/>
    </row>
    <row r="8" spans="1:45" x14ac:dyDescent="0.3">
      <c r="A8" t="s">
        <v>204</v>
      </c>
      <c r="B8" s="36">
        <v>91.25</v>
      </c>
      <c r="C8" t="s">
        <v>238</v>
      </c>
      <c r="E8" t="s">
        <v>267</v>
      </c>
      <c r="F8" s="37">
        <v>22.899237499999998</v>
      </c>
      <c r="G8">
        <v>14.594443582596412</v>
      </c>
      <c r="H8" s="37">
        <v>0.46766250000000004</v>
      </c>
      <c r="I8">
        <v>0.3012049874675955</v>
      </c>
      <c r="J8" s="37">
        <v>0.37287500000000001</v>
      </c>
      <c r="K8">
        <v>0.23807010918647847</v>
      </c>
      <c r="L8" s="37">
        <v>9.3644750000000005</v>
      </c>
      <c r="M8">
        <v>5.985777763244533</v>
      </c>
      <c r="N8" s="37">
        <v>1.796875</v>
      </c>
      <c r="O8">
        <v>1.1516046931777952</v>
      </c>
      <c r="AF8" s="36"/>
    </row>
    <row r="9" spans="1:45" x14ac:dyDescent="0.3">
      <c r="A9" t="s">
        <v>204</v>
      </c>
      <c r="B9" s="36">
        <v>91.25</v>
      </c>
      <c r="C9" t="s">
        <v>238</v>
      </c>
      <c r="E9" t="s">
        <v>268</v>
      </c>
      <c r="F9" s="37">
        <v>0.79074664062280431</v>
      </c>
      <c r="G9">
        <v>0.66618594160048639</v>
      </c>
      <c r="H9" s="37">
        <v>6.2218681462376302E-2</v>
      </c>
      <c r="I9">
        <v>4.7058885490421871E-2</v>
      </c>
      <c r="J9" s="37">
        <v>2.4272523903926268E-2</v>
      </c>
      <c r="K9">
        <v>1.9120601102410598E-2</v>
      </c>
      <c r="L9" s="37">
        <v>0.56706297416306528</v>
      </c>
      <c r="M9">
        <v>0.4784198388216846</v>
      </c>
      <c r="N9" s="37">
        <v>0.14001166246066776</v>
      </c>
      <c r="O9">
        <v>0.11746248762235073</v>
      </c>
      <c r="AF9" s="36"/>
    </row>
    <row r="10" spans="1:45" x14ac:dyDescent="0.3">
      <c r="A10" t="s">
        <v>205</v>
      </c>
      <c r="B10" s="36">
        <v>121.66666666666666</v>
      </c>
      <c r="C10" t="s">
        <v>238</v>
      </c>
      <c r="E10" t="s">
        <v>267</v>
      </c>
      <c r="F10" s="37">
        <v>19.187917499999998</v>
      </c>
      <c r="G10">
        <v>11.359477531716253</v>
      </c>
      <c r="H10" s="37">
        <v>0.3818125</v>
      </c>
      <c r="I10">
        <v>0.22461175308682599</v>
      </c>
      <c r="J10" s="37">
        <v>0.41448750000000001</v>
      </c>
      <c r="K10">
        <v>0.24446713007600201</v>
      </c>
      <c r="L10" s="37">
        <v>7.3144750000000007</v>
      </c>
      <c r="M10">
        <v>4.3414760923845597</v>
      </c>
      <c r="N10" s="37">
        <v>1.5325</v>
      </c>
      <c r="O10">
        <v>0.90935611784881076</v>
      </c>
      <c r="AF10" s="36"/>
    </row>
    <row r="11" spans="1:45" x14ac:dyDescent="0.3">
      <c r="A11" t="s">
        <v>205</v>
      </c>
      <c r="B11" s="36">
        <v>121.66666666666666</v>
      </c>
      <c r="C11" t="s">
        <v>238</v>
      </c>
      <c r="E11" t="s">
        <v>268</v>
      </c>
      <c r="F11" s="37">
        <v>0.51239268151771711</v>
      </c>
      <c r="G11">
        <v>0.55138341240163313</v>
      </c>
      <c r="H11" s="37">
        <v>8.7806537757257372E-2</v>
      </c>
      <c r="I11">
        <v>4.9891133515781325E-2</v>
      </c>
      <c r="J11" s="37">
        <v>2.8715939062653E-2</v>
      </c>
      <c r="K11">
        <v>1.5002520054719129E-2</v>
      </c>
      <c r="L11" s="37">
        <v>0.77153661611099034</v>
      </c>
      <c r="M11">
        <v>0.53093538249293537</v>
      </c>
      <c r="N11" s="37">
        <v>0.21866755589250092</v>
      </c>
      <c r="O11">
        <v>0.14147127761177522</v>
      </c>
      <c r="AF11" s="36"/>
    </row>
    <row r="12" spans="1:45" x14ac:dyDescent="0.3">
      <c r="A12" t="s">
        <v>206</v>
      </c>
      <c r="B12" s="36">
        <v>152.08333333333334</v>
      </c>
      <c r="C12" t="s">
        <v>238</v>
      </c>
      <c r="E12" t="s">
        <v>267</v>
      </c>
      <c r="F12" s="37">
        <v>19.250377499999999</v>
      </c>
      <c r="G12">
        <v>9.4235727168329362</v>
      </c>
      <c r="H12" s="37">
        <v>0.47110000000000002</v>
      </c>
      <c r="I12">
        <v>0.23052722808480924</v>
      </c>
      <c r="J12" s="37">
        <v>0.2058625</v>
      </c>
      <c r="K12">
        <v>0.10021754121223192</v>
      </c>
      <c r="L12" s="37">
        <v>6.3732249999999997</v>
      </c>
      <c r="M12">
        <v>3.1052496438128765</v>
      </c>
      <c r="N12" s="37">
        <v>0.524725</v>
      </c>
      <c r="O12">
        <v>0.25426785499599253</v>
      </c>
      <c r="AF12" s="36"/>
    </row>
    <row r="13" spans="1:45" x14ac:dyDescent="0.3">
      <c r="A13" t="s">
        <v>206</v>
      </c>
      <c r="B13" s="36">
        <v>152.08333333333334</v>
      </c>
      <c r="C13" t="s">
        <v>238</v>
      </c>
      <c r="E13" t="s">
        <v>268</v>
      </c>
      <c r="F13" s="37">
        <v>0.34345176149339629</v>
      </c>
      <c r="G13">
        <v>0.39734767935030235</v>
      </c>
      <c r="H13" s="37">
        <v>3.0681984399100581E-2</v>
      </c>
      <c r="I13">
        <v>1.6430672634532906E-2</v>
      </c>
      <c r="J13" s="37">
        <v>2.4308266555159143E-2</v>
      </c>
      <c r="K13">
        <v>1.0847114715237577E-2</v>
      </c>
      <c r="L13" s="37">
        <v>0.51239785567466822</v>
      </c>
      <c r="M13">
        <v>0.214747502490856</v>
      </c>
      <c r="N13" s="37">
        <v>7.4764311617687512E-2</v>
      </c>
      <c r="O13">
        <v>3.1691639981787464E-2</v>
      </c>
      <c r="AF13" s="36"/>
    </row>
    <row r="14" spans="1:45" x14ac:dyDescent="0.3">
      <c r="A14" t="s">
        <v>207</v>
      </c>
      <c r="B14" s="36">
        <v>182.5</v>
      </c>
      <c r="C14" t="s">
        <v>238</v>
      </c>
      <c r="E14" t="s">
        <v>267</v>
      </c>
      <c r="F14" s="37">
        <v>21.713260000000002</v>
      </c>
      <c r="G14">
        <v>8.3297443073565862</v>
      </c>
      <c r="H14" s="37">
        <v>0.44095000000000001</v>
      </c>
      <c r="I14">
        <v>0.16980339080684548</v>
      </c>
      <c r="J14" s="37">
        <v>0.36083749999999998</v>
      </c>
      <c r="K14">
        <v>0.1404899255787396</v>
      </c>
      <c r="L14" s="37">
        <v>10.283225</v>
      </c>
      <c r="M14">
        <v>3.9306170764135331</v>
      </c>
      <c r="N14" s="37">
        <v>1.6397499999999998</v>
      </c>
      <c r="O14">
        <v>0.62710277208352327</v>
      </c>
      <c r="AF14" s="36"/>
    </row>
    <row r="15" spans="1:45" x14ac:dyDescent="0.3">
      <c r="A15" t="s">
        <v>207</v>
      </c>
      <c r="B15" s="36">
        <v>182.5</v>
      </c>
      <c r="C15" t="s">
        <v>238</v>
      </c>
      <c r="E15" t="s">
        <v>268</v>
      </c>
      <c r="F15" s="37">
        <v>0.82561330471151351</v>
      </c>
      <c r="G15">
        <v>0.64864107995350062</v>
      </c>
      <c r="H15" s="37">
        <v>3.4058460769682386E-2</v>
      </c>
      <c r="I15">
        <v>1.9414408357107695E-2</v>
      </c>
      <c r="J15" s="37">
        <v>5.701464130306072E-2</v>
      </c>
      <c r="K15">
        <v>2.9077089581780333E-2</v>
      </c>
      <c r="L15" s="37">
        <v>0.62426415015334147</v>
      </c>
      <c r="M15">
        <v>0.28506010239063023</v>
      </c>
      <c r="N15" s="37">
        <v>0.11209306029664225</v>
      </c>
      <c r="O15">
        <v>5.0965934986302232E-2</v>
      </c>
      <c r="AF15" s="36"/>
    </row>
    <row r="16" spans="1:45" x14ac:dyDescent="0.3">
      <c r="A16" t="s">
        <v>208</v>
      </c>
      <c r="B16" s="36">
        <v>212.91666666666669</v>
      </c>
      <c r="C16" t="s">
        <v>238</v>
      </c>
      <c r="E16" t="s">
        <v>267</v>
      </c>
      <c r="F16" s="37">
        <v>22.7339725</v>
      </c>
      <c r="G16">
        <v>7.4591862533580002</v>
      </c>
      <c r="H16" s="37">
        <v>0.49963749999999996</v>
      </c>
      <c r="I16">
        <v>0.16129339962867689</v>
      </c>
      <c r="J16" s="37">
        <v>0.54510000000000003</v>
      </c>
      <c r="K16">
        <v>0.18450580404116093</v>
      </c>
      <c r="L16" s="37">
        <v>10.493225000000001</v>
      </c>
      <c r="M16">
        <v>3.454264424646754</v>
      </c>
      <c r="N16" s="37">
        <v>1.4828749999999999</v>
      </c>
      <c r="O16">
        <v>0.48098084122397422</v>
      </c>
      <c r="AF16" s="36"/>
    </row>
    <row r="17" spans="1:45" x14ac:dyDescent="0.3">
      <c r="A17" t="s">
        <v>208</v>
      </c>
      <c r="B17" s="36">
        <v>212.91666666666669</v>
      </c>
      <c r="C17" t="s">
        <v>238</v>
      </c>
      <c r="E17" t="s">
        <v>268</v>
      </c>
      <c r="F17" s="37">
        <v>0.58827803420059499</v>
      </c>
      <c r="G17">
        <v>0.42693279264508727</v>
      </c>
      <c r="H17" s="37">
        <v>7.9983202338053491E-2</v>
      </c>
      <c r="I17">
        <v>2.1773882388332822E-2</v>
      </c>
      <c r="J17" s="37">
        <v>8.0299176261860505E-2</v>
      </c>
      <c r="K17">
        <v>4.211066167280747E-2</v>
      </c>
      <c r="L17" s="37">
        <v>0.22959543222808218</v>
      </c>
      <c r="M17">
        <v>0.25885367292535544</v>
      </c>
      <c r="N17" s="37">
        <v>0.12403382855092442</v>
      </c>
      <c r="O17">
        <v>1.8783293413967107E-2</v>
      </c>
      <c r="AF17" s="36"/>
    </row>
    <row r="18" spans="1:45" x14ac:dyDescent="0.3">
      <c r="A18" t="s">
        <v>209</v>
      </c>
      <c r="B18" s="36">
        <v>243.33333333333331</v>
      </c>
      <c r="C18" t="s">
        <v>238</v>
      </c>
      <c r="E18" t="s">
        <v>267</v>
      </c>
      <c r="F18" s="37">
        <v>20.3190025</v>
      </c>
      <c r="G18">
        <v>5.2095310312826033</v>
      </c>
      <c r="H18" s="37">
        <v>0.48797499999999994</v>
      </c>
      <c r="I18">
        <v>0.1273694682956435</v>
      </c>
      <c r="J18" s="37">
        <v>0.51837500000000003</v>
      </c>
      <c r="K18">
        <v>0.13582091628754372</v>
      </c>
      <c r="L18" s="37">
        <v>10.473224999999999</v>
      </c>
      <c r="M18">
        <v>2.6980753759683056</v>
      </c>
      <c r="N18" s="37">
        <v>1.0918749999999999</v>
      </c>
      <c r="O18">
        <v>0.28123780377389168</v>
      </c>
      <c r="AF18" s="36"/>
    </row>
    <row r="19" spans="1:45" x14ac:dyDescent="0.3">
      <c r="A19" t="s">
        <v>209</v>
      </c>
      <c r="B19" s="36">
        <v>243.33333333333331</v>
      </c>
      <c r="C19" t="s">
        <v>238</v>
      </c>
      <c r="E19" t="s">
        <v>268</v>
      </c>
      <c r="F19" s="37">
        <v>0.5048429430092588</v>
      </c>
      <c r="G19">
        <v>0.22625077832774459</v>
      </c>
      <c r="H19" s="37">
        <v>0.13627139205154795</v>
      </c>
      <c r="I19">
        <v>3.7854842190247595E-2</v>
      </c>
      <c r="J19" s="37">
        <v>6.3807447971742717E-2</v>
      </c>
      <c r="K19">
        <v>2.4644635053073714E-2</v>
      </c>
      <c r="L19" s="37">
        <v>0.46620978378837147</v>
      </c>
      <c r="M19">
        <v>0.2170868670986966</v>
      </c>
      <c r="N19" s="37">
        <v>1.7943632807581981E-2</v>
      </c>
      <c r="O19">
        <v>1.8953747687724863E-2</v>
      </c>
      <c r="AF19" s="36"/>
    </row>
    <row r="20" spans="1:45" x14ac:dyDescent="0.3">
      <c r="A20" t="s">
        <v>210</v>
      </c>
      <c r="B20" s="36">
        <v>273.75</v>
      </c>
      <c r="C20" t="s">
        <v>238</v>
      </c>
      <c r="E20" t="s">
        <v>267</v>
      </c>
      <c r="F20" s="37">
        <v>18.027447500000001</v>
      </c>
      <c r="G20">
        <v>3.4233203287505694</v>
      </c>
      <c r="H20" s="37">
        <v>0.51342500000000002</v>
      </c>
      <c r="I20">
        <v>9.5537889954670413E-2</v>
      </c>
      <c r="J20" s="37">
        <v>0.39558749999999998</v>
      </c>
      <c r="K20">
        <v>7.1716789454011831E-2</v>
      </c>
      <c r="L20" s="37">
        <v>10.469475000000001</v>
      </c>
      <c r="M20">
        <v>2.0268129397413546</v>
      </c>
      <c r="N20" s="37">
        <v>1.3266249999999999</v>
      </c>
      <c r="O20">
        <v>0.25683028099255256</v>
      </c>
      <c r="AF20" s="36"/>
    </row>
    <row r="21" spans="1:45" x14ac:dyDescent="0.3">
      <c r="A21" t="s">
        <v>210</v>
      </c>
      <c r="B21" s="36">
        <v>273.75</v>
      </c>
      <c r="C21" t="s">
        <v>238</v>
      </c>
      <c r="E21" t="s">
        <v>268</v>
      </c>
      <c r="F21" s="37">
        <v>0.86421488393970447</v>
      </c>
      <c r="G21">
        <v>0.50051335974126432</v>
      </c>
      <c r="H21" s="37">
        <v>3.6923081647301813E-2</v>
      </c>
      <c r="I21">
        <v>9.9192794532100229E-3</v>
      </c>
      <c r="J21" s="37">
        <v>4.2584183169928395E-2</v>
      </c>
      <c r="K21">
        <v>3.5900477373890559E-3</v>
      </c>
      <c r="L21" s="37">
        <v>0.94923324320211178</v>
      </c>
      <c r="M21">
        <v>0.43896767341267212</v>
      </c>
      <c r="N21" s="37">
        <v>0.15006725922621028</v>
      </c>
      <c r="O21">
        <v>5.8077156299111837E-2</v>
      </c>
      <c r="AF21" s="36"/>
    </row>
    <row r="22" spans="1:45" x14ac:dyDescent="0.3">
      <c r="A22" t="s">
        <v>211</v>
      </c>
      <c r="B22" s="36">
        <v>304.16666666666669</v>
      </c>
      <c r="C22" t="s">
        <v>238</v>
      </c>
      <c r="E22" t="s">
        <v>267</v>
      </c>
      <c r="F22" s="37">
        <v>17.440570000000001</v>
      </c>
      <c r="G22">
        <v>2.8488867431097336</v>
      </c>
      <c r="H22" s="37">
        <v>0.47431249999999997</v>
      </c>
      <c r="I22">
        <v>7.4660472737951677E-2</v>
      </c>
      <c r="J22" s="37">
        <v>0.39998750000000005</v>
      </c>
      <c r="K22">
        <v>6.5220701868515057E-2</v>
      </c>
      <c r="L22" s="37">
        <v>7.5627250000000004</v>
      </c>
      <c r="M22">
        <v>1.2188941538376581</v>
      </c>
      <c r="N22" s="37">
        <v>1</v>
      </c>
      <c r="O22">
        <v>0.16262798055767974</v>
      </c>
      <c r="AF22" s="36"/>
    </row>
    <row r="23" spans="1:45" x14ac:dyDescent="0.3">
      <c r="A23" t="s">
        <v>211</v>
      </c>
      <c r="B23" s="36">
        <v>304.16666666666669</v>
      </c>
      <c r="C23" t="s">
        <v>238</v>
      </c>
      <c r="E23" t="s">
        <v>268</v>
      </c>
      <c r="F23" s="37">
        <v>0.85920380862167955</v>
      </c>
      <c r="G23">
        <v>0.47096665981247171</v>
      </c>
      <c r="H23" s="37">
        <v>0.15923810705852839</v>
      </c>
      <c r="I23">
        <v>2.7486364893243673E-2</v>
      </c>
      <c r="J23" s="37">
        <v>7.3366120629688419E-2</v>
      </c>
      <c r="K23">
        <v>1.7148942946394935E-2</v>
      </c>
      <c r="L23" s="37">
        <v>1.2417738236759017</v>
      </c>
      <c r="M23">
        <v>0.27763664897902102</v>
      </c>
      <c r="N23" s="37">
        <v>7.327601926960807E-2</v>
      </c>
      <c r="O23">
        <v>2.8370592872598192E-2</v>
      </c>
      <c r="AF23" s="36"/>
    </row>
    <row r="24" spans="1:45" x14ac:dyDescent="0.3">
      <c r="A24" t="s">
        <v>212</v>
      </c>
      <c r="B24" s="36">
        <v>334.58333333333331</v>
      </c>
      <c r="C24" t="s">
        <v>238</v>
      </c>
      <c r="E24" t="s">
        <v>267</v>
      </c>
      <c r="F24" s="37">
        <v>17.135044499999999</v>
      </c>
      <c r="G24">
        <v>1.7787683984326044</v>
      </c>
      <c r="H24" s="37">
        <v>0.45148750000000004</v>
      </c>
      <c r="I24">
        <v>4.7357531589875115E-2</v>
      </c>
      <c r="J24" s="37">
        <v>0.48328749999999998</v>
      </c>
      <c r="K24">
        <v>4.9823320514792512E-2</v>
      </c>
      <c r="L24" s="37">
        <v>7.4436</v>
      </c>
      <c r="M24">
        <v>0.80649396757504399</v>
      </c>
      <c r="N24" s="37">
        <v>0.86312499999999992</v>
      </c>
      <c r="O24">
        <v>9.7679651529992889E-2</v>
      </c>
      <c r="AF24" s="36"/>
    </row>
    <row r="25" spans="1:45" x14ac:dyDescent="0.3">
      <c r="A25" t="s">
        <v>212</v>
      </c>
      <c r="B25" s="36">
        <v>334.58333333333331</v>
      </c>
      <c r="C25" t="s">
        <v>238</v>
      </c>
      <c r="E25" t="s">
        <v>268</v>
      </c>
      <c r="F25" s="37">
        <v>0.59686409047084021</v>
      </c>
      <c r="G25">
        <v>0.19050929978776363</v>
      </c>
      <c r="H25" s="37">
        <v>2.768720654472015E-2</v>
      </c>
      <c r="I25">
        <v>6.6800665938116736E-3</v>
      </c>
      <c r="J25" s="37">
        <v>2.4969567936123101E-2</v>
      </c>
      <c r="K25">
        <v>4.5215423893661278E-3</v>
      </c>
      <c r="L25" s="37">
        <v>1.3106433435371865</v>
      </c>
      <c r="M25">
        <v>0.20007653733199468</v>
      </c>
      <c r="N25" s="37">
        <v>0.20856607416276179</v>
      </c>
      <c r="O25">
        <v>3.4218664724902169E-2</v>
      </c>
      <c r="AF25" s="36"/>
    </row>
    <row r="26" spans="1:45" x14ac:dyDescent="0.3">
      <c r="A26" t="s">
        <v>213</v>
      </c>
      <c r="B26" s="36">
        <v>365</v>
      </c>
      <c r="C26" t="s">
        <v>238</v>
      </c>
      <c r="E26" t="s">
        <v>267</v>
      </c>
      <c r="F26" s="37">
        <v>22.083932500000003</v>
      </c>
      <c r="G26">
        <v>1.3852753073278345</v>
      </c>
      <c r="H26" s="37">
        <v>0.52331249999999996</v>
      </c>
      <c r="I26">
        <v>3.3033482511075948E-2</v>
      </c>
      <c r="J26" s="37">
        <v>0.50501250000000009</v>
      </c>
      <c r="K26">
        <v>3.0879603144791688E-2</v>
      </c>
      <c r="L26" s="37">
        <v>7.175724999999999</v>
      </c>
      <c r="M26">
        <v>0.45642376874449286</v>
      </c>
      <c r="N26" s="37">
        <v>0.80487500000000001</v>
      </c>
      <c r="O26">
        <v>5.1267513339682873E-2</v>
      </c>
      <c r="AF26" s="36"/>
    </row>
    <row r="27" spans="1:45" x14ac:dyDescent="0.3">
      <c r="A27" t="s">
        <v>213</v>
      </c>
      <c r="B27" s="36">
        <v>365</v>
      </c>
      <c r="C27" t="s">
        <v>238</v>
      </c>
      <c r="E27" t="s">
        <v>268</v>
      </c>
      <c r="F27" s="37">
        <v>1.337559550402472</v>
      </c>
      <c r="G27">
        <v>0.21553865443020997</v>
      </c>
      <c r="H27" s="37">
        <v>3.7674645403109094E-2</v>
      </c>
      <c r="I27">
        <v>5.6531391969706669E-3</v>
      </c>
      <c r="J27" s="37">
        <v>5.8856822653934042E-2</v>
      </c>
      <c r="K27">
        <v>4.1784711211791687E-3</v>
      </c>
      <c r="L27" s="37">
        <v>0.72308475471413547</v>
      </c>
      <c r="M27">
        <v>9.1904943496899899E-2</v>
      </c>
      <c r="N27" s="37">
        <v>0.11711290403566416</v>
      </c>
      <c r="O27">
        <v>1.2209593712960435E-2</v>
      </c>
      <c r="AF27" s="36"/>
    </row>
    <row r="29" spans="1:45" s="7" customFormat="1" x14ac:dyDescent="0.3">
      <c r="B29" s="7" t="s">
        <v>269</v>
      </c>
      <c r="C29" s="7" t="s">
        <v>260</v>
      </c>
      <c r="D29" s="7" t="s">
        <v>268</v>
      </c>
      <c r="E29" s="7" t="s">
        <v>262</v>
      </c>
      <c r="F29" s="7" t="s">
        <v>268</v>
      </c>
      <c r="G29" s="7" t="s">
        <v>258</v>
      </c>
      <c r="H29" s="7" t="s">
        <v>268</v>
      </c>
      <c r="I29" s="7" t="s">
        <v>266</v>
      </c>
      <c r="J29" s="7" t="s">
        <v>268</v>
      </c>
      <c r="K29" s="7" t="s">
        <v>264</v>
      </c>
      <c r="L29" s="7" t="s">
        <v>268</v>
      </c>
      <c r="AJ29" s="100"/>
      <c r="AL29" s="100"/>
      <c r="AN29" s="100"/>
      <c r="AP29" s="100"/>
      <c r="AR29" s="100"/>
    </row>
    <row r="30" spans="1:45" s="7" customFormat="1" x14ac:dyDescent="0.3">
      <c r="B30" s="113">
        <v>0</v>
      </c>
      <c r="C30" s="42">
        <v>20.640437500000001</v>
      </c>
      <c r="D30" s="7">
        <v>0.5463674549448525</v>
      </c>
      <c r="E30" s="7">
        <v>0.63275000000000003</v>
      </c>
      <c r="F30" s="2">
        <v>0.10635338107773844</v>
      </c>
      <c r="G30" s="7">
        <v>2.4657999999999998</v>
      </c>
      <c r="H30" s="7">
        <v>4.9020988277131541E-2</v>
      </c>
      <c r="I30" s="7">
        <v>9.3557249999999996</v>
      </c>
      <c r="J30" s="7">
        <v>0.54592190757164993</v>
      </c>
      <c r="K30" s="7">
        <v>2.0006249999999999</v>
      </c>
      <c r="L30" s="7">
        <v>0.19860748296996986</v>
      </c>
      <c r="AH30" s="105" t="s">
        <v>260</v>
      </c>
      <c r="AI30" s="105" t="s">
        <v>268</v>
      </c>
      <c r="AJ30" s="105" t="s">
        <v>262</v>
      </c>
      <c r="AK30" s="7" t="s">
        <v>268</v>
      </c>
      <c r="AL30" s="105" t="s">
        <v>258</v>
      </c>
      <c r="AM30" s="7" t="s">
        <v>268</v>
      </c>
      <c r="AN30" s="105" t="s">
        <v>266</v>
      </c>
      <c r="AO30" s="7" t="s">
        <v>268</v>
      </c>
      <c r="AP30" s="105" t="s">
        <v>264</v>
      </c>
      <c r="AQ30" s="105" t="s">
        <v>268</v>
      </c>
      <c r="AR30" s="105"/>
      <c r="AS30" s="105"/>
    </row>
    <row r="31" spans="1:45" s="7" customFormat="1" x14ac:dyDescent="0.3">
      <c r="B31" s="113">
        <v>36</v>
      </c>
      <c r="C31" s="42">
        <v>17.989991615074011</v>
      </c>
      <c r="D31" s="7">
        <v>5.1165983978081253E-2</v>
      </c>
      <c r="E31" s="7">
        <v>0.56409340954870635</v>
      </c>
      <c r="F31" s="2">
        <v>2.9373705475404785E-2</v>
      </c>
      <c r="G31" s="7">
        <v>0.80810906652793157</v>
      </c>
      <c r="H31" s="7">
        <v>3.2060517259186419E-2</v>
      </c>
      <c r="I31" s="7">
        <v>7.8584928812395045</v>
      </c>
      <c r="J31" s="7">
        <v>0.32681074493193424</v>
      </c>
      <c r="K31" s="7">
        <v>1.4538865567756041</v>
      </c>
      <c r="L31" s="7">
        <v>9.0301680821074135E-2</v>
      </c>
      <c r="AF31" s="113">
        <v>0</v>
      </c>
      <c r="AG31" s="7" t="s">
        <v>359</v>
      </c>
      <c r="AH31" s="105">
        <v>20.805442500000002</v>
      </c>
      <c r="AI31" s="86">
        <v>0.5379667214266356</v>
      </c>
      <c r="AJ31" s="105">
        <v>0.70737499999999998</v>
      </c>
      <c r="AK31" s="86">
        <v>6.6686751084481591E-2</v>
      </c>
      <c r="AL31" s="105">
        <v>2.6817375000000001</v>
      </c>
      <c r="AM31" s="86">
        <v>9.9145025363321579E-2</v>
      </c>
      <c r="AN31" s="105">
        <v>7.7219749999999987</v>
      </c>
      <c r="AO31" s="86">
        <v>0.69935748592205216</v>
      </c>
      <c r="AP31" s="105">
        <v>2.1005624999999997</v>
      </c>
      <c r="AQ31" s="86">
        <v>0.11473822839861911</v>
      </c>
      <c r="AR31" s="105"/>
      <c r="AS31" s="105"/>
    </row>
    <row r="32" spans="1:45" s="7" customFormat="1" x14ac:dyDescent="0.3">
      <c r="B32" s="113">
        <v>66</v>
      </c>
      <c r="C32" s="42">
        <v>13.638478831265433</v>
      </c>
      <c r="D32" s="7">
        <v>0.26832163931216041</v>
      </c>
      <c r="E32" s="7">
        <v>0.32123848432654578</v>
      </c>
      <c r="F32" s="2">
        <v>4.6962201720622966E-2</v>
      </c>
      <c r="G32" s="7">
        <v>0.23261897639835372</v>
      </c>
      <c r="H32" s="7">
        <v>2.369491115446325E-2</v>
      </c>
      <c r="I32" s="7">
        <v>6.5813145156234363</v>
      </c>
      <c r="J32" s="7">
        <v>0.18140096092370292</v>
      </c>
      <c r="K32" s="7">
        <v>1.0998422660640224</v>
      </c>
      <c r="L32" s="7">
        <v>5.1615669187019764E-2</v>
      </c>
      <c r="AF32" s="113">
        <v>36</v>
      </c>
      <c r="AG32" s="7" t="s">
        <v>359</v>
      </c>
      <c r="AH32" s="105">
        <v>17.380052664740386</v>
      </c>
      <c r="AI32" s="86">
        <v>0.3607060161585075</v>
      </c>
      <c r="AJ32" s="105">
        <v>0.48155314128510535</v>
      </c>
      <c r="AK32" s="86">
        <v>4.9853952912491895E-2</v>
      </c>
      <c r="AL32" s="105">
        <v>0.78096608757976527</v>
      </c>
      <c r="AM32" s="86">
        <v>7.4652683290872823E-2</v>
      </c>
      <c r="AN32" s="105">
        <v>5.9726842940316658</v>
      </c>
      <c r="AO32" s="86">
        <v>0.78499786847094444</v>
      </c>
      <c r="AP32" s="105">
        <v>1.3180336139529636</v>
      </c>
      <c r="AQ32" s="86">
        <v>0.10623343407711347</v>
      </c>
      <c r="AR32" s="105"/>
      <c r="AS32" s="105"/>
    </row>
    <row r="33" spans="2:45" s="7" customFormat="1" x14ac:dyDescent="0.3">
      <c r="B33" s="113">
        <v>99</v>
      </c>
      <c r="C33" s="42">
        <v>14.594443582596412</v>
      </c>
      <c r="D33" s="7">
        <v>0.66618594160048639</v>
      </c>
      <c r="E33" s="7">
        <v>0.3012049874675955</v>
      </c>
      <c r="F33" s="2">
        <v>4.7058885490421871E-2</v>
      </c>
      <c r="G33" s="7">
        <v>0.23807010918647847</v>
      </c>
      <c r="H33" s="7">
        <v>1.9120601102410598E-2</v>
      </c>
      <c r="I33" s="7">
        <v>5.985777763244533</v>
      </c>
      <c r="J33" s="7">
        <v>0.4784198388216846</v>
      </c>
      <c r="K33" s="7">
        <v>1.1516046931777952</v>
      </c>
      <c r="L33" s="7">
        <v>0.11746248762235073</v>
      </c>
      <c r="AF33" s="113">
        <v>66</v>
      </c>
      <c r="AG33" s="7" t="s">
        <v>359</v>
      </c>
      <c r="AH33" s="105">
        <v>14.184579128529601</v>
      </c>
      <c r="AI33" s="86">
        <v>0.4500526828387737</v>
      </c>
      <c r="AJ33" s="105">
        <v>0.22348951879506976</v>
      </c>
      <c r="AK33" s="86">
        <v>4.4395560419020735E-2</v>
      </c>
      <c r="AL33" s="105">
        <v>0.18650543329608857</v>
      </c>
      <c r="AM33" s="86">
        <v>3.1281952548557784E-2</v>
      </c>
      <c r="AN33" s="105">
        <v>4.7064744870435424</v>
      </c>
      <c r="AO33" s="86">
        <v>0.72978627682104114</v>
      </c>
      <c r="AP33" s="105">
        <v>0.89257935240484176</v>
      </c>
      <c r="AQ33" s="86">
        <v>9.0574091941978213E-2</v>
      </c>
      <c r="AR33" s="105"/>
      <c r="AS33" s="105"/>
    </row>
    <row r="34" spans="2:45" s="7" customFormat="1" x14ac:dyDescent="0.3">
      <c r="B34" s="113">
        <v>125</v>
      </c>
      <c r="C34" s="42">
        <v>11.359477531716253</v>
      </c>
      <c r="D34" s="7">
        <v>0.55138341240163313</v>
      </c>
      <c r="E34" s="7">
        <v>0.22461175308682599</v>
      </c>
      <c r="F34" s="2">
        <v>4.9891133515781325E-2</v>
      </c>
      <c r="G34" s="7">
        <v>0.24446713007600201</v>
      </c>
      <c r="H34" s="7">
        <v>1.5002520054719129E-2</v>
      </c>
      <c r="I34" s="7">
        <v>4.3414760923845597</v>
      </c>
      <c r="J34" s="7">
        <v>0.53093538249293537</v>
      </c>
      <c r="K34" s="7">
        <v>0.90935611784881076</v>
      </c>
      <c r="L34" s="7">
        <v>0.14147127761177522</v>
      </c>
      <c r="AF34" s="113">
        <v>99</v>
      </c>
      <c r="AG34" s="7" t="s">
        <v>359</v>
      </c>
      <c r="AH34" s="105">
        <v>13.997540200890906</v>
      </c>
      <c r="AI34" s="86">
        <v>0.42988688556444921</v>
      </c>
      <c r="AJ34" s="105">
        <v>0.29330328055515859</v>
      </c>
      <c r="AK34" s="86">
        <v>2.3351892851015923E-2</v>
      </c>
      <c r="AL34" s="105">
        <v>0.22220860977415557</v>
      </c>
      <c r="AM34" s="86">
        <v>1.0987141323141034E-2</v>
      </c>
      <c r="AN34" s="105">
        <v>5.01864564832856</v>
      </c>
      <c r="AO34" s="86">
        <v>0.44500208216236897</v>
      </c>
      <c r="AP34" s="105">
        <v>1.0393701150538992</v>
      </c>
      <c r="AQ34" s="86">
        <v>7.0577076372840955E-2</v>
      </c>
      <c r="AR34" s="105"/>
      <c r="AS34" s="105"/>
    </row>
    <row r="35" spans="2:45" s="7" customFormat="1" x14ac:dyDescent="0.3">
      <c r="B35" s="113">
        <v>157</v>
      </c>
      <c r="C35" s="42">
        <v>9.4235727168329362</v>
      </c>
      <c r="D35" s="7">
        <v>0.39734767935030235</v>
      </c>
      <c r="E35" s="7">
        <v>0.23052722808480924</v>
      </c>
      <c r="F35" s="2">
        <v>1.6430672634532906E-2</v>
      </c>
      <c r="G35" s="7">
        <v>0.10021754121223192</v>
      </c>
      <c r="H35" s="7">
        <v>1.0847114715237577E-2</v>
      </c>
      <c r="I35" s="7">
        <v>3.1052496438128765</v>
      </c>
      <c r="J35" s="7">
        <v>0.214747502490856</v>
      </c>
      <c r="K35" s="7">
        <v>0.25426785499599253</v>
      </c>
      <c r="L35" s="7">
        <v>3.1691639981787464E-2</v>
      </c>
      <c r="AF35" s="113">
        <v>125</v>
      </c>
      <c r="AG35" s="7" t="s">
        <v>359</v>
      </c>
      <c r="AH35" s="105">
        <v>11.866477081698358</v>
      </c>
      <c r="AI35" s="86">
        <v>0.37838869208085035</v>
      </c>
      <c r="AJ35" s="105">
        <v>0.20809123669121371</v>
      </c>
      <c r="AK35" s="86">
        <v>2.583236069442759E-2</v>
      </c>
      <c r="AL35" s="105">
        <v>0.17027107761161922</v>
      </c>
      <c r="AM35" s="86">
        <v>3.1931149384361909E-2</v>
      </c>
      <c r="AN35" s="105">
        <v>3.9574388408770718</v>
      </c>
      <c r="AO35" s="86">
        <v>0.34484413961622268</v>
      </c>
      <c r="AP35" s="105">
        <v>0.59732929302537596</v>
      </c>
      <c r="AQ35" s="86">
        <v>0.13529260322539507</v>
      </c>
      <c r="AR35" s="105"/>
      <c r="AS35" s="105"/>
    </row>
    <row r="36" spans="2:45" s="7" customFormat="1" x14ac:dyDescent="0.3">
      <c r="B36" s="113">
        <v>189</v>
      </c>
      <c r="C36" s="42">
        <v>8.3297443073565862</v>
      </c>
      <c r="D36" s="7">
        <v>0.64864107995350062</v>
      </c>
      <c r="E36" s="7">
        <v>0.16980339080684548</v>
      </c>
      <c r="F36" s="2">
        <v>1.9414408357107695E-2</v>
      </c>
      <c r="G36" s="7">
        <v>0.1404899255787396</v>
      </c>
      <c r="H36" s="7">
        <v>2.9077089581780333E-2</v>
      </c>
      <c r="I36" s="7">
        <v>3.9306170764135331</v>
      </c>
      <c r="J36" s="7">
        <v>0.28506010239063023</v>
      </c>
      <c r="K36" s="7">
        <v>0.62710277208352327</v>
      </c>
      <c r="L36" s="7">
        <v>5.0965934986302232E-2</v>
      </c>
      <c r="AF36" s="113">
        <v>157</v>
      </c>
      <c r="AG36" s="7" t="s">
        <v>359</v>
      </c>
      <c r="AH36" s="105">
        <v>10.136508939586587</v>
      </c>
      <c r="AI36" s="86">
        <v>0.41504910562478625</v>
      </c>
      <c r="AJ36" s="105">
        <v>0.20404718042124903</v>
      </c>
      <c r="AK36" s="86">
        <v>1.4892864679031642E-2</v>
      </c>
      <c r="AL36" s="105">
        <v>8.754418653279844E-2</v>
      </c>
      <c r="AM36" s="86">
        <v>1.2611613472168607E-2</v>
      </c>
      <c r="AN36" s="105">
        <v>3.1181845299910607</v>
      </c>
      <c r="AO36" s="86">
        <v>0.12231847109539251</v>
      </c>
      <c r="AP36" s="105">
        <v>0.34184827083085761</v>
      </c>
      <c r="AQ36" s="86">
        <v>3.9816394342390746E-2</v>
      </c>
      <c r="AR36" s="105"/>
      <c r="AS36" s="105"/>
    </row>
    <row r="37" spans="2:45" s="7" customFormat="1" x14ac:dyDescent="0.3">
      <c r="B37" s="113">
        <v>221</v>
      </c>
      <c r="C37" s="42">
        <v>7.4591862533580002</v>
      </c>
      <c r="D37" s="7">
        <v>0.42693279264508727</v>
      </c>
      <c r="E37" s="7">
        <v>0.16129339962867689</v>
      </c>
      <c r="F37" s="2">
        <v>2.1773882388332822E-2</v>
      </c>
      <c r="G37" s="7">
        <v>0.18450580404116093</v>
      </c>
      <c r="H37" s="7">
        <v>4.211066167280747E-2</v>
      </c>
      <c r="I37" s="7">
        <v>3.454264424646754</v>
      </c>
      <c r="J37" s="7">
        <v>0.25885367292535544</v>
      </c>
      <c r="K37" s="7">
        <v>0.48098084122397422</v>
      </c>
      <c r="L37" s="7">
        <v>1.8783293413967107E-2</v>
      </c>
      <c r="AF37" s="113">
        <v>189</v>
      </c>
      <c r="AG37" s="7" t="s">
        <v>359</v>
      </c>
      <c r="AH37" s="105">
        <v>8.8409354467191257</v>
      </c>
      <c r="AI37" s="86">
        <v>0.46656778253290926</v>
      </c>
      <c r="AJ37" s="105">
        <v>0.15860897520040954</v>
      </c>
      <c r="AK37" s="86">
        <v>1.1110553556893648E-2</v>
      </c>
      <c r="AL37" s="105">
        <v>0.20153597610330248</v>
      </c>
      <c r="AM37" s="86">
        <v>3.0712380837762246E-2</v>
      </c>
      <c r="AN37" s="105">
        <v>3.3240225777791239</v>
      </c>
      <c r="AO37" s="86">
        <v>0.28345554173749404</v>
      </c>
      <c r="AP37" s="105">
        <v>0.60074756034760624</v>
      </c>
      <c r="AQ37" s="86">
        <v>4.3903101812750499E-2</v>
      </c>
      <c r="AR37" s="105"/>
      <c r="AS37" s="105"/>
    </row>
    <row r="38" spans="2:45" s="7" customFormat="1" x14ac:dyDescent="0.3">
      <c r="B38" s="113">
        <v>251</v>
      </c>
      <c r="C38" s="42">
        <v>5.2095310312826033</v>
      </c>
      <c r="D38" s="7">
        <v>0.22625077832774459</v>
      </c>
      <c r="E38" s="7">
        <v>0.1273694682956435</v>
      </c>
      <c r="F38" s="2">
        <v>3.7854842190247595E-2</v>
      </c>
      <c r="G38" s="7">
        <v>0.13582091628754372</v>
      </c>
      <c r="H38" s="7">
        <v>2.4644635053073714E-2</v>
      </c>
      <c r="I38" s="7">
        <v>2.6980753759683056</v>
      </c>
      <c r="J38" s="7">
        <v>0.2170868670986966</v>
      </c>
      <c r="K38" s="7">
        <v>0.28123780377389168</v>
      </c>
      <c r="L38" s="7">
        <v>1.8953747687724863E-2</v>
      </c>
      <c r="AF38" s="113">
        <v>221</v>
      </c>
      <c r="AG38" s="7" t="s">
        <v>359</v>
      </c>
      <c r="AH38" s="105">
        <v>7.7170687283532526</v>
      </c>
      <c r="AI38" s="86">
        <v>0.2475434535901844</v>
      </c>
      <c r="AJ38" s="105">
        <v>0.15036961661041226</v>
      </c>
      <c r="AK38" s="86">
        <v>1.6221108205495063E-2</v>
      </c>
      <c r="AL38" s="105">
        <v>0.16933084896210787</v>
      </c>
      <c r="AM38" s="86">
        <v>2.2963703481983452E-2</v>
      </c>
      <c r="AN38" s="105">
        <v>3.0308155886185455</v>
      </c>
      <c r="AO38" s="86">
        <v>0.27704341180740921</v>
      </c>
      <c r="AP38" s="105">
        <v>0.48939739123359233</v>
      </c>
      <c r="AQ38" s="86">
        <v>4.4817180976967408E-2</v>
      </c>
      <c r="AR38" s="105"/>
      <c r="AS38" s="105"/>
    </row>
    <row r="39" spans="2:45" s="7" customFormat="1" x14ac:dyDescent="0.3">
      <c r="B39" s="113">
        <v>281</v>
      </c>
      <c r="C39" s="42">
        <v>3.4233203287505694</v>
      </c>
      <c r="D39" s="7">
        <v>0.50051335974126432</v>
      </c>
      <c r="E39" s="7">
        <v>9.5537889954670413E-2</v>
      </c>
      <c r="F39" s="2">
        <v>9.9192794532100229E-3</v>
      </c>
      <c r="G39" s="7">
        <v>7.1716789454011831E-2</v>
      </c>
      <c r="H39" s="7">
        <v>3.5900477373890559E-3</v>
      </c>
      <c r="I39" s="7">
        <v>2.0268129397413546</v>
      </c>
      <c r="J39" s="7">
        <v>0.43896767341267212</v>
      </c>
      <c r="K39" s="7">
        <v>0.25683028099255256</v>
      </c>
      <c r="L39" s="7">
        <v>5.8077156299111837E-2</v>
      </c>
      <c r="AF39" s="113">
        <v>251</v>
      </c>
      <c r="AG39" s="7" t="s">
        <v>359</v>
      </c>
      <c r="AH39" s="105">
        <v>4.9534491572825008</v>
      </c>
      <c r="AI39" s="86">
        <v>0.24223337840749923</v>
      </c>
      <c r="AJ39" s="105">
        <v>0.14655316125300555</v>
      </c>
      <c r="AK39" s="86">
        <v>2.1298504050449019E-2</v>
      </c>
      <c r="AL39" s="105">
        <v>0.1851165445154192</v>
      </c>
      <c r="AM39" s="86">
        <v>2.6720432416546046E-2</v>
      </c>
      <c r="AN39" s="105">
        <v>1.9644718409973001</v>
      </c>
      <c r="AO39" s="86">
        <v>0.29586110197041648</v>
      </c>
      <c r="AP39" s="105">
        <v>0.21173911619308344</v>
      </c>
      <c r="AQ39" s="86">
        <v>2.8294939906057612E-2</v>
      </c>
      <c r="AR39" s="105"/>
      <c r="AS39" s="105"/>
    </row>
    <row r="40" spans="2:45" s="7" customFormat="1" x14ac:dyDescent="0.3">
      <c r="B40" s="113">
        <v>311</v>
      </c>
      <c r="C40" s="42">
        <v>2.8488867431097336</v>
      </c>
      <c r="D40" s="7">
        <v>0.47096665981247171</v>
      </c>
      <c r="E40" s="7">
        <v>7.4660472737951677E-2</v>
      </c>
      <c r="F40" s="2">
        <v>2.7486364893243673E-2</v>
      </c>
      <c r="G40" s="7">
        <v>6.5220701868515057E-2</v>
      </c>
      <c r="H40" s="7">
        <v>1.7148942946394935E-2</v>
      </c>
      <c r="I40" s="7">
        <v>1.2188941538376581</v>
      </c>
      <c r="J40" s="7">
        <v>0.27763664897902102</v>
      </c>
      <c r="K40" s="7">
        <v>0.16262798055767974</v>
      </c>
      <c r="L40" s="7">
        <v>2.8370592872598192E-2</v>
      </c>
      <c r="AF40" s="113">
        <v>281</v>
      </c>
      <c r="AG40" s="7" t="s">
        <v>359</v>
      </c>
      <c r="AH40" s="105">
        <v>3.8475371663433235</v>
      </c>
      <c r="AI40" s="86">
        <v>0.32773138169705118</v>
      </c>
      <c r="AJ40" s="105">
        <v>9.6210750088143934E-2</v>
      </c>
      <c r="AK40" s="86">
        <v>1.2141740208365601E-2</v>
      </c>
      <c r="AL40" s="105">
        <v>9.4878521426095069E-2</v>
      </c>
      <c r="AM40" s="86">
        <v>1.4682245552118112E-2</v>
      </c>
      <c r="AN40" s="105">
        <v>1.516252723838605</v>
      </c>
      <c r="AO40" s="86">
        <v>0.28440557763715191</v>
      </c>
      <c r="AP40" s="105">
        <v>0.18827050105795595</v>
      </c>
      <c r="AQ40" s="86">
        <v>3.7695534926460959E-2</v>
      </c>
      <c r="AR40" s="105"/>
      <c r="AS40" s="105"/>
    </row>
    <row r="41" spans="2:45" s="7" customFormat="1" x14ac:dyDescent="0.3">
      <c r="B41" s="113">
        <v>340</v>
      </c>
      <c r="C41" s="42">
        <v>1.7787683984326044</v>
      </c>
      <c r="D41" s="7">
        <v>0.19050929978776363</v>
      </c>
      <c r="E41" s="7">
        <v>4.7357531589875115E-2</v>
      </c>
      <c r="F41" s="2">
        <v>6.6800665938116736E-3</v>
      </c>
      <c r="G41" s="7">
        <v>4.9823320514792512E-2</v>
      </c>
      <c r="H41" s="7">
        <v>4.5215423893661278E-3</v>
      </c>
      <c r="I41" s="7">
        <v>0.80649396757504399</v>
      </c>
      <c r="J41" s="7">
        <v>0.20007653733199468</v>
      </c>
      <c r="K41" s="7">
        <v>9.7679651529992889E-2</v>
      </c>
      <c r="L41" s="7">
        <v>3.4218664724902169E-2</v>
      </c>
      <c r="AF41" s="113">
        <v>311</v>
      </c>
      <c r="AG41" s="7" t="s">
        <v>359</v>
      </c>
      <c r="AH41" s="105">
        <v>2.6334791626066334</v>
      </c>
      <c r="AI41" s="86">
        <v>0.24997510786863392</v>
      </c>
      <c r="AJ41" s="105">
        <v>7.0535026279699764E-2</v>
      </c>
      <c r="AK41" s="86">
        <v>1.3659364344004535E-2</v>
      </c>
      <c r="AL41" s="105">
        <v>7.4013355477201379E-2</v>
      </c>
      <c r="AM41" s="86">
        <v>8.6945117592660149E-3</v>
      </c>
      <c r="AN41" s="105">
        <v>1.0157355020215906</v>
      </c>
      <c r="AO41" s="86">
        <v>0.15565136857082668</v>
      </c>
      <c r="AP41" s="105">
        <v>0.14584849031813904</v>
      </c>
      <c r="AQ41" s="86">
        <v>1.4933845299070393E-2</v>
      </c>
      <c r="AR41" s="105"/>
      <c r="AS41" s="105"/>
    </row>
    <row r="42" spans="2:45" s="7" customFormat="1" x14ac:dyDescent="0.3">
      <c r="B42" s="113">
        <v>374</v>
      </c>
      <c r="C42" s="42">
        <v>1.3852753073278345</v>
      </c>
      <c r="D42" s="7">
        <v>0.21553865443020997</v>
      </c>
      <c r="E42" s="7">
        <v>3.3033482511075948E-2</v>
      </c>
      <c r="F42" s="2">
        <v>5.6531391969706669E-3</v>
      </c>
      <c r="G42" s="7">
        <v>3.0879603144791688E-2</v>
      </c>
      <c r="H42" s="7">
        <v>4.1784711211791687E-3</v>
      </c>
      <c r="I42" s="7">
        <v>0.45642376874449286</v>
      </c>
      <c r="J42" s="7">
        <v>9.1904943496899899E-2</v>
      </c>
      <c r="K42" s="7">
        <v>5.1267513339682873E-2</v>
      </c>
      <c r="L42" s="7">
        <v>1.2209593712960435E-2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F42" s="113">
        <v>340</v>
      </c>
      <c r="AG42" s="7" t="s">
        <v>359</v>
      </c>
      <c r="AH42" s="105">
        <v>1.7318492278737523</v>
      </c>
      <c r="AI42" s="86">
        <v>0.10495440905816324</v>
      </c>
      <c r="AJ42" s="105">
        <v>4.7037489834887529E-2</v>
      </c>
      <c r="AK42" s="86">
        <v>3.8913768794166881E-3</v>
      </c>
      <c r="AL42" s="105">
        <v>5.886226183112022E-2</v>
      </c>
      <c r="AM42" s="86">
        <v>4.5660027313954967E-3</v>
      </c>
      <c r="AN42" s="105">
        <v>0.55553926931299791</v>
      </c>
      <c r="AO42" s="86">
        <v>0.13375061967731752</v>
      </c>
      <c r="AP42" s="105">
        <v>6.7825054412126787E-2</v>
      </c>
      <c r="AQ42" s="86">
        <v>1.9729548522436351E-2</v>
      </c>
      <c r="AR42" s="105"/>
      <c r="AS42" s="105"/>
    </row>
    <row r="43" spans="2:45" x14ac:dyDescent="0.3">
      <c r="S43" s="2"/>
      <c r="T43" s="91"/>
      <c r="U43" s="91"/>
      <c r="V43" s="91"/>
      <c r="W43" s="91"/>
      <c r="X43" s="91"/>
      <c r="Y43" s="91"/>
      <c r="Z43" s="91"/>
      <c r="AA43" s="2"/>
      <c r="AB43" s="2"/>
      <c r="AC43" s="2"/>
      <c r="AD43" s="2"/>
      <c r="AF43" s="113">
        <v>374</v>
      </c>
      <c r="AG43" s="7" t="s">
        <v>359</v>
      </c>
      <c r="AH43" s="86">
        <v>1.130517823670643</v>
      </c>
      <c r="AI43" s="86">
        <v>0.14334003903510992</v>
      </c>
      <c r="AJ43" s="86">
        <v>2.7067398303826221E-2</v>
      </c>
      <c r="AK43" s="86">
        <v>3.5126096946097142E-3</v>
      </c>
      <c r="AL43" s="86">
        <v>3.1312391264563949E-2</v>
      </c>
      <c r="AM43" s="86">
        <v>2.4781719499573848E-3</v>
      </c>
      <c r="AN43" s="86">
        <v>0.34655900716570154</v>
      </c>
      <c r="AO43" s="86">
        <v>6.0506297967320009E-2</v>
      </c>
      <c r="AP43" s="86">
        <v>4.1581638668141879E-2</v>
      </c>
      <c r="AQ43" s="86">
        <v>6.7422732024456332E-3</v>
      </c>
      <c r="AR43" s="86"/>
      <c r="AS43" s="86"/>
    </row>
    <row r="44" spans="2:45" x14ac:dyDescent="0.3"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</row>
    <row r="45" spans="2:45" x14ac:dyDescent="0.3"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F45" s="3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</row>
    <row r="46" spans="2:45" x14ac:dyDescent="0.3">
      <c r="Q46" t="s">
        <v>270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F46" s="36"/>
      <c r="AI46" s="86"/>
      <c r="AJ46" s="86"/>
      <c r="AK46" s="86"/>
      <c r="AL46" s="86"/>
      <c r="AM46" s="86"/>
      <c r="AN46" s="86"/>
      <c r="AO46" s="86"/>
      <c r="AP46" s="86"/>
      <c r="AQ46" s="86"/>
    </row>
    <row r="47" spans="2:45" x14ac:dyDescent="0.3"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F47" s="36"/>
      <c r="AI47" s="86"/>
      <c r="AJ47" s="86"/>
      <c r="AK47" s="86"/>
      <c r="AL47" s="86"/>
      <c r="AM47" s="86"/>
      <c r="AN47" s="86"/>
      <c r="AO47" s="86"/>
      <c r="AP47" s="86"/>
      <c r="AQ47" s="86"/>
    </row>
    <row r="48" spans="2:45" x14ac:dyDescent="0.3"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F48" s="36"/>
      <c r="AI48" s="86"/>
      <c r="AJ48" s="86"/>
      <c r="AK48" s="86"/>
      <c r="AL48" s="86"/>
      <c r="AM48" s="86"/>
      <c r="AN48" s="86"/>
      <c r="AO48" s="86"/>
      <c r="AP48" s="86"/>
      <c r="AQ48" s="86"/>
    </row>
    <row r="49" spans="1:45" x14ac:dyDescent="0.3"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F49" s="36"/>
      <c r="AI49" s="86"/>
      <c r="AJ49" s="86"/>
      <c r="AK49" s="86"/>
      <c r="AL49" s="86"/>
      <c r="AM49" s="86"/>
      <c r="AN49" s="86"/>
      <c r="AO49" s="86"/>
      <c r="AP49" s="86"/>
      <c r="AQ49" s="86"/>
    </row>
    <row r="50" spans="1:45" x14ac:dyDescent="0.3"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F50" s="36"/>
      <c r="AI50" s="86"/>
      <c r="AJ50" s="86"/>
      <c r="AK50" s="86"/>
      <c r="AL50" s="86"/>
      <c r="AM50" s="86"/>
      <c r="AN50" s="86"/>
      <c r="AO50" s="86"/>
      <c r="AP50" s="86"/>
      <c r="AQ50" s="86"/>
    </row>
    <row r="51" spans="1:45" x14ac:dyDescent="0.3"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F51" s="36"/>
      <c r="AI51" s="86"/>
      <c r="AJ51" s="86"/>
      <c r="AK51" s="86"/>
      <c r="AL51" s="86"/>
      <c r="AM51" s="86"/>
      <c r="AN51" s="86"/>
      <c r="AO51" s="86"/>
      <c r="AP51" s="86"/>
      <c r="AQ51" s="86"/>
    </row>
    <row r="52" spans="1:45" x14ac:dyDescent="0.3"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F52" s="36"/>
      <c r="AI52" s="86"/>
      <c r="AJ52" s="86"/>
      <c r="AK52" s="86"/>
      <c r="AL52" s="86"/>
      <c r="AM52" s="86"/>
      <c r="AN52" s="86"/>
      <c r="AO52" s="86"/>
      <c r="AP52" s="86"/>
      <c r="AQ52" s="86"/>
    </row>
    <row r="53" spans="1:45" x14ac:dyDescent="0.3"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F53" s="36"/>
      <c r="AI53" s="86"/>
      <c r="AJ53" s="86"/>
      <c r="AK53" s="86"/>
      <c r="AL53" s="86"/>
      <c r="AM53" s="86"/>
      <c r="AN53" s="86"/>
      <c r="AO53" s="86"/>
      <c r="AP53" s="86"/>
      <c r="AQ53" s="86"/>
    </row>
    <row r="54" spans="1:45" x14ac:dyDescent="0.3"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F54" s="36"/>
      <c r="AI54" s="86"/>
      <c r="AJ54" s="86"/>
      <c r="AK54" s="86"/>
      <c r="AL54" s="86"/>
      <c r="AM54" s="86"/>
      <c r="AN54" s="86"/>
      <c r="AO54" s="86"/>
      <c r="AP54" s="86"/>
      <c r="AQ54" s="86"/>
    </row>
    <row r="55" spans="1:45" x14ac:dyDescent="0.3"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F55" s="36"/>
      <c r="AI55" s="86"/>
      <c r="AJ55" s="86"/>
      <c r="AK55" s="86"/>
      <c r="AL55" s="86"/>
      <c r="AM55" s="86"/>
      <c r="AN55" s="86"/>
      <c r="AO55" s="86"/>
      <c r="AP55" s="86"/>
      <c r="AQ55" s="86"/>
    </row>
    <row r="56" spans="1:45" x14ac:dyDescent="0.3"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F56" s="36"/>
      <c r="AI56" s="86"/>
      <c r="AJ56" s="86"/>
      <c r="AK56" s="86"/>
      <c r="AL56" s="86"/>
      <c r="AM56" s="86"/>
      <c r="AN56" s="86"/>
      <c r="AO56" s="86"/>
      <c r="AP56" s="86"/>
      <c r="AQ56" s="86"/>
    </row>
    <row r="57" spans="1:45" x14ac:dyDescent="0.3"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F57" s="36"/>
      <c r="AI57" s="86"/>
      <c r="AJ57" s="86"/>
      <c r="AK57" s="86"/>
      <c r="AL57" s="86"/>
      <c r="AM57" s="86"/>
      <c r="AN57" s="86"/>
      <c r="AO57" s="86"/>
      <c r="AP57" s="86"/>
      <c r="AQ57" s="86"/>
    </row>
    <row r="58" spans="1:45" s="38" customFormat="1" x14ac:dyDescent="0.3">
      <c r="A58" s="90" t="s">
        <v>215</v>
      </c>
      <c r="B58" s="90" t="s">
        <v>269</v>
      </c>
      <c r="C58" s="90" t="s">
        <v>216</v>
      </c>
      <c r="D58" s="90" t="s">
        <v>217</v>
      </c>
      <c r="E58" s="97" t="s">
        <v>218</v>
      </c>
      <c r="F58" s="104" t="s">
        <v>259</v>
      </c>
      <c r="G58" s="98" t="s">
        <v>260</v>
      </c>
      <c r="H58" s="104" t="s">
        <v>261</v>
      </c>
      <c r="I58" s="98" t="s">
        <v>262</v>
      </c>
      <c r="J58" s="104" t="s">
        <v>257</v>
      </c>
      <c r="K58" s="98" t="s">
        <v>258</v>
      </c>
      <c r="L58" s="104" t="s">
        <v>265</v>
      </c>
      <c r="M58" s="98" t="s">
        <v>266</v>
      </c>
      <c r="N58" s="104" t="s">
        <v>263</v>
      </c>
      <c r="O58" s="99" t="s">
        <v>264</v>
      </c>
      <c r="P58" s="9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91"/>
      <c r="AF58" s="91"/>
      <c r="AG58" s="91"/>
      <c r="AH58" s="91"/>
      <c r="AI58" s="91"/>
      <c r="AJ58" s="103"/>
      <c r="AK58" s="91"/>
      <c r="AL58" s="103"/>
      <c r="AM58" s="91"/>
      <c r="AN58" s="103"/>
      <c r="AO58" s="91"/>
      <c r="AP58" s="103"/>
      <c r="AQ58" s="91"/>
      <c r="AR58" s="103"/>
      <c r="AS58" s="91"/>
    </row>
    <row r="59" spans="1:45" s="38" customFormat="1" x14ac:dyDescent="0.3">
      <c r="A59" s="38" t="s">
        <v>214</v>
      </c>
      <c r="B59" s="36">
        <v>0</v>
      </c>
      <c r="C59" s="38" t="s">
        <v>239</v>
      </c>
      <c r="E59" s="39" t="s">
        <v>267</v>
      </c>
      <c r="F59" s="43">
        <v>20.970447500000002</v>
      </c>
      <c r="G59" s="40">
        <v>20.970447500000002</v>
      </c>
      <c r="H59" s="43">
        <v>0.78200000000000003</v>
      </c>
      <c r="I59" s="40">
        <v>0.78200000000000003</v>
      </c>
      <c r="J59" s="43">
        <v>2.8976750000000004</v>
      </c>
      <c r="K59" s="40">
        <v>2.8976750000000004</v>
      </c>
      <c r="L59" s="43">
        <v>6.0882249999999996</v>
      </c>
      <c r="M59" s="40">
        <v>6.0882249999999987</v>
      </c>
      <c r="N59" s="43">
        <v>2.2004999999999999</v>
      </c>
      <c r="O59" s="41">
        <v>2.2004999999999999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F59" s="36"/>
      <c r="AJ59" s="101"/>
      <c r="AL59" s="101"/>
      <c r="AN59" s="101"/>
      <c r="AP59" s="101"/>
      <c r="AR59" s="101"/>
    </row>
    <row r="60" spans="1:45" s="38" customFormat="1" x14ac:dyDescent="0.3">
      <c r="A60" s="38" t="s">
        <v>214</v>
      </c>
      <c r="B60" s="36">
        <v>0</v>
      </c>
      <c r="C60" s="38" t="s">
        <v>239</v>
      </c>
      <c r="E60" s="39" t="s">
        <v>268</v>
      </c>
      <c r="F60" s="43">
        <v>1.0168102440833866</v>
      </c>
      <c r="G60" s="40">
        <v>1.0168102440833868</v>
      </c>
      <c r="H60" s="43">
        <v>7.5694148827149157E-2</v>
      </c>
      <c r="I60" s="40">
        <v>7.5694148827149157E-2</v>
      </c>
      <c r="J60" s="43">
        <v>0.11127911604010286</v>
      </c>
      <c r="K60" s="40">
        <v>0.11127911604010286</v>
      </c>
      <c r="L60" s="43">
        <v>0.4527847860739147</v>
      </c>
      <c r="M60" s="40">
        <v>0.4527847860739147</v>
      </c>
      <c r="N60" s="43">
        <v>0.12382548203015406</v>
      </c>
      <c r="O60" s="41">
        <v>0.12382548203015406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F60" s="36"/>
      <c r="AJ60" s="101"/>
      <c r="AL60" s="101"/>
      <c r="AN60" s="101"/>
      <c r="AP60" s="101"/>
      <c r="AR60" s="101"/>
    </row>
    <row r="61" spans="1:45" s="38" customFormat="1" x14ac:dyDescent="0.3">
      <c r="A61" s="38" t="s">
        <v>202</v>
      </c>
      <c r="B61" s="36">
        <v>30.416666666666664</v>
      </c>
      <c r="C61" s="38" t="s">
        <v>239</v>
      </c>
      <c r="E61" s="39" t="s">
        <v>267</v>
      </c>
      <c r="F61" s="43">
        <v>19.342907499999999</v>
      </c>
      <c r="G61" s="40">
        <v>16.770113714406765</v>
      </c>
      <c r="H61" s="43">
        <v>0.45902500000000002</v>
      </c>
      <c r="I61" s="40">
        <v>0.39901287302150434</v>
      </c>
      <c r="J61" s="43">
        <v>0.86874999999999991</v>
      </c>
      <c r="K61" s="40">
        <v>0.75382310863159907</v>
      </c>
      <c r="L61" s="43">
        <v>4.7040999999999995</v>
      </c>
      <c r="M61" s="40">
        <v>4.0868757068238262</v>
      </c>
      <c r="N61" s="43">
        <v>1.3605</v>
      </c>
      <c r="O61" s="41">
        <v>1.1821806711303231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F61" s="36"/>
      <c r="AJ61" s="101"/>
      <c r="AL61" s="101"/>
      <c r="AN61" s="101"/>
      <c r="AP61" s="101"/>
      <c r="AR61" s="101"/>
    </row>
    <row r="62" spans="1:45" s="38" customFormat="1" x14ac:dyDescent="0.3">
      <c r="A62" s="38" t="s">
        <v>202</v>
      </c>
      <c r="B62" s="36">
        <v>30.416666666666664</v>
      </c>
      <c r="C62" s="38" t="s">
        <v>239</v>
      </c>
      <c r="E62" s="39" t="s">
        <v>268</v>
      </c>
      <c r="F62" s="43">
        <v>0.54333833830580824</v>
      </c>
      <c r="G62" s="40">
        <v>0.59710934239399793</v>
      </c>
      <c r="H62" s="43">
        <v>8.9499817271694232E-2</v>
      </c>
      <c r="I62" s="40">
        <v>7.8701116437511043E-2</v>
      </c>
      <c r="J62" s="43">
        <v>0.18074928941769056</v>
      </c>
      <c r="K62" s="40">
        <v>0.15648771065813719</v>
      </c>
      <c r="L62" s="43">
        <v>0.70843408229582883</v>
      </c>
      <c r="M62" s="40">
        <v>0.63090921172554548</v>
      </c>
      <c r="N62" s="43">
        <v>0.20083959188035252</v>
      </c>
      <c r="O62" s="41">
        <v>0.1794643607271266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F62" s="36"/>
      <c r="AJ62" s="101"/>
      <c r="AL62" s="101"/>
      <c r="AN62" s="101"/>
      <c r="AP62" s="101"/>
      <c r="AR62" s="101"/>
    </row>
    <row r="63" spans="1:45" s="38" customFormat="1" x14ac:dyDescent="0.3">
      <c r="A63" s="38" t="s">
        <v>203</v>
      </c>
      <c r="B63" s="36">
        <v>60.833333333333329</v>
      </c>
      <c r="C63" s="38" t="s">
        <v>239</v>
      </c>
      <c r="E63" s="39" t="s">
        <v>267</v>
      </c>
      <c r="F63" s="43">
        <v>21.2770875</v>
      </c>
      <c r="G63" s="40">
        <v>14.730679425793767</v>
      </c>
      <c r="H63" s="43">
        <v>0.1826875</v>
      </c>
      <c r="I63" s="40">
        <v>0.12574055326359376</v>
      </c>
      <c r="J63" s="43">
        <v>0.20550000000000002</v>
      </c>
      <c r="K63" s="40">
        <v>0.14039189019382345</v>
      </c>
      <c r="L63" s="43">
        <v>4.0863499999999995</v>
      </c>
      <c r="M63" s="40">
        <v>2.8316344584636477</v>
      </c>
      <c r="N63" s="43">
        <v>0.99112499999999992</v>
      </c>
      <c r="O63" s="41">
        <v>0.68531643874566139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F63" s="36"/>
      <c r="AJ63" s="101"/>
      <c r="AL63" s="101"/>
      <c r="AN63" s="101"/>
      <c r="AP63" s="101"/>
      <c r="AR63" s="101"/>
    </row>
    <row r="64" spans="1:45" s="38" customFormat="1" x14ac:dyDescent="0.3">
      <c r="A64" s="38" t="s">
        <v>203</v>
      </c>
      <c r="B64" s="36">
        <v>60.833333333333329</v>
      </c>
      <c r="C64" s="38" t="s">
        <v>239</v>
      </c>
      <c r="E64" s="39" t="s">
        <v>268</v>
      </c>
      <c r="F64" s="43">
        <v>0.98685758487378361</v>
      </c>
      <c r="G64" s="40">
        <v>0.82122332841835699</v>
      </c>
      <c r="H64" s="43">
        <v>3.6345176061159334E-2</v>
      </c>
      <c r="I64" s="40">
        <v>2.4949651153290772E-2</v>
      </c>
      <c r="J64" s="43">
        <v>7.4027949395256559E-2</v>
      </c>
      <c r="K64" s="40">
        <v>5.0867748811769732E-2</v>
      </c>
      <c r="L64" s="43">
        <v>0.46280851759484076</v>
      </c>
      <c r="M64" s="40">
        <v>0.3303850997302078</v>
      </c>
      <c r="N64" s="43">
        <v>0.12017355071589872</v>
      </c>
      <c r="O64" s="41">
        <v>8.3552305176931088E-2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F64" s="36"/>
      <c r="AJ64" s="101"/>
      <c r="AL64" s="101"/>
      <c r="AN64" s="101"/>
      <c r="AP64" s="101"/>
      <c r="AR64" s="101"/>
    </row>
    <row r="65" spans="1:44" s="38" customFormat="1" x14ac:dyDescent="0.3">
      <c r="A65" s="38" t="s">
        <v>204</v>
      </c>
      <c r="B65" s="36">
        <v>91.25</v>
      </c>
      <c r="C65" s="38" t="s">
        <v>239</v>
      </c>
      <c r="E65" s="39" t="s">
        <v>267</v>
      </c>
      <c r="F65" s="43">
        <v>21.238154999999999</v>
      </c>
      <c r="G65" s="40">
        <v>13.400636819185401</v>
      </c>
      <c r="H65" s="43">
        <v>0.45106250000000003</v>
      </c>
      <c r="I65" s="40">
        <v>0.28540157364272156</v>
      </c>
      <c r="J65" s="43">
        <v>0.326575</v>
      </c>
      <c r="K65" s="40">
        <v>0.20634711036183259</v>
      </c>
      <c r="L65" s="43">
        <v>6.4219749999999998</v>
      </c>
      <c r="M65" s="40">
        <v>4.0515135334125851</v>
      </c>
      <c r="N65" s="43">
        <v>1.4726250000000001</v>
      </c>
      <c r="O65" s="41">
        <v>0.92713553693000295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F65" s="36"/>
      <c r="AJ65" s="101"/>
      <c r="AL65" s="101"/>
      <c r="AN65" s="101"/>
      <c r="AP65" s="101"/>
      <c r="AR65" s="101"/>
    </row>
    <row r="66" spans="1:44" s="38" customFormat="1" x14ac:dyDescent="0.3">
      <c r="A66" s="38" t="s">
        <v>204</v>
      </c>
      <c r="B66" s="36">
        <v>91.25</v>
      </c>
      <c r="C66" s="38" t="s">
        <v>239</v>
      </c>
      <c r="E66" s="39" t="s">
        <v>268</v>
      </c>
      <c r="F66" s="43">
        <v>0.79034893944067464</v>
      </c>
      <c r="G66" s="40">
        <v>0.42553490237495506</v>
      </c>
      <c r="H66" s="43">
        <v>2.0670997950026498E-2</v>
      </c>
      <c r="I66" s="40">
        <v>1.698884474259996E-2</v>
      </c>
      <c r="J66" s="43">
        <v>4.0599158447764223E-3</v>
      </c>
      <c r="K66" s="40">
        <v>5.4795180660033912E-3</v>
      </c>
      <c r="L66" s="43">
        <v>0.45420718473694849</v>
      </c>
      <c r="M66" s="40">
        <v>0.26772514537789038</v>
      </c>
      <c r="N66" s="43">
        <v>8.2133624610549502E-2</v>
      </c>
      <c r="O66" s="41">
        <v>3.2404849664538292E-2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F66" s="36"/>
      <c r="AJ66" s="101"/>
      <c r="AL66" s="101"/>
      <c r="AN66" s="101"/>
      <c r="AP66" s="101"/>
      <c r="AR66" s="101"/>
    </row>
    <row r="67" spans="1:44" s="38" customFormat="1" x14ac:dyDescent="0.3">
      <c r="A67" s="38" t="s">
        <v>205</v>
      </c>
      <c r="B67" s="36">
        <v>121.66666666666666</v>
      </c>
      <c r="C67" s="38" t="s">
        <v>239</v>
      </c>
      <c r="E67" s="39" t="s">
        <v>267</v>
      </c>
      <c r="F67" s="43">
        <v>21.763697500000003</v>
      </c>
      <c r="G67" s="40">
        <v>12.373476631680461</v>
      </c>
      <c r="H67" s="43">
        <v>0.33687499999999998</v>
      </c>
      <c r="I67" s="40">
        <v>0.19157072029560138</v>
      </c>
      <c r="J67" s="43">
        <v>0.1683875</v>
      </c>
      <c r="K67" s="40">
        <v>9.6075025147236426E-2</v>
      </c>
      <c r="L67" s="43">
        <v>6.2807249999999994</v>
      </c>
      <c r="M67" s="40">
        <v>3.573401589369583</v>
      </c>
      <c r="N67" s="43">
        <v>0.50114999999999998</v>
      </c>
      <c r="O67" s="41">
        <v>0.28530246820194111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F67" s="36"/>
      <c r="AJ67" s="101"/>
      <c r="AL67" s="101"/>
      <c r="AN67" s="101"/>
      <c r="AP67" s="101"/>
      <c r="AR67" s="101"/>
    </row>
    <row r="68" spans="1:44" s="38" customFormat="1" x14ac:dyDescent="0.3">
      <c r="A68" s="38" t="s">
        <v>205</v>
      </c>
      <c r="B68" s="36">
        <v>121.66666666666666</v>
      </c>
      <c r="C68" s="38" t="s">
        <v>239</v>
      </c>
      <c r="E68" s="39" t="s">
        <v>268</v>
      </c>
      <c r="F68" s="43">
        <v>0.86018329536379379</v>
      </c>
      <c r="G68" s="40">
        <v>0.43906109722468323</v>
      </c>
      <c r="H68" s="43">
        <v>3.6957467107473857E-2</v>
      </c>
      <c r="I68" s="40">
        <v>2.1048527163872299E-2</v>
      </c>
      <c r="J68" s="43">
        <v>5.0962087113035966E-2</v>
      </c>
      <c r="K68" s="40">
        <v>2.9377094138045633E-2</v>
      </c>
      <c r="L68" s="43">
        <v>0.7356102200441047</v>
      </c>
      <c r="M68" s="40">
        <v>0.4180105124950424</v>
      </c>
      <c r="N68" s="43">
        <v>3.6732104486402656E-2</v>
      </c>
      <c r="O68" s="41">
        <v>2.2311377544018962E-2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F68" s="36"/>
      <c r="AJ68" s="101"/>
      <c r="AL68" s="101"/>
      <c r="AN68" s="101"/>
      <c r="AP68" s="101"/>
      <c r="AR68" s="101"/>
    </row>
    <row r="69" spans="1:44" s="38" customFormat="1" x14ac:dyDescent="0.3">
      <c r="A69" s="38" t="s">
        <v>206</v>
      </c>
      <c r="B69" s="36">
        <v>152.08333333333334</v>
      </c>
      <c r="C69" s="38" t="s">
        <v>239</v>
      </c>
      <c r="E69" s="39" t="s">
        <v>267</v>
      </c>
      <c r="F69" s="43">
        <v>21.347335000000001</v>
      </c>
      <c r="G69" s="40">
        <v>10.849445162340238</v>
      </c>
      <c r="H69" s="43">
        <v>0.35309999999999997</v>
      </c>
      <c r="I69" s="40">
        <v>0.17756713275768882</v>
      </c>
      <c r="J69" s="43">
        <v>0.1472125</v>
      </c>
      <c r="K69" s="40">
        <v>7.4870831853364975E-2</v>
      </c>
      <c r="L69" s="43">
        <v>6.2257249999999997</v>
      </c>
      <c r="M69" s="40">
        <v>3.1311194161692457</v>
      </c>
      <c r="N69" s="43">
        <v>0.85687500000000005</v>
      </c>
      <c r="O69" s="41">
        <v>0.42942868666572265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F69" s="36"/>
      <c r="AJ69" s="101"/>
      <c r="AL69" s="101"/>
      <c r="AN69" s="101"/>
      <c r="AP69" s="101"/>
      <c r="AR69" s="101"/>
    </row>
    <row r="70" spans="1:44" s="38" customFormat="1" x14ac:dyDescent="0.3">
      <c r="A70" s="38" t="s">
        <v>206</v>
      </c>
      <c r="B70" s="36">
        <v>152.08333333333334</v>
      </c>
      <c r="C70" s="38" t="s">
        <v>239</v>
      </c>
      <c r="E70" s="39" t="s">
        <v>268</v>
      </c>
      <c r="F70" s="43">
        <v>0.39387792615013795</v>
      </c>
      <c r="G70" s="40">
        <v>0.55422889061075054</v>
      </c>
      <c r="H70" s="43">
        <v>4.1381593130279663E-2</v>
      </c>
      <c r="I70" s="40">
        <v>1.7251830792068316E-2</v>
      </c>
      <c r="J70" s="43">
        <v>4.4098060118898649E-2</v>
      </c>
      <c r="K70" s="40">
        <v>2.2748857769321583E-2</v>
      </c>
      <c r="L70" s="43">
        <v>0.52867119192052248</v>
      </c>
      <c r="M70" s="40">
        <v>0.15360254451669461</v>
      </c>
      <c r="N70" s="43">
        <v>0.10258906191695065</v>
      </c>
      <c r="O70" s="41">
        <v>3.578218829003478E-2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F70" s="36"/>
      <c r="AJ70" s="101"/>
      <c r="AL70" s="101"/>
      <c r="AN70" s="101"/>
      <c r="AP70" s="101"/>
      <c r="AR70" s="101"/>
    </row>
    <row r="71" spans="1:44" s="38" customFormat="1" x14ac:dyDescent="0.3">
      <c r="A71" s="38" t="s">
        <v>207</v>
      </c>
      <c r="B71" s="36">
        <v>182.5</v>
      </c>
      <c r="C71" s="38" t="s">
        <v>239</v>
      </c>
      <c r="E71" s="39" t="s">
        <v>267</v>
      </c>
      <c r="F71" s="43">
        <v>21.301427500000003</v>
      </c>
      <c r="G71" s="40">
        <v>9.3521265860816669</v>
      </c>
      <c r="H71" s="43">
        <v>0.34091250000000001</v>
      </c>
      <c r="I71" s="40">
        <v>0.14741455959397359</v>
      </c>
      <c r="J71" s="43">
        <v>0.61158749999999995</v>
      </c>
      <c r="K71" s="40">
        <v>0.26258202662786545</v>
      </c>
      <c r="L71" s="43">
        <v>6.2588499999999998</v>
      </c>
      <c r="M71" s="40">
        <v>2.7174280791447143</v>
      </c>
      <c r="N71" s="43">
        <v>1.307375</v>
      </c>
      <c r="O71" s="41">
        <v>0.57439234861168909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F71" s="36"/>
      <c r="AJ71" s="101"/>
      <c r="AL71" s="101"/>
      <c r="AN71" s="101"/>
      <c r="AP71" s="101"/>
      <c r="AR71" s="101"/>
    </row>
    <row r="72" spans="1:44" s="38" customFormat="1" x14ac:dyDescent="0.3">
      <c r="A72" s="38" t="s">
        <v>207</v>
      </c>
      <c r="B72" s="36">
        <v>182.5</v>
      </c>
      <c r="C72" s="38" t="s">
        <v>239</v>
      </c>
      <c r="E72" s="39" t="s">
        <v>268</v>
      </c>
      <c r="F72" s="43">
        <v>0.75822059093836069</v>
      </c>
      <c r="G72" s="40">
        <v>0.64878307222680343</v>
      </c>
      <c r="H72" s="43">
        <v>3.454966458472019E-2</v>
      </c>
      <c r="I72" s="40">
        <v>1.0752270562501746E-2</v>
      </c>
      <c r="J72" s="43">
        <v>0.10200507008436734</v>
      </c>
      <c r="K72" s="40">
        <v>3.2740559566736605E-2</v>
      </c>
      <c r="L72" s="43">
        <v>0.62119456073895674</v>
      </c>
      <c r="M72" s="40">
        <v>0.21997504397719228</v>
      </c>
      <c r="N72" s="43">
        <v>0.16696648553427332</v>
      </c>
      <c r="O72" s="41">
        <v>7.7034578621807431E-2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F72" s="36"/>
      <c r="AJ72" s="101"/>
      <c r="AL72" s="101"/>
      <c r="AN72" s="101"/>
      <c r="AP72" s="101"/>
      <c r="AR72" s="101"/>
    </row>
    <row r="73" spans="1:44" s="38" customFormat="1" x14ac:dyDescent="0.3">
      <c r="A73" s="38" t="s">
        <v>208</v>
      </c>
      <c r="B73" s="36">
        <v>212.91666666666669</v>
      </c>
      <c r="C73" s="38" t="s">
        <v>239</v>
      </c>
      <c r="E73" s="39" t="s">
        <v>267</v>
      </c>
      <c r="F73" s="43">
        <v>20.436019999999999</v>
      </c>
      <c r="G73" s="40">
        <v>7.9749512033485042</v>
      </c>
      <c r="H73" s="43">
        <v>0.35860000000000003</v>
      </c>
      <c r="I73" s="40">
        <v>0.13944583359214766</v>
      </c>
      <c r="J73" s="43">
        <v>0.39452500000000007</v>
      </c>
      <c r="K73" s="40">
        <v>0.15415589388305481</v>
      </c>
      <c r="L73" s="43">
        <v>6.6654749999999998</v>
      </c>
      <c r="M73" s="40">
        <v>2.6073667525903366</v>
      </c>
      <c r="N73" s="43">
        <v>1.283625</v>
      </c>
      <c r="O73" s="41">
        <v>0.49781394124321043</v>
      </c>
      <c r="AF73" s="36"/>
      <c r="AJ73" s="101"/>
      <c r="AL73" s="101"/>
      <c r="AN73" s="101"/>
      <c r="AP73" s="101"/>
      <c r="AR73" s="101"/>
    </row>
    <row r="74" spans="1:44" s="38" customFormat="1" x14ac:dyDescent="0.3">
      <c r="A74" s="38" t="s">
        <v>208</v>
      </c>
      <c r="B74" s="36">
        <v>212.91666666666669</v>
      </c>
      <c r="C74" s="38" t="s">
        <v>239</v>
      </c>
      <c r="E74" s="39" t="s">
        <v>268</v>
      </c>
      <c r="F74" s="43">
        <v>0.62707056682907181</v>
      </c>
      <c r="G74" s="40">
        <v>0.24363024527329324</v>
      </c>
      <c r="H74" s="43">
        <v>7.0830898977776557E-2</v>
      </c>
      <c r="I74" s="40">
        <v>2.5966497544685788E-2</v>
      </c>
      <c r="J74" s="43">
        <v>6.0447315214711222E-2</v>
      </c>
      <c r="K74" s="40">
        <v>2.3109604639309188E-2</v>
      </c>
      <c r="L74" s="43">
        <v>1.0692636484983475</v>
      </c>
      <c r="M74" s="40">
        <v>0.41429024542678772</v>
      </c>
      <c r="N74" s="43">
        <v>0.26134271680113846</v>
      </c>
      <c r="O74" s="41">
        <v>9.4727685099130363E-2</v>
      </c>
      <c r="AF74" s="36"/>
      <c r="AJ74" s="101"/>
      <c r="AL74" s="101"/>
      <c r="AN74" s="101"/>
      <c r="AP74" s="101"/>
      <c r="AR74" s="101"/>
    </row>
    <row r="75" spans="1:44" s="38" customFormat="1" x14ac:dyDescent="0.3">
      <c r="A75" s="38" t="s">
        <v>209</v>
      </c>
      <c r="B75" s="36">
        <v>243.33333333333331</v>
      </c>
      <c r="C75" s="38" t="s">
        <v>239</v>
      </c>
      <c r="E75" s="39" t="s">
        <v>267</v>
      </c>
      <c r="F75" s="43">
        <v>14.615590000000001</v>
      </c>
      <c r="G75" s="40">
        <v>4.6973672832823965</v>
      </c>
      <c r="H75" s="43">
        <v>0.5118125</v>
      </c>
      <c r="I75" s="40">
        <v>0.1657368542103676</v>
      </c>
      <c r="J75" s="43">
        <v>0.72217500000000012</v>
      </c>
      <c r="K75" s="40">
        <v>0.23441217274329473</v>
      </c>
      <c r="L75" s="43">
        <v>3.887975</v>
      </c>
      <c r="M75" s="40">
        <v>1.2308683060262948</v>
      </c>
      <c r="N75" s="43">
        <v>0.44432500000000003</v>
      </c>
      <c r="O75" s="41">
        <v>0.1422404286122752</v>
      </c>
      <c r="AF75" s="36"/>
      <c r="AJ75" s="101"/>
      <c r="AL75" s="101"/>
      <c r="AN75" s="101"/>
      <c r="AP75" s="101"/>
      <c r="AR75" s="101"/>
    </row>
    <row r="76" spans="1:44" s="38" customFormat="1" x14ac:dyDescent="0.3">
      <c r="A76" s="38" t="s">
        <v>209</v>
      </c>
      <c r="B76" s="36">
        <v>243.33333333333331</v>
      </c>
      <c r="C76" s="38" t="s">
        <v>239</v>
      </c>
      <c r="E76" s="39" t="s">
        <v>268</v>
      </c>
      <c r="F76" s="43">
        <v>0.31746458267025601</v>
      </c>
      <c r="G76" s="40">
        <v>0.42298701229391461</v>
      </c>
      <c r="H76" s="43">
        <v>3.7631765034121328E-2</v>
      </c>
      <c r="I76" s="40">
        <v>2.0942560023046231E-2</v>
      </c>
      <c r="J76" s="43">
        <v>6.969546852797022E-2</v>
      </c>
      <c r="K76" s="40">
        <v>3.3234264841412016E-2</v>
      </c>
      <c r="L76" s="43">
        <v>0.23028144012635005</v>
      </c>
      <c r="M76" s="40">
        <v>5.0809008182252702E-2</v>
      </c>
      <c r="N76" s="43">
        <v>2.3203829604902155E-2</v>
      </c>
      <c r="O76" s="41">
        <v>1.2524401901493313E-2</v>
      </c>
      <c r="AF76" s="36"/>
      <c r="AJ76" s="101"/>
      <c r="AL76" s="101"/>
      <c r="AN76" s="101"/>
      <c r="AP76" s="101"/>
      <c r="AR76" s="101"/>
    </row>
    <row r="77" spans="1:44" s="38" customFormat="1" x14ac:dyDescent="0.3">
      <c r="A77" s="38" t="s">
        <v>210</v>
      </c>
      <c r="B77" s="36">
        <v>273.75</v>
      </c>
      <c r="C77" s="38" t="s">
        <v>239</v>
      </c>
      <c r="E77" s="39" t="s">
        <v>267</v>
      </c>
      <c r="F77" s="43">
        <v>17.649663499999999</v>
      </c>
      <c r="G77" s="40">
        <v>4.2717540039360777</v>
      </c>
      <c r="H77" s="43">
        <v>0.401675</v>
      </c>
      <c r="I77" s="40">
        <v>9.6883610221617456E-2</v>
      </c>
      <c r="J77" s="43">
        <v>0.48675000000000002</v>
      </c>
      <c r="K77" s="40">
        <v>0.11804025339817832</v>
      </c>
      <c r="L77" s="43">
        <v>4.1477249999999994</v>
      </c>
      <c r="M77" s="40">
        <v>1.0056925079358556</v>
      </c>
      <c r="N77" s="43">
        <v>0.50168750000000006</v>
      </c>
      <c r="O77" s="41">
        <v>0.11971072112335931</v>
      </c>
      <c r="AF77" s="36"/>
      <c r="AJ77" s="101"/>
      <c r="AL77" s="101"/>
      <c r="AN77" s="101"/>
      <c r="AP77" s="101"/>
      <c r="AR77" s="101"/>
    </row>
    <row r="78" spans="1:44" s="38" customFormat="1" x14ac:dyDescent="0.3">
      <c r="A78" s="38" t="s">
        <v>210</v>
      </c>
      <c r="B78" s="36">
        <v>273.75</v>
      </c>
      <c r="C78" s="38" t="s">
        <v>239</v>
      </c>
      <c r="E78" s="39" t="s">
        <v>268</v>
      </c>
      <c r="F78" s="43">
        <v>0.5699825715425425</v>
      </c>
      <c r="G78" s="40">
        <v>0.36159337127983271</v>
      </c>
      <c r="H78" s="43">
        <v>9.0202352380633594E-2</v>
      </c>
      <c r="I78" s="40">
        <v>2.4274981474789601E-2</v>
      </c>
      <c r="J78" s="43">
        <v>8.7835571998668885E-2</v>
      </c>
      <c r="K78" s="40">
        <v>2.5208197718082755E-2</v>
      </c>
      <c r="L78" s="43">
        <v>0.24282105036425675</v>
      </c>
      <c r="M78" s="40">
        <v>0.10486520339445295</v>
      </c>
      <c r="N78" s="43">
        <v>5.2249339609063999E-2</v>
      </c>
      <c r="O78" s="41">
        <v>1.1159328478259345E-2</v>
      </c>
      <c r="AF78" s="36"/>
      <c r="AJ78" s="101"/>
      <c r="AL78" s="101"/>
      <c r="AN78" s="101"/>
      <c r="AP78" s="101"/>
      <c r="AR78" s="101"/>
    </row>
    <row r="79" spans="1:44" s="38" customFormat="1" x14ac:dyDescent="0.3">
      <c r="A79" s="38" t="s">
        <v>211</v>
      </c>
      <c r="B79" s="36">
        <v>304.16666666666669</v>
      </c>
      <c r="C79" s="38" t="s">
        <v>239</v>
      </c>
      <c r="E79" s="39" t="s">
        <v>267</v>
      </c>
      <c r="F79" s="43">
        <v>16.336759999999998</v>
      </c>
      <c r="G79" s="40">
        <v>2.4180715821035332</v>
      </c>
      <c r="H79" s="43">
        <v>0.448125</v>
      </c>
      <c r="I79" s="40">
        <v>6.6409579821447851E-2</v>
      </c>
      <c r="J79" s="43">
        <v>0.56705000000000005</v>
      </c>
      <c r="K79" s="40">
        <v>8.2806009085887713E-2</v>
      </c>
      <c r="L79" s="43">
        <v>5.4662249999999997</v>
      </c>
      <c r="M79" s="40">
        <v>0.81257685020552306</v>
      </c>
      <c r="N79" s="43">
        <v>0.87637500000000002</v>
      </c>
      <c r="O79" s="41">
        <v>0.12906900007859834</v>
      </c>
      <c r="AF79" s="36"/>
      <c r="AJ79" s="101"/>
      <c r="AL79" s="101"/>
      <c r="AN79" s="101"/>
      <c r="AP79" s="101"/>
      <c r="AR79" s="101"/>
    </row>
    <row r="80" spans="1:44" s="38" customFormat="1" x14ac:dyDescent="0.3">
      <c r="A80" s="38" t="s">
        <v>211</v>
      </c>
      <c r="B80" s="36">
        <v>304.16666666666669</v>
      </c>
      <c r="C80" s="38" t="s">
        <v>239</v>
      </c>
      <c r="E80" s="39" t="s">
        <v>268</v>
      </c>
      <c r="F80" s="43">
        <v>0.68350032556685758</v>
      </c>
      <c r="G80" s="40">
        <v>0.19714303424362895</v>
      </c>
      <c r="H80" s="43">
        <v>6.5466051953156024E-2</v>
      </c>
      <c r="I80" s="40">
        <v>1.0190778453746269E-2</v>
      </c>
      <c r="J80" s="43">
        <v>4.0798986404893031E-2</v>
      </c>
      <c r="K80" s="40">
        <v>2.6735268958802106E-3</v>
      </c>
      <c r="L80" s="43">
        <v>0.39499754746073884</v>
      </c>
      <c r="M80" s="40">
        <v>9.1995791875295996E-2</v>
      </c>
      <c r="N80" s="43">
        <v>3.2379504191180367E-2</v>
      </c>
      <c r="O80" s="41">
        <v>6.9402711032222454E-3</v>
      </c>
      <c r="AF80" s="36"/>
      <c r="AJ80" s="101"/>
      <c r="AL80" s="101"/>
      <c r="AN80" s="101"/>
      <c r="AP80" s="101"/>
      <c r="AR80" s="101"/>
    </row>
    <row r="81" spans="1:44" s="38" customFormat="1" x14ac:dyDescent="0.3">
      <c r="A81" s="38" t="s">
        <v>212</v>
      </c>
      <c r="B81" s="36">
        <v>334.58333333333331</v>
      </c>
      <c r="C81" s="38" t="s">
        <v>239</v>
      </c>
      <c r="E81" s="39" t="s">
        <v>267</v>
      </c>
      <c r="F81" s="43">
        <v>20.4714475</v>
      </c>
      <c r="G81" s="40">
        <v>1.6849300573148998</v>
      </c>
      <c r="H81" s="43">
        <v>0.56274999999999997</v>
      </c>
      <c r="I81" s="40">
        <v>4.6717448079899949E-2</v>
      </c>
      <c r="J81" s="43">
        <v>0.82279999999999998</v>
      </c>
      <c r="K81" s="40">
        <v>6.7901203147447922E-2</v>
      </c>
      <c r="L81" s="43">
        <v>3.6623499999999996</v>
      </c>
      <c r="M81" s="40">
        <v>0.30458457105095194</v>
      </c>
      <c r="N81" s="43">
        <v>0.45197500000000002</v>
      </c>
      <c r="O81" s="41">
        <v>3.7970457294260677E-2</v>
      </c>
      <c r="AF81" s="36"/>
      <c r="AJ81" s="101"/>
      <c r="AL81" s="101"/>
      <c r="AN81" s="101"/>
      <c r="AP81" s="101"/>
      <c r="AR81" s="101"/>
    </row>
    <row r="82" spans="1:44" s="38" customFormat="1" x14ac:dyDescent="0.3">
      <c r="A82" s="38" t="s">
        <v>212</v>
      </c>
      <c r="B82" s="36">
        <v>334.58333333333331</v>
      </c>
      <c r="C82" s="38" t="s">
        <v>239</v>
      </c>
      <c r="E82" s="39" t="s">
        <v>268</v>
      </c>
      <c r="F82" s="43">
        <v>1.0473620864691047</v>
      </c>
      <c r="G82" s="40">
        <v>0.11680724092905242</v>
      </c>
      <c r="H82" s="43">
        <v>3.3827380428680366E-2</v>
      </c>
      <c r="I82" s="40">
        <v>5.0965567982124409E-3</v>
      </c>
      <c r="J82" s="43">
        <v>2.3546385957651069E-2</v>
      </c>
      <c r="K82" s="40">
        <v>4.7307284877001997E-3</v>
      </c>
      <c r="L82" s="43">
        <v>0.30414774199118183</v>
      </c>
      <c r="M82" s="40">
        <v>3.8300618066865411E-2</v>
      </c>
      <c r="N82" s="43">
        <v>5.770671718555237E-2</v>
      </c>
      <c r="O82" s="41">
        <v>7.1699883985728392E-3</v>
      </c>
      <c r="AF82" s="36"/>
      <c r="AJ82" s="101"/>
      <c r="AL82" s="101"/>
      <c r="AN82" s="101"/>
      <c r="AP82" s="101"/>
      <c r="AR82" s="101"/>
    </row>
    <row r="83" spans="1:44" s="38" customFormat="1" x14ac:dyDescent="0.3">
      <c r="A83" s="38" t="s">
        <v>213</v>
      </c>
      <c r="B83" s="36">
        <v>365</v>
      </c>
      <c r="C83" s="38" t="s">
        <v>239</v>
      </c>
      <c r="E83" s="39" t="s">
        <v>267</v>
      </c>
      <c r="F83" s="43">
        <v>17.867987499999998</v>
      </c>
      <c r="G83" s="40">
        <v>0.87576034001345171</v>
      </c>
      <c r="H83" s="43">
        <v>0.43236250000000004</v>
      </c>
      <c r="I83" s="40">
        <v>2.1101314096576493E-2</v>
      </c>
      <c r="J83" s="43">
        <v>0.64779999999999993</v>
      </c>
      <c r="K83" s="40">
        <v>3.1745179384336214E-2</v>
      </c>
      <c r="L83" s="43">
        <v>4.9409749999999999</v>
      </c>
      <c r="M83" s="40">
        <v>0.23669424558691027</v>
      </c>
      <c r="N83" s="43">
        <v>0.66025</v>
      </c>
      <c r="O83" s="41">
        <v>3.1895763996600893E-2</v>
      </c>
      <c r="AF83" s="36"/>
      <c r="AJ83" s="101"/>
      <c r="AL83" s="101"/>
      <c r="AN83" s="101"/>
      <c r="AP83" s="101"/>
      <c r="AR83" s="101"/>
    </row>
    <row r="84" spans="1:44" s="38" customFormat="1" x14ac:dyDescent="0.3">
      <c r="A84" s="38" t="s">
        <v>213</v>
      </c>
      <c r="B84" s="36">
        <v>365</v>
      </c>
      <c r="C84" s="38" t="s">
        <v>239</v>
      </c>
      <c r="E84" s="39" t="s">
        <v>268</v>
      </c>
      <c r="F84" s="43">
        <v>0.53559583126917354</v>
      </c>
      <c r="G84" s="40">
        <v>7.8476428089366709E-2</v>
      </c>
      <c r="H84" s="43">
        <v>9.4745794761561825E-3</v>
      </c>
      <c r="I84" s="40">
        <v>1.3754643052699908E-3</v>
      </c>
      <c r="J84" s="43">
        <v>4.9455103797957124E-2</v>
      </c>
      <c r="K84" s="40">
        <v>3.3279239324036742E-3</v>
      </c>
      <c r="L84" s="43">
        <v>0.71314324764851178</v>
      </c>
      <c r="M84" s="40">
        <v>2.4317906254880992E-2</v>
      </c>
      <c r="N84" s="43">
        <v>4.0603006867308222E-2</v>
      </c>
      <c r="O84" s="41">
        <v>7.212485844578072E-4</v>
      </c>
      <c r="AF84" s="36"/>
      <c r="AJ84" s="101"/>
      <c r="AL84" s="101"/>
      <c r="AN84" s="101"/>
      <c r="AP84" s="101"/>
      <c r="AR84" s="101"/>
    </row>
    <row r="86" spans="1:44" x14ac:dyDescent="0.3">
      <c r="B86" s="7" t="s">
        <v>269</v>
      </c>
      <c r="C86" t="s">
        <v>260</v>
      </c>
      <c r="D86" s="2" t="s">
        <v>268</v>
      </c>
      <c r="E86" t="s">
        <v>262</v>
      </c>
      <c r="F86" s="2" t="s">
        <v>268</v>
      </c>
      <c r="G86" t="s">
        <v>258</v>
      </c>
      <c r="H86" s="2" t="s">
        <v>268</v>
      </c>
      <c r="I86" t="s">
        <v>266</v>
      </c>
      <c r="J86" s="2" t="s">
        <v>268</v>
      </c>
      <c r="K86" t="s">
        <v>264</v>
      </c>
      <c r="L86" s="2" t="s">
        <v>268</v>
      </c>
    </row>
    <row r="87" spans="1:44" x14ac:dyDescent="0.3">
      <c r="B87" s="113">
        <v>0</v>
      </c>
      <c r="C87">
        <v>20.970447499999999</v>
      </c>
      <c r="D87" s="2">
        <v>1.0168102440833868</v>
      </c>
      <c r="E87">
        <v>0.78200000000000003</v>
      </c>
      <c r="F87" s="2">
        <v>7.5694148827149157E-2</v>
      </c>
      <c r="G87">
        <v>2.8976750000000004</v>
      </c>
      <c r="H87" s="2">
        <v>0.11127911604010286</v>
      </c>
      <c r="I87">
        <v>6.0882249999999987</v>
      </c>
      <c r="J87" s="2">
        <v>0.4527847860739147</v>
      </c>
      <c r="K87">
        <v>2.2004999999999999</v>
      </c>
      <c r="L87">
        <v>0.12382548203015406</v>
      </c>
    </row>
    <row r="88" spans="1:44" x14ac:dyDescent="0.3">
      <c r="B88" s="113">
        <v>36</v>
      </c>
      <c r="C88">
        <v>16.770113714406765</v>
      </c>
      <c r="D88" s="2">
        <v>0.59710934239399793</v>
      </c>
      <c r="E88">
        <v>0.39901287302150434</v>
      </c>
      <c r="F88" s="2">
        <v>7.8701116437511043E-2</v>
      </c>
      <c r="G88">
        <v>0.75382310863159907</v>
      </c>
      <c r="H88" s="2">
        <v>0.15648771065813719</v>
      </c>
      <c r="I88">
        <v>4.0868757068238262</v>
      </c>
      <c r="J88" s="2">
        <v>0.63090921172554548</v>
      </c>
      <c r="K88">
        <v>1.1821806711303231</v>
      </c>
      <c r="L88">
        <v>0.1794643607271266</v>
      </c>
    </row>
    <row r="89" spans="1:44" x14ac:dyDescent="0.3">
      <c r="B89" s="113">
        <v>66</v>
      </c>
      <c r="C89">
        <v>14.730679425793767</v>
      </c>
      <c r="D89" s="2">
        <v>0.82122332841835699</v>
      </c>
      <c r="E89">
        <v>0.12574055326359376</v>
      </c>
      <c r="F89" s="2">
        <v>2.4949651153290772E-2</v>
      </c>
      <c r="G89">
        <v>0.14039189019382345</v>
      </c>
      <c r="H89" s="2">
        <v>5.0867748811769732E-2</v>
      </c>
      <c r="I89">
        <v>2.8316344584636477</v>
      </c>
      <c r="J89" s="2">
        <v>0.3303850997302078</v>
      </c>
      <c r="K89">
        <v>0.68531643874566139</v>
      </c>
      <c r="L89">
        <v>8.3552305176931088E-2</v>
      </c>
      <c r="AH89" s="105" t="s">
        <v>260</v>
      </c>
      <c r="AI89" s="105" t="s">
        <v>268</v>
      </c>
      <c r="AJ89" s="105" t="s">
        <v>262</v>
      </c>
      <c r="AK89" s="105" t="s">
        <v>268</v>
      </c>
      <c r="AL89" s="105" t="s">
        <v>258</v>
      </c>
      <c r="AM89" s="105" t="s">
        <v>268</v>
      </c>
      <c r="AN89" s="105" t="s">
        <v>266</v>
      </c>
      <c r="AO89" s="105" t="s">
        <v>268</v>
      </c>
      <c r="AP89" s="105" t="s">
        <v>264</v>
      </c>
      <c r="AQ89" s="105" t="s">
        <v>268</v>
      </c>
    </row>
    <row r="90" spans="1:44" x14ac:dyDescent="0.3">
      <c r="B90" s="113">
        <v>99</v>
      </c>
      <c r="C90">
        <v>13.400636819185401</v>
      </c>
      <c r="D90" s="2">
        <v>0.42553490237495506</v>
      </c>
      <c r="E90">
        <v>0.28540157364272156</v>
      </c>
      <c r="F90" s="2">
        <v>1.698884474259996E-2</v>
      </c>
      <c r="G90">
        <v>0.20634711036183259</v>
      </c>
      <c r="H90" s="2">
        <v>5.4795180660033912E-3</v>
      </c>
      <c r="I90">
        <v>4.0515135334125851</v>
      </c>
      <c r="J90" s="2">
        <v>0.26772514537789038</v>
      </c>
      <c r="K90">
        <v>0.92713553693000295</v>
      </c>
      <c r="L90">
        <v>3.2404849664538292E-2</v>
      </c>
      <c r="AF90" s="113">
        <v>0</v>
      </c>
      <c r="AG90" t="s">
        <v>360</v>
      </c>
      <c r="AH90" s="105">
        <v>21.545727500000002</v>
      </c>
      <c r="AI90" s="2">
        <v>0.57557040093375722</v>
      </c>
      <c r="AJ90" s="105">
        <v>0.68462499999999993</v>
      </c>
      <c r="AK90" s="2">
        <v>6.5736266236443852E-2</v>
      </c>
      <c r="AL90" s="105">
        <v>4.024799999999999</v>
      </c>
      <c r="AM90" s="2">
        <v>0.33166387562911798</v>
      </c>
      <c r="AN90" s="105">
        <v>6.3304124999999996</v>
      </c>
      <c r="AO90" s="2">
        <v>0.66788862057888032</v>
      </c>
      <c r="AP90" s="105">
        <v>1.1016874999999999</v>
      </c>
      <c r="AQ90" s="2">
        <v>9.2096413863079193E-2</v>
      </c>
    </row>
    <row r="91" spans="1:44" x14ac:dyDescent="0.3">
      <c r="B91" s="113">
        <v>125</v>
      </c>
      <c r="C91">
        <v>12.373476631680461</v>
      </c>
      <c r="D91" s="2">
        <v>0.43906109722468323</v>
      </c>
      <c r="E91">
        <v>0.19157072029560138</v>
      </c>
      <c r="F91" s="2">
        <v>2.1048527163872299E-2</v>
      </c>
      <c r="G91">
        <v>9.6075025147236426E-2</v>
      </c>
      <c r="H91" s="2">
        <v>2.9377094138045633E-2</v>
      </c>
      <c r="I91">
        <v>3.573401589369583</v>
      </c>
      <c r="J91" s="2">
        <v>0.4180105124950424</v>
      </c>
      <c r="K91">
        <v>0.28530246820194111</v>
      </c>
      <c r="L91">
        <v>2.2311377544018962E-2</v>
      </c>
      <c r="AF91" s="113">
        <v>36</v>
      </c>
      <c r="AG91" s="2" t="s">
        <v>360</v>
      </c>
      <c r="AH91" s="105">
        <v>16.294418869017392</v>
      </c>
      <c r="AI91" s="2">
        <v>0.59999127761321402</v>
      </c>
      <c r="AJ91" s="105">
        <v>0.45372294673286301</v>
      </c>
      <c r="AK91" s="2">
        <v>2.0406233251850127E-2</v>
      </c>
      <c r="AL91" s="105">
        <v>0.94863017097728808</v>
      </c>
      <c r="AM91" s="2">
        <v>0.16206369780948782</v>
      </c>
      <c r="AN91" s="105">
        <v>5.7091500102094743</v>
      </c>
      <c r="AO91" s="2">
        <v>0.31453117531712244</v>
      </c>
      <c r="AP91" s="105">
        <v>0.88727951332710586</v>
      </c>
      <c r="AQ91" s="2">
        <v>0.11956643571413242</v>
      </c>
    </row>
    <row r="92" spans="1:44" x14ac:dyDescent="0.3">
      <c r="B92" s="113">
        <v>157</v>
      </c>
      <c r="C92">
        <v>10.849445162340238</v>
      </c>
      <c r="D92" s="2">
        <v>0.55422889061075054</v>
      </c>
      <c r="E92">
        <v>0.17756713275768882</v>
      </c>
      <c r="F92" s="2">
        <v>1.7251830792068316E-2</v>
      </c>
      <c r="G92">
        <v>7.4870831853364975E-2</v>
      </c>
      <c r="H92" s="2">
        <v>2.2748857769321583E-2</v>
      </c>
      <c r="I92">
        <v>3.1311194161692457</v>
      </c>
      <c r="J92" s="2">
        <v>0.15360254451669461</v>
      </c>
      <c r="K92">
        <v>0.42942868666572265</v>
      </c>
      <c r="L92">
        <v>3.578218829003478E-2</v>
      </c>
      <c r="AF92" s="113">
        <v>66</v>
      </c>
      <c r="AG92" s="2" t="s">
        <v>360</v>
      </c>
      <c r="AH92" s="105">
        <v>16.448886042623741</v>
      </c>
      <c r="AI92" s="2">
        <v>0.55122831855486565</v>
      </c>
      <c r="AJ92" s="105">
        <v>0.25567568836212279</v>
      </c>
      <c r="AK92" s="2">
        <v>2.8394777974486213E-2</v>
      </c>
      <c r="AL92" s="105">
        <v>0.1607581043226548</v>
      </c>
      <c r="AM92" s="2">
        <v>3.6092363959570738E-2</v>
      </c>
      <c r="AN92" s="105">
        <v>4.475352263125723</v>
      </c>
      <c r="AO92" s="2">
        <v>0.46448185487584853</v>
      </c>
      <c r="AP92" s="105">
        <v>0.5388582070955874</v>
      </c>
      <c r="AQ92" s="2">
        <v>0.10030254752770755</v>
      </c>
    </row>
    <row r="93" spans="1:44" x14ac:dyDescent="0.3">
      <c r="B93" s="113">
        <v>189</v>
      </c>
      <c r="C93">
        <v>9.3521265860816669</v>
      </c>
      <c r="D93" s="2">
        <v>0.64878307222680343</v>
      </c>
      <c r="E93">
        <v>0.14741455959397359</v>
      </c>
      <c r="F93" s="2">
        <v>1.0752270562501746E-2</v>
      </c>
      <c r="G93">
        <v>0.26258202662786545</v>
      </c>
      <c r="H93" s="2">
        <v>3.2740559566736605E-2</v>
      </c>
      <c r="I93">
        <v>2.7174280791447143</v>
      </c>
      <c r="J93" s="2">
        <v>0.21997504397719228</v>
      </c>
      <c r="K93">
        <v>0.57439234861168909</v>
      </c>
      <c r="L93">
        <v>7.7034578621807431E-2</v>
      </c>
      <c r="AF93" s="113">
        <v>99</v>
      </c>
      <c r="AG93" s="2" t="s">
        <v>360</v>
      </c>
      <c r="AH93" s="105">
        <v>13.587202179963775</v>
      </c>
      <c r="AI93" s="2">
        <v>0.50649605880056192</v>
      </c>
      <c r="AJ93" s="105">
        <v>0.22276797962569428</v>
      </c>
      <c r="AK93" s="2">
        <v>1.6938668185820231E-2</v>
      </c>
      <c r="AL93" s="105">
        <v>0.15552509851727853</v>
      </c>
      <c r="AM93" s="2">
        <v>3.3484340782800097E-2</v>
      </c>
      <c r="AN93" s="105">
        <v>3.6707454856767416</v>
      </c>
      <c r="AO93" s="2">
        <v>0.24371076969991945</v>
      </c>
      <c r="AP93" s="105">
        <v>0.49781963351145819</v>
      </c>
      <c r="AQ93" s="2">
        <v>9.3504435074448111E-2</v>
      </c>
    </row>
    <row r="94" spans="1:44" x14ac:dyDescent="0.3">
      <c r="B94" s="113">
        <v>221</v>
      </c>
      <c r="C94">
        <v>7.9749512033485042</v>
      </c>
      <c r="D94" s="2">
        <v>0.24363024527329324</v>
      </c>
      <c r="E94">
        <v>0.13944583359214766</v>
      </c>
      <c r="F94" s="2">
        <v>2.5966497544685788E-2</v>
      </c>
      <c r="G94">
        <v>0.15415589388305481</v>
      </c>
      <c r="H94" s="2">
        <v>2.3109604639309188E-2</v>
      </c>
      <c r="I94">
        <v>2.6073667525903366</v>
      </c>
      <c r="J94" s="2">
        <v>0.41429024542678772</v>
      </c>
      <c r="K94">
        <v>0.49781394124321043</v>
      </c>
      <c r="L94">
        <v>9.4727685099130363E-2</v>
      </c>
      <c r="AF94" s="113">
        <v>125</v>
      </c>
      <c r="AG94" s="2" t="s">
        <v>360</v>
      </c>
      <c r="AH94" s="105">
        <v>12.467269543254224</v>
      </c>
      <c r="AI94" s="2">
        <v>0.36687243984255064</v>
      </c>
      <c r="AJ94" s="105">
        <v>0.26596262156042633</v>
      </c>
      <c r="AK94" s="2">
        <v>2.1276442062421682E-2</v>
      </c>
      <c r="AL94" s="105">
        <v>0.20285663250381092</v>
      </c>
      <c r="AM94" s="2">
        <v>2.5042467475945615E-2</v>
      </c>
      <c r="AN94" s="105">
        <v>4.9559063414405751</v>
      </c>
      <c r="AO94" s="2">
        <v>0.3651410926183169</v>
      </c>
      <c r="AP94" s="105">
        <v>0.76811145051746688</v>
      </c>
      <c r="AQ94" s="2">
        <v>5.0629908055007437E-2</v>
      </c>
    </row>
    <row r="95" spans="1:44" x14ac:dyDescent="0.3">
      <c r="B95" s="113">
        <v>251</v>
      </c>
      <c r="C95">
        <v>4.6973672832823965</v>
      </c>
      <c r="D95" s="2">
        <v>0.42298701229391461</v>
      </c>
      <c r="E95">
        <v>0.1657368542103676</v>
      </c>
      <c r="F95" s="2">
        <v>2.0942560023046231E-2</v>
      </c>
      <c r="G95">
        <v>0.23441217274329473</v>
      </c>
      <c r="H95" s="2">
        <v>3.3234264841412016E-2</v>
      </c>
      <c r="I95">
        <v>1.2308683060262948</v>
      </c>
      <c r="J95" s="2">
        <v>5.0809008182252702E-2</v>
      </c>
      <c r="K95">
        <v>0.1422404286122752</v>
      </c>
      <c r="L95">
        <v>1.2524401901493313E-2</v>
      </c>
      <c r="AF95" s="113">
        <v>157</v>
      </c>
      <c r="AG95" s="2" t="s">
        <v>360</v>
      </c>
      <c r="AH95" s="105">
        <v>11.321377571051842</v>
      </c>
      <c r="AI95" s="2">
        <v>0.5042538833281569</v>
      </c>
      <c r="AJ95" s="105">
        <v>0.21300504895164463</v>
      </c>
      <c r="AK95" s="2">
        <v>4.7378590977324504E-2</v>
      </c>
      <c r="AL95" s="105">
        <v>0.20215967348206143</v>
      </c>
      <c r="AM95" s="2">
        <v>3.3317133514130237E-2</v>
      </c>
      <c r="AN95" s="105">
        <v>5.1186605482173597</v>
      </c>
      <c r="AO95" s="2">
        <v>0.44031014736563706</v>
      </c>
      <c r="AP95" s="105">
        <v>0.85952414793247145</v>
      </c>
      <c r="AQ95" s="2">
        <v>5.2387698487680108E-2</v>
      </c>
    </row>
    <row r="96" spans="1:44" x14ac:dyDescent="0.3">
      <c r="B96" s="113">
        <v>281</v>
      </c>
      <c r="C96">
        <v>4.2717540039360777</v>
      </c>
      <c r="D96" s="2">
        <v>0.36159337127983271</v>
      </c>
      <c r="E96">
        <v>9.6883610221617456E-2</v>
      </c>
      <c r="F96" s="2">
        <v>2.4274981474789601E-2</v>
      </c>
      <c r="G96">
        <v>0.11804025339817832</v>
      </c>
      <c r="H96" s="2">
        <v>2.5208197718082755E-2</v>
      </c>
      <c r="I96">
        <v>1.0056925079358556</v>
      </c>
      <c r="J96" s="2">
        <v>0.10486520339445295</v>
      </c>
      <c r="K96">
        <v>0.11971072112335931</v>
      </c>
      <c r="L96">
        <v>1.1159328478259345E-2</v>
      </c>
      <c r="AF96" s="113">
        <v>189</v>
      </c>
      <c r="AG96" s="2" t="s">
        <v>360</v>
      </c>
      <c r="AH96" s="105">
        <v>10.621352079882566</v>
      </c>
      <c r="AI96" s="2">
        <v>0.26968390548704874</v>
      </c>
      <c r="AJ96" s="105">
        <v>0.16663625525132572</v>
      </c>
      <c r="AK96" s="2">
        <v>1.4728084425410036E-2</v>
      </c>
      <c r="AL96" s="105">
        <v>0.10120101934405912</v>
      </c>
      <c r="AM96" s="2">
        <v>1.2384555092309622E-2</v>
      </c>
      <c r="AN96" s="105">
        <v>2.6643555045168164</v>
      </c>
      <c r="AO96" s="2">
        <v>0.14401052865561242</v>
      </c>
      <c r="AP96" s="105">
        <v>0.30844203965899603</v>
      </c>
      <c r="AQ96" s="2">
        <v>2.7795875160098481E-2</v>
      </c>
    </row>
    <row r="97" spans="1:43" x14ac:dyDescent="0.3">
      <c r="B97" s="113">
        <v>311</v>
      </c>
      <c r="C97">
        <v>2.4180715821035332</v>
      </c>
      <c r="D97" s="2">
        <v>0.19714303424362895</v>
      </c>
      <c r="E97">
        <v>6.6409579821447851E-2</v>
      </c>
      <c r="F97" s="2">
        <v>1.0190778453746269E-2</v>
      </c>
      <c r="G97">
        <v>8.2806009085887713E-2</v>
      </c>
      <c r="H97" s="2">
        <v>2.6735268958802106E-3</v>
      </c>
      <c r="I97">
        <v>0.81257685020552306</v>
      </c>
      <c r="J97" s="2">
        <v>9.1995791875295996E-2</v>
      </c>
      <c r="K97">
        <v>0.12906900007859834</v>
      </c>
      <c r="L97">
        <v>6.9402711032222454E-3</v>
      </c>
      <c r="AF97" s="113">
        <v>221</v>
      </c>
      <c r="AG97" s="2" t="s">
        <v>360</v>
      </c>
      <c r="AH97" s="105">
        <v>9.4279525404623925</v>
      </c>
      <c r="AI97" s="2">
        <v>0.25860757925407524</v>
      </c>
      <c r="AJ97" s="105">
        <v>0.11748574384051233</v>
      </c>
      <c r="AK97" s="2">
        <v>1.5060065497529673E-2</v>
      </c>
      <c r="AL97" s="105">
        <v>1.9152621655154686E-2</v>
      </c>
      <c r="AM97" s="2">
        <v>1.4956993324428325E-2</v>
      </c>
      <c r="AN97" s="105">
        <v>2.0827584738741862</v>
      </c>
      <c r="AO97" s="2">
        <v>0.26070948191153048</v>
      </c>
      <c r="AP97" s="105">
        <v>0.25816113109863564</v>
      </c>
      <c r="AQ97" s="2">
        <v>5.4303263305119455E-2</v>
      </c>
    </row>
    <row r="98" spans="1:43" x14ac:dyDescent="0.3">
      <c r="B98" s="113">
        <v>340</v>
      </c>
      <c r="C98">
        <v>1.6849300573148998</v>
      </c>
      <c r="D98" s="2">
        <v>0.11680724092905242</v>
      </c>
      <c r="E98">
        <v>4.6717448079899949E-2</v>
      </c>
      <c r="F98" s="2">
        <v>5.0965567982124409E-3</v>
      </c>
      <c r="G98">
        <v>6.7901203147447922E-2</v>
      </c>
      <c r="H98" s="2">
        <v>4.7307284877001997E-3</v>
      </c>
      <c r="I98">
        <v>0.30458457105095194</v>
      </c>
      <c r="J98" s="2">
        <v>3.8300618066865411E-2</v>
      </c>
      <c r="K98">
        <v>3.7970457294260677E-2</v>
      </c>
      <c r="L98">
        <v>7.1699883985728392E-3</v>
      </c>
      <c r="AF98" s="113">
        <v>251</v>
      </c>
      <c r="AG98" s="2" t="s">
        <v>360</v>
      </c>
      <c r="AH98" s="105">
        <v>5.9567379470013959</v>
      </c>
      <c r="AI98" s="2">
        <v>0.31468572010647466</v>
      </c>
      <c r="AJ98" s="105">
        <v>0.13987701095584229</v>
      </c>
      <c r="AK98" s="2">
        <v>1.0327103867802306E-2</v>
      </c>
      <c r="AL98" s="105">
        <v>0.12635555415314589</v>
      </c>
      <c r="AM98" s="2">
        <v>1.2324124775979387E-2</v>
      </c>
      <c r="AN98" s="105">
        <v>1.5475355993753814</v>
      </c>
      <c r="AO98" s="2">
        <v>0.18027802663561471</v>
      </c>
      <c r="AP98" s="105">
        <v>0.14230769936625906</v>
      </c>
      <c r="AQ98" s="2">
        <v>2.6699107002754286E-2</v>
      </c>
    </row>
    <row r="99" spans="1:43" x14ac:dyDescent="0.3">
      <c r="B99" s="113">
        <v>374</v>
      </c>
      <c r="C99">
        <v>0.87576034001345171</v>
      </c>
      <c r="D99" s="2">
        <v>7.8476428089366709E-2</v>
      </c>
      <c r="E99">
        <v>2.1101314096576493E-2</v>
      </c>
      <c r="F99" s="2">
        <v>1.3754643052699908E-3</v>
      </c>
      <c r="G99">
        <v>3.1745179384336214E-2</v>
      </c>
      <c r="H99" s="2">
        <v>3.3279239324036742E-3</v>
      </c>
      <c r="I99">
        <v>0.23669424558691027</v>
      </c>
      <c r="J99" s="2">
        <v>2.4317906254880992E-2</v>
      </c>
      <c r="K99">
        <v>3.1895763996600893E-2</v>
      </c>
      <c r="L99">
        <v>7.212485844578072E-4</v>
      </c>
      <c r="AF99" s="113">
        <v>281</v>
      </c>
      <c r="AG99" s="2" t="s">
        <v>360</v>
      </c>
      <c r="AH99" s="105">
        <v>3.8105205895922545</v>
      </c>
      <c r="AI99" s="2">
        <v>0.13807877521832643</v>
      </c>
      <c r="AJ99" s="105">
        <v>7.9390061036519563E-2</v>
      </c>
      <c r="AK99" s="2">
        <v>1.2070798675579411E-2</v>
      </c>
      <c r="AL99" s="105">
        <v>4.9697487764155113E-2</v>
      </c>
      <c r="AM99" s="2">
        <v>8.1828742100902296E-3</v>
      </c>
      <c r="AN99" s="105">
        <v>0.82017171395140165</v>
      </c>
      <c r="AO99" s="2">
        <v>9.8168913104280858E-2</v>
      </c>
      <c r="AP99" s="105">
        <v>7.2607163253099252E-2</v>
      </c>
      <c r="AQ99" s="2">
        <v>1.3633403195132798E-2</v>
      </c>
    </row>
    <row r="100" spans="1:43" x14ac:dyDescent="0.3">
      <c r="AF100" s="113">
        <v>311</v>
      </c>
      <c r="AG100" s="2" t="s">
        <v>360</v>
      </c>
      <c r="AH100" s="105">
        <v>2.7554878472546029</v>
      </c>
      <c r="AI100" s="2">
        <v>9.1982699177968058E-2</v>
      </c>
      <c r="AJ100" s="105">
        <v>7.2455196664887561E-2</v>
      </c>
      <c r="AK100" s="2">
        <v>5.5584177289799619E-3</v>
      </c>
      <c r="AL100" s="105">
        <v>4.1386706680227675E-2</v>
      </c>
      <c r="AM100" s="2">
        <v>6.1896577704470988E-3</v>
      </c>
      <c r="AN100" s="105">
        <v>0.66498930187463634</v>
      </c>
      <c r="AO100" s="2">
        <v>6.37844723031529E-2</v>
      </c>
      <c r="AP100" s="105">
        <v>5.1273259039752377E-2</v>
      </c>
      <c r="AQ100" s="2">
        <v>7.672848575114583E-3</v>
      </c>
    </row>
    <row r="101" spans="1:43" x14ac:dyDescent="0.3">
      <c r="AF101" s="113">
        <v>340</v>
      </c>
      <c r="AG101" s="2" t="s">
        <v>360</v>
      </c>
      <c r="AH101" s="105">
        <v>2.7523162233122953</v>
      </c>
      <c r="AI101" s="2">
        <v>0.19997636529005378</v>
      </c>
      <c r="AJ101" s="105">
        <v>5.5198041409333695E-2</v>
      </c>
      <c r="AK101" s="2">
        <v>3.8589481731498183E-3</v>
      </c>
      <c r="AL101" s="105">
        <v>4.1009917378096769E-2</v>
      </c>
      <c r="AM101" s="2">
        <v>5.07646106693366E-3</v>
      </c>
      <c r="AN101" s="105">
        <v>0.44634448987905151</v>
      </c>
      <c r="AO101" s="2">
        <v>4.468314115715627E-2</v>
      </c>
      <c r="AP101" s="105">
        <v>3.3686423487865803E-2</v>
      </c>
      <c r="AQ101" s="2">
        <v>5.574336260100953E-3</v>
      </c>
    </row>
    <row r="102" spans="1:43" x14ac:dyDescent="0.3">
      <c r="A102" s="90" t="s">
        <v>215</v>
      </c>
      <c r="B102" s="90"/>
      <c r="C102" s="90" t="s">
        <v>216</v>
      </c>
      <c r="D102" s="90" t="s">
        <v>217</v>
      </c>
      <c r="E102" s="90" t="s">
        <v>218</v>
      </c>
      <c r="F102" s="104" t="s">
        <v>259</v>
      </c>
      <c r="G102" s="90" t="s">
        <v>260</v>
      </c>
      <c r="H102" s="104" t="s">
        <v>261</v>
      </c>
      <c r="I102" s="90" t="s">
        <v>262</v>
      </c>
      <c r="J102" s="104" t="s">
        <v>257</v>
      </c>
      <c r="K102" s="90" t="s">
        <v>258</v>
      </c>
      <c r="L102" s="104" t="s">
        <v>265</v>
      </c>
      <c r="M102" s="90" t="s">
        <v>266</v>
      </c>
      <c r="N102" s="104" t="s">
        <v>263</v>
      </c>
      <c r="O102" s="90" t="s">
        <v>264</v>
      </c>
      <c r="AF102" s="113">
        <v>374</v>
      </c>
      <c r="AG102" s="2" t="s">
        <v>360</v>
      </c>
      <c r="AH102" s="105">
        <v>1.626293386732242</v>
      </c>
      <c r="AI102" s="2">
        <v>0.11931910857261713</v>
      </c>
      <c r="AJ102" s="105">
        <v>3.8620366212173435E-2</v>
      </c>
      <c r="AK102" s="2">
        <v>4.4997733473715884E-3</v>
      </c>
      <c r="AL102" s="105">
        <v>1.1346301625718438E-2</v>
      </c>
      <c r="AM102" s="2">
        <v>3.1328767819772765E-3</v>
      </c>
      <c r="AN102" s="105">
        <v>0.33410482852241002</v>
      </c>
      <c r="AO102" s="2">
        <v>3.7130261067981313E-2</v>
      </c>
      <c r="AP102" s="105">
        <v>2.2470220032863693E-2</v>
      </c>
      <c r="AQ102" s="2">
        <v>3.8758151096709432E-3</v>
      </c>
    </row>
    <row r="103" spans="1:43" x14ac:dyDescent="0.3">
      <c r="A103" t="s">
        <v>214</v>
      </c>
      <c r="C103" t="s">
        <v>240</v>
      </c>
      <c r="E103" t="s">
        <v>267</v>
      </c>
      <c r="F103" s="37">
        <v>22.550330000000002</v>
      </c>
      <c r="G103">
        <v>22.550330000000002</v>
      </c>
      <c r="H103" s="37">
        <v>0.7786249999999999</v>
      </c>
      <c r="I103">
        <v>0.7786249999999999</v>
      </c>
      <c r="J103" s="37">
        <v>4.0424249999999997</v>
      </c>
      <c r="K103">
        <v>4.0424249999999997</v>
      </c>
      <c r="L103" s="37">
        <v>7.4682250000000003</v>
      </c>
      <c r="M103">
        <v>7.4682250000000003</v>
      </c>
      <c r="N103" s="37">
        <v>1.1519999999999999</v>
      </c>
      <c r="O103">
        <v>1.1519999999999999</v>
      </c>
    </row>
    <row r="104" spans="1:43" x14ac:dyDescent="0.3">
      <c r="A104" t="s">
        <v>214</v>
      </c>
      <c r="C104" t="s">
        <v>240</v>
      </c>
      <c r="E104" t="s">
        <v>268</v>
      </c>
      <c r="F104" s="37">
        <v>0.63436568456214626</v>
      </c>
      <c r="G104">
        <v>0.63436568456214626</v>
      </c>
      <c r="H104" s="37">
        <v>1.7444405741287587E-2</v>
      </c>
      <c r="I104">
        <v>1.7444405741287587E-2</v>
      </c>
      <c r="J104" s="37">
        <v>0.14447094575265509</v>
      </c>
      <c r="K104">
        <v>0.14447094575265509</v>
      </c>
      <c r="L104" s="37">
        <v>0.38033085925283577</v>
      </c>
      <c r="M104">
        <v>0.38033085925283577</v>
      </c>
      <c r="N104" s="37">
        <v>7.8198465458089519E-2</v>
      </c>
      <c r="O104">
        <v>7.8198465458089519E-2</v>
      </c>
    </row>
    <row r="105" spans="1:43" x14ac:dyDescent="0.3">
      <c r="A105" t="s">
        <v>202</v>
      </c>
      <c r="C105" t="s">
        <v>240</v>
      </c>
      <c r="E105" t="s">
        <v>267</v>
      </c>
      <c r="F105" s="37">
        <v>19.942059999999998</v>
      </c>
      <c r="G105">
        <v>17.664309118775421</v>
      </c>
      <c r="H105" s="37">
        <v>0.51697499999999996</v>
      </c>
      <c r="I105">
        <v>0.45836386074833013</v>
      </c>
      <c r="J105" s="37">
        <v>0.97267499999999996</v>
      </c>
      <c r="K105">
        <v>0.85799264757559879</v>
      </c>
      <c r="L105" s="37">
        <v>6.0383499999999994</v>
      </c>
      <c r="M105">
        <v>5.3639373591373403</v>
      </c>
      <c r="N105" s="37">
        <v>0.68375000000000008</v>
      </c>
      <c r="O105">
        <v>0.60591389882344093</v>
      </c>
    </row>
    <row r="106" spans="1:43" x14ac:dyDescent="0.3">
      <c r="A106" t="s">
        <v>202</v>
      </c>
      <c r="C106" t="s">
        <v>240</v>
      </c>
      <c r="E106" t="s">
        <v>268</v>
      </c>
      <c r="F106" s="37">
        <v>0.68758919211740599</v>
      </c>
      <c r="G106">
        <v>0.61211701804247109</v>
      </c>
      <c r="H106" s="37">
        <v>3.3888797927929211E-2</v>
      </c>
      <c r="I106">
        <v>3.1710873999822219E-2</v>
      </c>
      <c r="J106" s="37">
        <v>0.32620111383419076</v>
      </c>
      <c r="K106">
        <v>0.28245373788693806</v>
      </c>
      <c r="L106" s="37">
        <v>0.59634530597492996</v>
      </c>
      <c r="M106">
        <v>0.58110378847371946</v>
      </c>
      <c r="N106" s="37">
        <v>8.3635244763596267E-2</v>
      </c>
      <c r="O106">
        <v>7.3379720312502852E-2</v>
      </c>
    </row>
    <row r="107" spans="1:43" x14ac:dyDescent="0.3">
      <c r="A107" t="s">
        <v>203</v>
      </c>
      <c r="C107" t="s">
        <v>240</v>
      </c>
      <c r="E107" t="s">
        <v>267</v>
      </c>
      <c r="F107" s="37">
        <v>22.564722500000002</v>
      </c>
      <c r="G107">
        <v>17.220515326719468</v>
      </c>
      <c r="H107" s="37">
        <v>0.35232500000000005</v>
      </c>
      <c r="I107">
        <v>0.26957735558965251</v>
      </c>
      <c r="J107" s="37">
        <v>0.21577500000000005</v>
      </c>
      <c r="K107">
        <v>0.16396746874404045</v>
      </c>
      <c r="L107" s="37">
        <v>6.3832249999999995</v>
      </c>
      <c r="M107">
        <v>4.904396372333867</v>
      </c>
      <c r="N107" s="37">
        <v>0.51113750000000002</v>
      </c>
      <c r="O107">
        <v>0.39258981179915381</v>
      </c>
    </row>
    <row r="108" spans="1:43" x14ac:dyDescent="0.3">
      <c r="A108" t="s">
        <v>203</v>
      </c>
      <c r="C108" t="s">
        <v>240</v>
      </c>
      <c r="E108" t="s">
        <v>268</v>
      </c>
      <c r="F108" s="37">
        <v>0.25604682847658372</v>
      </c>
      <c r="G108">
        <v>0.39908024139039044</v>
      </c>
      <c r="H108" s="37">
        <v>4.0641586357654157E-2</v>
      </c>
      <c r="I108">
        <v>3.3917832695921878E-2</v>
      </c>
      <c r="J108" s="37">
        <v>3.5553767967216335E-2</v>
      </c>
      <c r="K108">
        <v>2.617999660049727E-2</v>
      </c>
      <c r="L108" s="37">
        <v>0.76180808770975983</v>
      </c>
      <c r="M108">
        <v>0.68626213620771659</v>
      </c>
      <c r="N108" s="37">
        <v>8.3569650030678067E-2</v>
      </c>
      <c r="O108">
        <v>7.1176435011200356E-2</v>
      </c>
    </row>
    <row r="109" spans="1:43" x14ac:dyDescent="0.3">
      <c r="A109" t="s">
        <v>204</v>
      </c>
      <c r="C109" t="s">
        <v>240</v>
      </c>
      <c r="E109" t="s">
        <v>267</v>
      </c>
      <c r="F109" s="37">
        <v>21.542074999999997</v>
      </c>
      <c r="G109">
        <v>14.594223546063489</v>
      </c>
      <c r="H109" s="37">
        <v>0.33040000000000003</v>
      </c>
      <c r="I109">
        <v>0.22393562975866277</v>
      </c>
      <c r="J109" s="37">
        <v>0.1466625</v>
      </c>
      <c r="K109">
        <v>0.10053636536691984</v>
      </c>
      <c r="L109" s="37">
        <v>5.4662249999999997</v>
      </c>
      <c r="M109">
        <v>3.7016182932793198</v>
      </c>
      <c r="N109" s="37">
        <v>0.45347500000000007</v>
      </c>
      <c r="O109">
        <v>0.30681049939886262</v>
      </c>
    </row>
    <row r="110" spans="1:43" x14ac:dyDescent="0.3">
      <c r="A110" t="s">
        <v>204</v>
      </c>
      <c r="C110" t="s">
        <v>240</v>
      </c>
      <c r="E110" t="s">
        <v>268</v>
      </c>
      <c r="F110" s="37">
        <v>0.85449311756054114</v>
      </c>
      <c r="G110">
        <v>0.53544220448891255</v>
      </c>
      <c r="H110" s="37">
        <v>1.9004242947299958E-2</v>
      </c>
      <c r="I110">
        <v>1.3154820014893681E-2</v>
      </c>
      <c r="J110" s="37">
        <v>4.5021121779116074E-2</v>
      </c>
      <c r="K110">
        <v>3.0884399421161043E-2</v>
      </c>
      <c r="L110" s="37">
        <v>0.38772485411693697</v>
      </c>
      <c r="M110">
        <v>0.25353372830813337</v>
      </c>
      <c r="N110" s="37">
        <v>4.4176490259714533E-2</v>
      </c>
      <c r="O110">
        <v>2.8578245647560122E-2</v>
      </c>
    </row>
    <row r="111" spans="1:43" x14ac:dyDescent="0.3">
      <c r="A111" t="s">
        <v>205</v>
      </c>
      <c r="C111" t="s">
        <v>240</v>
      </c>
      <c r="E111" t="s">
        <v>267</v>
      </c>
      <c r="F111" s="37">
        <v>19.941180000000003</v>
      </c>
      <c r="G111">
        <v>12.264497556638403</v>
      </c>
      <c r="H111" s="37">
        <v>0.41452499999999998</v>
      </c>
      <c r="I111">
        <v>0.25470553967149989</v>
      </c>
      <c r="J111" s="37">
        <v>0.34041250000000001</v>
      </c>
      <c r="K111">
        <v>0.20963191981957027</v>
      </c>
      <c r="L111" s="37">
        <v>9.0107250000000008</v>
      </c>
      <c r="M111">
        <v>5.5538713502935693</v>
      </c>
      <c r="N111" s="37">
        <v>1.3503749999999999</v>
      </c>
      <c r="O111">
        <v>0.83081787752474612</v>
      </c>
    </row>
    <row r="112" spans="1:43" x14ac:dyDescent="0.3">
      <c r="A112" t="s">
        <v>205</v>
      </c>
      <c r="C112" t="s">
        <v>240</v>
      </c>
      <c r="E112" t="s">
        <v>268</v>
      </c>
      <c r="F112" s="37">
        <v>0.69270055034625211</v>
      </c>
      <c r="G112">
        <v>0.59534486218161131</v>
      </c>
      <c r="H112" s="37">
        <v>6.3247544418736201E-2</v>
      </c>
      <c r="I112">
        <v>3.9775312789673854E-2</v>
      </c>
      <c r="J112" s="37">
        <v>3.7454480011297274E-2</v>
      </c>
      <c r="K112">
        <v>2.4829209364460644E-2</v>
      </c>
      <c r="L112" s="37">
        <v>0.81146825518110344</v>
      </c>
      <c r="M112">
        <v>0.58204604620775657</v>
      </c>
      <c r="N112" s="37">
        <v>0.11675426027202011</v>
      </c>
      <c r="O112">
        <v>8.0005249072531093E-2</v>
      </c>
    </row>
    <row r="113" spans="1:15" x14ac:dyDescent="0.3">
      <c r="A113" t="s">
        <v>206</v>
      </c>
      <c r="C113" t="s">
        <v>240</v>
      </c>
      <c r="E113" t="s">
        <v>267</v>
      </c>
      <c r="F113" s="37">
        <v>21.451777499999999</v>
      </c>
      <c r="G113">
        <v>12.040811821076238</v>
      </c>
      <c r="H113" s="37">
        <v>0.5047625</v>
      </c>
      <c r="I113">
        <v>0.28501483821996332</v>
      </c>
      <c r="J113" s="37">
        <v>0.35162500000000002</v>
      </c>
      <c r="K113">
        <v>0.19732387683783062</v>
      </c>
      <c r="L113" s="37">
        <v>10.895725000000002</v>
      </c>
      <c r="M113">
        <v>6.1124039261121759</v>
      </c>
      <c r="N113" s="37">
        <v>1.5392499999999998</v>
      </c>
      <c r="O113">
        <v>0.86582168509584412</v>
      </c>
    </row>
    <row r="114" spans="1:15" x14ac:dyDescent="0.3">
      <c r="A114" t="s">
        <v>206</v>
      </c>
      <c r="C114" t="s">
        <v>240</v>
      </c>
      <c r="E114" t="s">
        <v>268</v>
      </c>
      <c r="F114" s="37">
        <v>0.8547272987175023</v>
      </c>
      <c r="G114">
        <v>0.6782705904292301</v>
      </c>
      <c r="H114" s="37">
        <v>5.3475424164594804E-2</v>
      </c>
      <c r="I114">
        <v>3.7514161408300647E-2</v>
      </c>
      <c r="J114" s="37">
        <v>6.1760963938936927E-3</v>
      </c>
      <c r="K114">
        <v>8.3501764957484327E-3</v>
      </c>
      <c r="L114" s="37">
        <v>0.75343760801187554</v>
      </c>
      <c r="M114">
        <v>0.48423121853614781</v>
      </c>
      <c r="N114" s="37">
        <v>0.17181730849946455</v>
      </c>
      <c r="O114">
        <v>0.11157070048639928</v>
      </c>
    </row>
    <row r="115" spans="1:15" x14ac:dyDescent="0.3">
      <c r="A115" t="s">
        <v>207</v>
      </c>
      <c r="C115" t="s">
        <v>240</v>
      </c>
      <c r="E115" t="s">
        <v>267</v>
      </c>
      <c r="F115" s="37">
        <v>23.289682499999998</v>
      </c>
      <c r="G115">
        <v>11.02370069550355</v>
      </c>
      <c r="H115" s="37">
        <v>0.42244999999999999</v>
      </c>
      <c r="I115">
        <v>0.19880119624368039</v>
      </c>
      <c r="J115" s="37">
        <v>0.27116249999999997</v>
      </c>
      <c r="K115">
        <v>0.12789684128427564</v>
      </c>
      <c r="L115" s="37">
        <v>5.6229749999999994</v>
      </c>
      <c r="M115">
        <v>2.6563851362737467</v>
      </c>
      <c r="N115" s="37">
        <v>0.5688375</v>
      </c>
      <c r="O115">
        <v>0.27064798070758556</v>
      </c>
    </row>
    <row r="116" spans="1:15" x14ac:dyDescent="0.3">
      <c r="A116" t="s">
        <v>207</v>
      </c>
      <c r="C116" t="s">
        <v>240</v>
      </c>
      <c r="E116" t="s">
        <v>268</v>
      </c>
      <c r="F116" s="37">
        <v>0.87554355447892163</v>
      </c>
      <c r="G116">
        <v>0.2334046780579688</v>
      </c>
      <c r="H116" s="37">
        <v>4.244979878240486E-2</v>
      </c>
      <c r="I116">
        <v>1.481866653919166E-2</v>
      </c>
      <c r="J116" s="37">
        <v>2.7926961099446625E-2</v>
      </c>
      <c r="K116">
        <v>1.0811991731449528E-2</v>
      </c>
      <c r="L116" s="37">
        <v>0.50810284392040161</v>
      </c>
      <c r="M116">
        <v>0.19735018311437438</v>
      </c>
      <c r="N116" s="37">
        <v>5.9397437427187789E-2</v>
      </c>
      <c r="O116">
        <v>3.1394691120779868E-2</v>
      </c>
    </row>
    <row r="117" spans="1:15" x14ac:dyDescent="0.3">
      <c r="A117" t="s">
        <v>208</v>
      </c>
      <c r="C117" t="s">
        <v>240</v>
      </c>
      <c r="E117" t="s">
        <v>267</v>
      </c>
      <c r="F117" s="37">
        <v>21.8730625</v>
      </c>
      <c r="G117">
        <v>9.031973565141282</v>
      </c>
      <c r="H117" s="37">
        <v>0.30931250000000005</v>
      </c>
      <c r="I117">
        <v>0.13006321062637743</v>
      </c>
      <c r="J117" s="37">
        <v>7.8368750000000015E-2</v>
      </c>
      <c r="K117">
        <v>3.5913538493430389E-2</v>
      </c>
      <c r="L117" s="37">
        <v>5.0085999999999995</v>
      </c>
      <c r="M117">
        <v>2.1322833931861314</v>
      </c>
      <c r="N117" s="37">
        <v>0.56461250000000007</v>
      </c>
      <c r="O117">
        <v>0.2470448831226536</v>
      </c>
    </row>
    <row r="118" spans="1:15" x14ac:dyDescent="0.3">
      <c r="A118" t="s">
        <v>208</v>
      </c>
      <c r="C118" t="s">
        <v>240</v>
      </c>
      <c r="E118" t="s">
        <v>268</v>
      </c>
      <c r="F118" s="37">
        <v>0.76329120165433384</v>
      </c>
      <c r="G118">
        <v>0.16361310166169521</v>
      </c>
      <c r="H118" s="37">
        <v>3.3623035103680414E-2</v>
      </c>
      <c r="I118">
        <v>2.065191115428569E-2</v>
      </c>
      <c r="J118" s="37">
        <v>6.149702429708153E-2</v>
      </c>
      <c r="K118">
        <v>2.9171593867624818E-2</v>
      </c>
      <c r="L118" s="37">
        <v>1.0080718677877094</v>
      </c>
      <c r="M118">
        <v>0.54242786532612897</v>
      </c>
      <c r="N118" s="37">
        <v>0.22789053510311327</v>
      </c>
      <c r="O118">
        <v>0.11349957462793706</v>
      </c>
    </row>
    <row r="119" spans="1:15" x14ac:dyDescent="0.3">
      <c r="A119" t="s">
        <v>209</v>
      </c>
      <c r="C119" t="s">
        <v>240</v>
      </c>
      <c r="E119" t="s">
        <v>267</v>
      </c>
      <c r="F119" s="37">
        <v>17.106143750000001</v>
      </c>
      <c r="G119">
        <v>6.3129595553142632</v>
      </c>
      <c r="H119" s="37">
        <v>0.41977500000000001</v>
      </c>
      <c r="I119">
        <v>0.15324727433020427</v>
      </c>
      <c r="J119" s="37">
        <v>0.39773749999999997</v>
      </c>
      <c r="K119">
        <v>0.14665907895511673</v>
      </c>
      <c r="L119" s="37">
        <v>3.072975</v>
      </c>
      <c r="M119">
        <v>1.1139548292711881</v>
      </c>
      <c r="N119" s="37">
        <v>0.22291250000000001</v>
      </c>
      <c r="O119">
        <v>8.0248618576000033E-2</v>
      </c>
    </row>
    <row r="120" spans="1:15" x14ac:dyDescent="0.3">
      <c r="A120" t="s">
        <v>209</v>
      </c>
      <c r="C120" t="s">
        <v>240</v>
      </c>
      <c r="E120" t="s">
        <v>268</v>
      </c>
      <c r="F120" s="37">
        <v>0.8532233476435479</v>
      </c>
      <c r="G120">
        <v>0.55213760891690511</v>
      </c>
      <c r="H120" s="37">
        <v>2.3913877595795011E-2</v>
      </c>
      <c r="I120">
        <v>5.4977390255869811E-3</v>
      </c>
      <c r="J120" s="37">
        <v>2.8891076873607206E-2</v>
      </c>
      <c r="K120">
        <v>1.5108494265268104E-2</v>
      </c>
      <c r="L120" s="37">
        <v>0.33758202706897855</v>
      </c>
      <c r="M120">
        <v>9.0125062579524337E-2</v>
      </c>
      <c r="N120" s="37">
        <v>4.9080865989201986E-2</v>
      </c>
      <c r="O120">
        <v>1.7061653691544155E-2</v>
      </c>
    </row>
    <row r="121" spans="1:15" x14ac:dyDescent="0.3">
      <c r="A121" t="s">
        <v>210</v>
      </c>
      <c r="C121" t="s">
        <v>240</v>
      </c>
      <c r="E121" t="s">
        <v>267</v>
      </c>
      <c r="F121" s="37">
        <v>16.766863499999999</v>
      </c>
      <c r="G121">
        <v>3.7900786300347136</v>
      </c>
      <c r="H121" s="37">
        <v>0.36731249999999999</v>
      </c>
      <c r="I121">
        <v>8.3311881224199344E-2</v>
      </c>
      <c r="J121" s="37">
        <v>0.23121249999999999</v>
      </c>
      <c r="K121">
        <v>5.1960235753965564E-2</v>
      </c>
      <c r="L121" s="37">
        <v>2.8272249999999999</v>
      </c>
      <c r="M121">
        <v>0.63866145375447259</v>
      </c>
      <c r="N121" s="37">
        <v>0.18442500000000001</v>
      </c>
      <c r="O121">
        <v>4.152296550580574E-2</v>
      </c>
    </row>
    <row r="122" spans="1:15" x14ac:dyDescent="0.3">
      <c r="A122" t="s">
        <v>210</v>
      </c>
      <c r="C122" t="s">
        <v>240</v>
      </c>
      <c r="E122" t="s">
        <v>268</v>
      </c>
      <c r="F122" s="37">
        <v>0.74873902545474214</v>
      </c>
      <c r="G122">
        <v>0.19418232604590127</v>
      </c>
      <c r="H122" s="37">
        <v>5.1472700592158513E-2</v>
      </c>
      <c r="I122">
        <v>1.2889155309997518E-2</v>
      </c>
      <c r="J122" s="37">
        <v>7.5565039246003177E-2</v>
      </c>
      <c r="K122">
        <v>1.7038135870852154E-2</v>
      </c>
      <c r="L122" s="37">
        <v>5.3893993171781222E-2</v>
      </c>
      <c r="M122">
        <v>1.2946922842200222E-2</v>
      </c>
      <c r="N122" s="37">
        <v>1.4327835670470249E-2</v>
      </c>
      <c r="O122">
        <v>2.7060029701809494E-3</v>
      </c>
    </row>
    <row r="123" spans="1:15" x14ac:dyDescent="0.3">
      <c r="A123" t="s">
        <v>211</v>
      </c>
      <c r="C123" t="s">
        <v>240</v>
      </c>
      <c r="E123" t="s">
        <v>267</v>
      </c>
      <c r="F123" s="37">
        <v>15.801475</v>
      </c>
      <c r="G123">
        <v>2.7068330052676082</v>
      </c>
      <c r="H123" s="37">
        <v>0.43777500000000003</v>
      </c>
      <c r="I123">
        <v>7.5588946102515348E-2</v>
      </c>
      <c r="J123" s="37">
        <v>0.21892500000000004</v>
      </c>
      <c r="K123">
        <v>3.8135299245789248E-2</v>
      </c>
      <c r="L123" s="37">
        <v>3.318225</v>
      </c>
      <c r="M123">
        <v>0.57207212365640125</v>
      </c>
      <c r="N123" s="37">
        <v>0.20733750000000001</v>
      </c>
      <c r="O123">
        <v>3.5774453702884082E-2</v>
      </c>
    </row>
    <row r="124" spans="1:15" x14ac:dyDescent="0.3">
      <c r="A124" t="s">
        <v>211</v>
      </c>
      <c r="C124" t="s">
        <v>240</v>
      </c>
      <c r="E124" t="s">
        <v>268</v>
      </c>
      <c r="F124" s="37">
        <v>0.53842372382260417</v>
      </c>
      <c r="G124">
        <v>0.11164112021017834</v>
      </c>
      <c r="H124" s="37">
        <v>3.1899565697148004E-2</v>
      </c>
      <c r="I124">
        <v>8.0931771912833069E-3</v>
      </c>
      <c r="J124" s="37">
        <v>2.4177063855370478E-2</v>
      </c>
      <c r="K124">
        <v>5.8513314579337261E-3</v>
      </c>
      <c r="L124" s="37">
        <v>0.23315539346109965</v>
      </c>
      <c r="M124">
        <v>5.7253196169273719E-2</v>
      </c>
      <c r="N124" s="37">
        <v>1.0716699876827752E-2</v>
      </c>
      <c r="O124">
        <v>3.2362529535335314E-3</v>
      </c>
    </row>
    <row r="125" spans="1:15" x14ac:dyDescent="0.3">
      <c r="A125" t="s">
        <v>212</v>
      </c>
      <c r="C125" t="s">
        <v>240</v>
      </c>
      <c r="E125" t="s">
        <v>267</v>
      </c>
      <c r="F125" s="37">
        <v>18.496624999999998</v>
      </c>
      <c r="G125">
        <v>2.41248111103857</v>
      </c>
      <c r="H125" s="37">
        <v>0.45650000000000002</v>
      </c>
      <c r="I125">
        <v>5.978517291699767E-2</v>
      </c>
      <c r="J125" s="37">
        <v>0.35197500000000004</v>
      </c>
      <c r="K125">
        <v>4.6105401630334261E-2</v>
      </c>
      <c r="L125" s="37">
        <v>2.9732250000000002</v>
      </c>
      <c r="M125">
        <v>0.38916333596929703</v>
      </c>
      <c r="N125" s="37">
        <v>0.16913750000000002</v>
      </c>
      <c r="O125">
        <v>2.2100584182838775E-2</v>
      </c>
    </row>
    <row r="126" spans="1:15" x14ac:dyDescent="0.3">
      <c r="A126" t="s">
        <v>212</v>
      </c>
      <c r="C126" t="s">
        <v>240</v>
      </c>
      <c r="E126" t="s">
        <v>268</v>
      </c>
      <c r="F126" s="37">
        <v>0.34988456645251731</v>
      </c>
      <c r="G126">
        <v>6.3440262786992149E-2</v>
      </c>
      <c r="H126" s="37">
        <v>2.1874509518310718E-2</v>
      </c>
      <c r="I126">
        <v>4.4296888393865917E-3</v>
      </c>
      <c r="J126" s="37">
        <v>2.9761657379924242E-2</v>
      </c>
      <c r="K126">
        <v>4.6989057177138967E-3</v>
      </c>
      <c r="L126" s="37">
        <v>0.11966524488477573</v>
      </c>
      <c r="M126">
        <v>2.5765100749165687E-2</v>
      </c>
      <c r="N126" s="37">
        <v>1.0851178411429123E-2</v>
      </c>
      <c r="O126">
        <v>1.6183336731575466E-3</v>
      </c>
    </row>
    <row r="127" spans="1:15" x14ac:dyDescent="0.3">
      <c r="A127" t="s">
        <v>213</v>
      </c>
      <c r="C127" t="s">
        <v>240</v>
      </c>
      <c r="E127" t="s">
        <v>267</v>
      </c>
      <c r="F127" s="37">
        <v>18.103279999999998</v>
      </c>
      <c r="G127">
        <v>1.8550386638367189</v>
      </c>
      <c r="H127" s="37">
        <v>0.37386250000000004</v>
      </c>
      <c r="I127">
        <v>3.8325252217854253E-2</v>
      </c>
      <c r="J127" s="37">
        <v>0.128775</v>
      </c>
      <c r="K127">
        <v>1.3691157440715676E-2</v>
      </c>
      <c r="L127" s="37">
        <v>2.5941000000000001</v>
      </c>
      <c r="M127">
        <v>0.26707686504435391</v>
      </c>
      <c r="N127" s="37">
        <v>0.1419</v>
      </c>
      <c r="O127">
        <v>1.4652064295753933E-2</v>
      </c>
    </row>
    <row r="128" spans="1:15" x14ac:dyDescent="0.3">
      <c r="A128" t="s">
        <v>213</v>
      </c>
      <c r="C128" t="s">
        <v>240</v>
      </c>
      <c r="E128" t="s">
        <v>268</v>
      </c>
      <c r="F128" s="37">
        <v>0.76549120605660848</v>
      </c>
      <c r="G128">
        <v>0.11932192678897291</v>
      </c>
      <c r="H128" s="37">
        <v>7.5927625558268749E-2</v>
      </c>
      <c r="I128">
        <v>8.3781646003556007E-3</v>
      </c>
      <c r="J128" s="37">
        <v>5.2704921496953196E-2</v>
      </c>
      <c r="K128">
        <v>6.2865625354413882E-3</v>
      </c>
      <c r="L128" s="37">
        <v>0.24602298122668609</v>
      </c>
      <c r="M128">
        <v>3.3993220793957217E-2</v>
      </c>
      <c r="N128" s="37">
        <v>1.6589366574204477E-2</v>
      </c>
      <c r="O128">
        <v>2.2682904956633681E-3</v>
      </c>
    </row>
    <row r="131" spans="2:12" x14ac:dyDescent="0.3">
      <c r="B131" s="7" t="s">
        <v>269</v>
      </c>
      <c r="C131" t="s">
        <v>260</v>
      </c>
      <c r="D131" s="2" t="s">
        <v>268</v>
      </c>
      <c r="E131" t="s">
        <v>262</v>
      </c>
      <c r="F131" s="2" t="s">
        <v>268</v>
      </c>
      <c r="G131" t="s">
        <v>258</v>
      </c>
      <c r="H131" s="2" t="s">
        <v>268</v>
      </c>
      <c r="I131" t="s">
        <v>266</v>
      </c>
      <c r="J131" s="2" t="s">
        <v>268</v>
      </c>
      <c r="K131" t="s">
        <v>264</v>
      </c>
      <c r="L131" s="2" t="s">
        <v>268</v>
      </c>
    </row>
    <row r="132" spans="2:12" x14ac:dyDescent="0.3">
      <c r="B132" s="113">
        <v>0</v>
      </c>
      <c r="C132">
        <v>22.550330000000002</v>
      </c>
      <c r="D132" s="2">
        <v>0.63436568456214626</v>
      </c>
      <c r="E132">
        <v>0.7786249999999999</v>
      </c>
      <c r="F132" s="2">
        <v>1.7444405741287587E-2</v>
      </c>
      <c r="G132">
        <v>4.0424249999999997</v>
      </c>
      <c r="H132" s="2">
        <v>0.14447094575265509</v>
      </c>
      <c r="I132">
        <v>7.4682250000000003</v>
      </c>
      <c r="J132" s="2">
        <v>0.38033085925283577</v>
      </c>
      <c r="K132">
        <v>1.1519999999999999</v>
      </c>
      <c r="L132" s="2">
        <v>7.8198465458089519E-2</v>
      </c>
    </row>
    <row r="133" spans="2:12" x14ac:dyDescent="0.3">
      <c r="B133" s="113">
        <v>36</v>
      </c>
      <c r="C133">
        <v>17.664309118775421</v>
      </c>
      <c r="D133" s="2">
        <v>0.61211701804247109</v>
      </c>
      <c r="E133">
        <v>0.45836386074833013</v>
      </c>
      <c r="F133" s="2">
        <v>3.1710873999822219E-2</v>
      </c>
      <c r="G133">
        <v>0.85799264757559879</v>
      </c>
      <c r="H133" s="2">
        <v>0.28245373788693806</v>
      </c>
      <c r="I133">
        <v>5.3639373591373403</v>
      </c>
      <c r="J133" s="2">
        <v>0.58110378847371946</v>
      </c>
      <c r="K133">
        <v>0.60591389882344093</v>
      </c>
      <c r="L133" s="2">
        <v>7.3379720312502852E-2</v>
      </c>
    </row>
    <row r="134" spans="2:12" x14ac:dyDescent="0.3">
      <c r="B134" s="113">
        <v>66</v>
      </c>
      <c r="C134">
        <v>17.220515326719468</v>
      </c>
      <c r="D134" s="2">
        <v>0.39908024139039044</v>
      </c>
      <c r="E134">
        <v>0.26957735558965251</v>
      </c>
      <c r="F134" s="2">
        <v>3.3917832695921878E-2</v>
      </c>
      <c r="G134">
        <v>0.16396746874404045</v>
      </c>
      <c r="H134" s="2">
        <v>2.617999660049727E-2</v>
      </c>
      <c r="I134">
        <v>4.904396372333867</v>
      </c>
      <c r="J134" s="2">
        <v>0.68626213620771659</v>
      </c>
      <c r="K134">
        <v>0.39258981179915381</v>
      </c>
      <c r="L134" s="2">
        <v>7.1176435011200356E-2</v>
      </c>
    </row>
    <row r="135" spans="2:12" x14ac:dyDescent="0.3">
      <c r="B135" s="113">
        <v>99</v>
      </c>
      <c r="C135">
        <v>14.594223546063489</v>
      </c>
      <c r="D135" s="2">
        <v>0.53544220448891255</v>
      </c>
      <c r="E135">
        <v>0.22393562975866277</v>
      </c>
      <c r="F135" s="2">
        <v>1.3154820014893681E-2</v>
      </c>
      <c r="G135">
        <v>0.10053636536691984</v>
      </c>
      <c r="H135" s="2">
        <v>3.0884399421161043E-2</v>
      </c>
      <c r="I135">
        <v>3.7016182932793198</v>
      </c>
      <c r="J135" s="2">
        <v>0.25353372830813337</v>
      </c>
      <c r="K135">
        <v>0.30681049939886262</v>
      </c>
      <c r="L135" s="2">
        <v>2.8578245647560122E-2</v>
      </c>
    </row>
    <row r="136" spans="2:12" x14ac:dyDescent="0.3">
      <c r="B136" s="113">
        <v>125</v>
      </c>
      <c r="C136">
        <v>12.264497556638403</v>
      </c>
      <c r="D136" s="2">
        <v>0.59534486218161131</v>
      </c>
      <c r="E136">
        <v>0.25470553967149989</v>
      </c>
      <c r="F136" s="2">
        <v>3.9775312789673854E-2</v>
      </c>
      <c r="G136">
        <v>0.20963191981957027</v>
      </c>
      <c r="H136" s="2">
        <v>2.4829209364460644E-2</v>
      </c>
      <c r="I136">
        <v>5.5538713502935693</v>
      </c>
      <c r="J136" s="2">
        <v>0.58204604620775657</v>
      </c>
      <c r="K136">
        <v>0.83081787752474612</v>
      </c>
      <c r="L136" s="2">
        <v>8.0005249072531093E-2</v>
      </c>
    </row>
    <row r="137" spans="2:12" x14ac:dyDescent="0.3">
      <c r="B137" s="113">
        <v>157</v>
      </c>
      <c r="C137">
        <v>12.040811821076238</v>
      </c>
      <c r="D137" s="2">
        <v>0.6782705904292301</v>
      </c>
      <c r="E137">
        <v>0.28501483821996332</v>
      </c>
      <c r="F137" s="2">
        <v>3.7514161408300647E-2</v>
      </c>
      <c r="G137">
        <v>0.19732387683783062</v>
      </c>
      <c r="H137" s="2">
        <v>8.3501764957484327E-3</v>
      </c>
      <c r="I137">
        <v>6.1124039261121759</v>
      </c>
      <c r="J137" s="2">
        <v>0.48423121853614781</v>
      </c>
      <c r="K137">
        <v>0.86582168509584412</v>
      </c>
      <c r="L137" s="2">
        <v>0.11157070048639928</v>
      </c>
    </row>
    <row r="138" spans="2:12" x14ac:dyDescent="0.3">
      <c r="B138" s="113">
        <v>189</v>
      </c>
      <c r="C138">
        <v>11.02370069550355</v>
      </c>
      <c r="D138" s="2">
        <v>0.2334046780579688</v>
      </c>
      <c r="E138">
        <v>0.19880119624368039</v>
      </c>
      <c r="F138" s="2">
        <v>1.481866653919166E-2</v>
      </c>
      <c r="G138">
        <v>0.12789684128427564</v>
      </c>
      <c r="H138" s="2">
        <v>1.0811991731449528E-2</v>
      </c>
      <c r="I138">
        <v>2.6563851362737467</v>
      </c>
      <c r="J138" s="2">
        <v>0.19735018311437438</v>
      </c>
      <c r="K138">
        <v>0.27064798070758556</v>
      </c>
      <c r="L138" s="2">
        <v>3.1394691120779868E-2</v>
      </c>
    </row>
    <row r="139" spans="2:12" x14ac:dyDescent="0.3">
      <c r="B139" s="113">
        <v>221</v>
      </c>
      <c r="C139">
        <v>9.031973565141282</v>
      </c>
      <c r="D139" s="2">
        <v>0.16361310166169521</v>
      </c>
      <c r="E139">
        <v>0.13006321062637743</v>
      </c>
      <c r="F139" s="2">
        <v>2.065191115428569E-2</v>
      </c>
      <c r="G139">
        <v>3.5913538493430389E-2</v>
      </c>
      <c r="H139" s="2">
        <v>2.9171593867624818E-2</v>
      </c>
      <c r="I139">
        <v>2.1322833931861314</v>
      </c>
      <c r="J139" s="2">
        <v>0.54242786532612897</v>
      </c>
      <c r="K139">
        <v>0.2470448831226536</v>
      </c>
      <c r="L139" s="2">
        <v>0.11349957462793706</v>
      </c>
    </row>
    <row r="140" spans="2:12" x14ac:dyDescent="0.3">
      <c r="B140" s="113">
        <v>251</v>
      </c>
      <c r="C140">
        <v>6.3129595553142632</v>
      </c>
      <c r="D140" s="2">
        <v>0.55213760891690511</v>
      </c>
      <c r="E140">
        <v>0.15324727433020427</v>
      </c>
      <c r="F140" s="2">
        <v>5.4977390255869811E-3</v>
      </c>
      <c r="G140">
        <v>0.14665907895511673</v>
      </c>
      <c r="H140" s="2">
        <v>1.5108494265268104E-2</v>
      </c>
      <c r="I140">
        <v>1.1139548292711881</v>
      </c>
      <c r="J140" s="2">
        <v>9.0125062579524337E-2</v>
      </c>
      <c r="K140">
        <v>8.0248618576000033E-2</v>
      </c>
      <c r="L140" s="2">
        <v>1.7061653691544155E-2</v>
      </c>
    </row>
    <row r="141" spans="2:12" x14ac:dyDescent="0.3">
      <c r="B141" s="113">
        <v>281</v>
      </c>
      <c r="C141">
        <v>3.7900786300347136</v>
      </c>
      <c r="D141" s="2">
        <v>0.19418232604590127</v>
      </c>
      <c r="E141">
        <v>8.3311881224199344E-2</v>
      </c>
      <c r="F141" s="2">
        <v>1.2889155309997518E-2</v>
      </c>
      <c r="G141">
        <v>5.1960235753965564E-2</v>
      </c>
      <c r="H141" s="2">
        <v>1.7038135870852154E-2</v>
      </c>
      <c r="I141">
        <v>0.63866145375447259</v>
      </c>
      <c r="J141" s="2">
        <v>1.2946922842200222E-2</v>
      </c>
      <c r="K141">
        <v>4.152296550580574E-2</v>
      </c>
      <c r="L141" s="2">
        <v>2.7060029701809494E-3</v>
      </c>
    </row>
    <row r="142" spans="2:12" x14ac:dyDescent="0.3">
      <c r="B142" s="113">
        <v>311</v>
      </c>
      <c r="C142">
        <v>2.7068330052676082</v>
      </c>
      <c r="D142" s="2">
        <v>0.11164112021017834</v>
      </c>
      <c r="E142">
        <v>7.5588946102515348E-2</v>
      </c>
      <c r="F142" s="2">
        <v>8.0931771912833069E-3</v>
      </c>
      <c r="G142">
        <v>3.8135299245789248E-2</v>
      </c>
      <c r="H142" s="2">
        <v>5.8513314579337261E-3</v>
      </c>
      <c r="I142">
        <v>0.57207212365640125</v>
      </c>
      <c r="J142" s="2">
        <v>5.7253196169273719E-2</v>
      </c>
      <c r="K142">
        <v>3.5774453702884082E-2</v>
      </c>
      <c r="L142" s="2">
        <v>3.2362529535335314E-3</v>
      </c>
    </row>
    <row r="143" spans="2:12" x14ac:dyDescent="0.3">
      <c r="B143" s="113">
        <v>340</v>
      </c>
      <c r="C143">
        <v>2.41248111103857</v>
      </c>
      <c r="D143" s="2">
        <v>6.3440262786992149E-2</v>
      </c>
      <c r="E143">
        <v>5.978517291699767E-2</v>
      </c>
      <c r="F143" s="2">
        <v>4.4296888393865917E-3</v>
      </c>
      <c r="G143">
        <v>4.6105401630334261E-2</v>
      </c>
      <c r="H143" s="2">
        <v>4.6989057177138967E-3</v>
      </c>
      <c r="I143">
        <v>0.38916333596929703</v>
      </c>
      <c r="J143" s="2">
        <v>2.5765100749165687E-2</v>
      </c>
      <c r="K143">
        <v>2.2100584182838775E-2</v>
      </c>
      <c r="L143" s="2">
        <v>1.6183336731575466E-3</v>
      </c>
    </row>
    <row r="144" spans="2:12" x14ac:dyDescent="0.3">
      <c r="B144" s="113">
        <v>374</v>
      </c>
      <c r="C144">
        <v>1.8550386638367189</v>
      </c>
      <c r="D144" s="2">
        <v>0.11932192678897291</v>
      </c>
      <c r="E144">
        <v>3.8325252217854253E-2</v>
      </c>
      <c r="F144" s="2">
        <v>8.3781646003556007E-3</v>
      </c>
      <c r="G144">
        <v>1.3691157440715676E-2</v>
      </c>
      <c r="H144" s="2">
        <v>6.2865625354413882E-3</v>
      </c>
      <c r="I144">
        <v>0.26707686504435391</v>
      </c>
      <c r="J144" s="2">
        <v>3.3993220793957217E-2</v>
      </c>
      <c r="K144">
        <v>1.4652064295753933E-2</v>
      </c>
      <c r="L144" s="2">
        <v>2.2682904956633681E-3</v>
      </c>
    </row>
    <row r="147" spans="1:16" x14ac:dyDescent="0.3">
      <c r="A147" s="90" t="s">
        <v>215</v>
      </c>
      <c r="B147" s="90"/>
      <c r="C147" s="90" t="s">
        <v>216</v>
      </c>
      <c r="D147" s="90" t="s">
        <v>217</v>
      </c>
      <c r="E147" s="90" t="s">
        <v>218</v>
      </c>
      <c r="F147" s="104" t="s">
        <v>259</v>
      </c>
      <c r="G147" s="90" t="s">
        <v>260</v>
      </c>
      <c r="H147" s="104" t="s">
        <v>261</v>
      </c>
      <c r="I147" s="90" t="s">
        <v>262</v>
      </c>
      <c r="J147" s="104" t="s">
        <v>257</v>
      </c>
      <c r="K147" s="90" t="s">
        <v>258</v>
      </c>
      <c r="L147" s="104" t="s">
        <v>265</v>
      </c>
      <c r="M147" s="90" t="s">
        <v>266</v>
      </c>
      <c r="N147" s="104" t="s">
        <v>263</v>
      </c>
      <c r="O147" s="90" t="s">
        <v>264</v>
      </c>
      <c r="P147" s="90"/>
    </row>
    <row r="148" spans="1:16" x14ac:dyDescent="0.3">
      <c r="A148" t="s">
        <v>214</v>
      </c>
      <c r="C148" t="s">
        <v>241</v>
      </c>
      <c r="E148" t="s">
        <v>267</v>
      </c>
      <c r="F148" s="37">
        <v>20.541124999999997</v>
      </c>
      <c r="G148">
        <v>20.541124999999997</v>
      </c>
      <c r="H148" s="37">
        <v>0.59062499999999996</v>
      </c>
      <c r="I148">
        <v>0.59062499999999996</v>
      </c>
      <c r="J148" s="37">
        <v>4.0071749999999993</v>
      </c>
      <c r="K148">
        <v>4.0071749999999993</v>
      </c>
      <c r="L148" s="37">
        <v>5.1925999999999997</v>
      </c>
      <c r="M148">
        <v>5.1925999999999997</v>
      </c>
      <c r="N148" s="37">
        <v>1.0513749999999999</v>
      </c>
      <c r="O148">
        <v>1.0513749999999999</v>
      </c>
    </row>
    <row r="149" spans="1:16" x14ac:dyDescent="0.3">
      <c r="A149" t="s">
        <v>214</v>
      </c>
      <c r="C149" t="s">
        <v>241</v>
      </c>
      <c r="E149" t="s">
        <v>268</v>
      </c>
      <c r="F149" s="37">
        <v>0.68610644857412595</v>
      </c>
      <c r="G149">
        <v>0.68610644857412539</v>
      </c>
      <c r="H149" s="37">
        <v>0.11819852209312945</v>
      </c>
      <c r="I149">
        <v>0.11819852209312945</v>
      </c>
      <c r="J149" s="37">
        <v>0.70161150812492634</v>
      </c>
      <c r="K149">
        <v>0.70161150812492712</v>
      </c>
      <c r="L149" s="37">
        <v>1.0363177877908236</v>
      </c>
      <c r="M149">
        <v>1.0363177877908236</v>
      </c>
      <c r="N149" s="37">
        <v>0.17826646429339058</v>
      </c>
      <c r="O149">
        <v>0.17826646429339058</v>
      </c>
    </row>
    <row r="150" spans="1:16" x14ac:dyDescent="0.3">
      <c r="A150" t="s">
        <v>202</v>
      </c>
      <c r="C150" t="s">
        <v>241</v>
      </c>
      <c r="E150" t="s">
        <v>267</v>
      </c>
      <c r="F150" s="37">
        <v>17.623630000000002</v>
      </c>
      <c r="G150">
        <v>14.924528619259362</v>
      </c>
      <c r="H150" s="37">
        <v>0.52754999999999996</v>
      </c>
      <c r="I150">
        <v>0.44908203271739594</v>
      </c>
      <c r="J150" s="37">
        <v>1.2115500000000001</v>
      </c>
      <c r="K150">
        <v>1.0392676943789776</v>
      </c>
      <c r="L150" s="37">
        <v>7.1382249999999994</v>
      </c>
      <c r="M150">
        <v>6.0543626612816066</v>
      </c>
      <c r="N150" s="37">
        <v>1.3731249999999999</v>
      </c>
      <c r="O150">
        <v>1.1686451278307708</v>
      </c>
    </row>
    <row r="151" spans="1:16" x14ac:dyDescent="0.3">
      <c r="A151" t="s">
        <v>202</v>
      </c>
      <c r="C151" t="s">
        <v>241</v>
      </c>
      <c r="E151" t="s">
        <v>268</v>
      </c>
      <c r="F151" s="37">
        <v>0.50113002234948922</v>
      </c>
      <c r="G151">
        <v>0.23280402216746987</v>
      </c>
      <c r="H151" s="37">
        <v>2.0991625314237421E-2</v>
      </c>
      <c r="I151">
        <v>3.0386324879420216E-2</v>
      </c>
      <c r="J151" s="37">
        <v>0.20305237163106418</v>
      </c>
      <c r="K151">
        <v>0.19316169947989367</v>
      </c>
      <c r="L151" s="37">
        <v>0.19610132372492203</v>
      </c>
      <c r="M151">
        <v>0.21105264340315494</v>
      </c>
      <c r="N151" s="37">
        <v>8.1023498391927726E-2</v>
      </c>
      <c r="O151">
        <v>9.2482227979699072E-2</v>
      </c>
    </row>
    <row r="152" spans="1:16" x14ac:dyDescent="0.3">
      <c r="A152" t="s">
        <v>203</v>
      </c>
      <c r="C152" t="s">
        <v>241</v>
      </c>
      <c r="E152" t="s">
        <v>267</v>
      </c>
      <c r="F152" s="37">
        <v>22.7998625</v>
      </c>
      <c r="G152">
        <v>15.677256758528019</v>
      </c>
      <c r="H152" s="37">
        <v>0.35097500000000004</v>
      </c>
      <c r="I152">
        <v>0.24177402113459309</v>
      </c>
      <c r="J152" s="37">
        <v>0.22775000000000001</v>
      </c>
      <c r="K152">
        <v>0.15754873990126916</v>
      </c>
      <c r="L152" s="37">
        <v>5.8694749999999996</v>
      </c>
      <c r="M152">
        <v>4.0463081539175789</v>
      </c>
      <c r="N152" s="37">
        <v>0.99212499999999992</v>
      </c>
      <c r="O152">
        <v>0.68512660239202106</v>
      </c>
    </row>
    <row r="153" spans="1:16" x14ac:dyDescent="0.3">
      <c r="A153" t="s">
        <v>203</v>
      </c>
      <c r="C153" t="s">
        <v>241</v>
      </c>
      <c r="E153" t="s">
        <v>268</v>
      </c>
      <c r="F153" s="37">
        <v>1.4036719445225063</v>
      </c>
      <c r="G153">
        <v>0.92831722395566185</v>
      </c>
      <c r="H153" s="37">
        <v>7.0640078036480106E-2</v>
      </c>
      <c r="I153">
        <v>4.983277700922599E-2</v>
      </c>
      <c r="J153" s="37">
        <v>0.10437482235513824</v>
      </c>
      <c r="K153">
        <v>7.339492623484363E-2</v>
      </c>
      <c r="L153" s="37">
        <v>0.89506633832358984</v>
      </c>
      <c r="M153">
        <v>0.64274999117373011</v>
      </c>
      <c r="N153" s="37">
        <v>0.23341186550459106</v>
      </c>
      <c r="O153">
        <v>0.16619393577530353</v>
      </c>
    </row>
    <row r="154" spans="1:16" x14ac:dyDescent="0.3">
      <c r="A154" t="s">
        <v>204</v>
      </c>
      <c r="C154" t="s">
        <v>241</v>
      </c>
      <c r="E154" t="s">
        <v>267</v>
      </c>
      <c r="F154" s="37">
        <v>20.182165000000001</v>
      </c>
      <c r="G154">
        <v>12.580180813864061</v>
      </c>
      <c r="H154" s="37">
        <v>0.35512500000000002</v>
      </c>
      <c r="I154">
        <v>0.22160032949272584</v>
      </c>
      <c r="J154" s="37">
        <v>0.3364375</v>
      </c>
      <c r="K154">
        <v>0.21051383166763726</v>
      </c>
      <c r="L154" s="37">
        <v>5.8224749999999998</v>
      </c>
      <c r="M154">
        <v>3.6398726780741635</v>
      </c>
      <c r="N154" s="37">
        <v>1.0999999999999999</v>
      </c>
      <c r="O154">
        <v>0.68882876762405387</v>
      </c>
    </row>
    <row r="155" spans="1:16" x14ac:dyDescent="0.3">
      <c r="A155" t="s">
        <v>204</v>
      </c>
      <c r="C155" t="s">
        <v>241</v>
      </c>
      <c r="E155" t="s">
        <v>268</v>
      </c>
      <c r="F155" s="37">
        <v>0.6982314358255437</v>
      </c>
      <c r="G155">
        <v>0.48416817932942113</v>
      </c>
      <c r="H155" s="37">
        <v>5.4097787616500498E-2</v>
      </c>
      <c r="I155">
        <v>3.413201837020579E-2</v>
      </c>
      <c r="J155" s="37">
        <v>7.4341594388673146E-2</v>
      </c>
      <c r="K155">
        <v>4.756663799050502E-2</v>
      </c>
      <c r="L155" s="37">
        <v>0.68287157162480516</v>
      </c>
      <c r="M155">
        <v>0.46071858172548863</v>
      </c>
      <c r="N155" s="37">
        <v>0.18829641968626659</v>
      </c>
      <c r="O155">
        <v>0.12514522794728689</v>
      </c>
    </row>
    <row r="156" spans="1:16" x14ac:dyDescent="0.3">
      <c r="A156" t="s">
        <v>205</v>
      </c>
      <c r="C156" t="s">
        <v>241</v>
      </c>
      <c r="E156" t="s">
        <v>267</v>
      </c>
      <c r="F156" s="37">
        <v>21.12435</v>
      </c>
      <c r="G156">
        <v>12.670041529870042</v>
      </c>
      <c r="H156" s="37">
        <v>0.46218750000000003</v>
      </c>
      <c r="I156">
        <v>0.27721970344935282</v>
      </c>
      <c r="J156" s="37">
        <v>0.32568750000000002</v>
      </c>
      <c r="K156">
        <v>0.19608134518805154</v>
      </c>
      <c r="L156" s="37">
        <v>7.2582249999999995</v>
      </c>
      <c r="M156">
        <v>4.35794133258758</v>
      </c>
      <c r="N156" s="37">
        <v>1.1744999999999999</v>
      </c>
      <c r="O156">
        <v>0.7054050235101873</v>
      </c>
    </row>
    <row r="157" spans="1:16" x14ac:dyDescent="0.3">
      <c r="A157" t="s">
        <v>205</v>
      </c>
      <c r="C157" t="s">
        <v>241</v>
      </c>
      <c r="E157" t="s">
        <v>268</v>
      </c>
      <c r="F157" s="37">
        <v>0.8494474440972396</v>
      </c>
      <c r="G157">
        <v>0.4962512625474258</v>
      </c>
      <c r="H157" s="37">
        <v>3.5307549800526465E-2</v>
      </c>
      <c r="I157">
        <v>2.1118297788861214E-2</v>
      </c>
      <c r="J157" s="37">
        <v>7.8981053569300214E-2</v>
      </c>
      <c r="K157">
        <v>4.774402066550934E-2</v>
      </c>
      <c r="L157" s="37">
        <v>0.31068053661813672</v>
      </c>
      <c r="M157">
        <v>0.21223818454017354</v>
      </c>
      <c r="N157" s="37">
        <v>8.5287503969417269E-2</v>
      </c>
      <c r="O157">
        <v>5.4223963407249942E-2</v>
      </c>
    </row>
    <row r="158" spans="1:16" x14ac:dyDescent="0.3">
      <c r="A158" t="s">
        <v>206</v>
      </c>
      <c r="C158" t="s">
        <v>241</v>
      </c>
      <c r="E158" t="s">
        <v>267</v>
      </c>
      <c r="F158" s="37">
        <v>20.365549999999999</v>
      </c>
      <c r="G158">
        <v>10.601943321027449</v>
      </c>
      <c r="H158" s="37">
        <v>0.292375</v>
      </c>
      <c r="I158">
        <v>0.14099525968332588</v>
      </c>
      <c r="J158" s="37">
        <v>0.41981250000000003</v>
      </c>
      <c r="K158">
        <v>0.20699547012629221</v>
      </c>
      <c r="L158" s="37">
        <v>7.9619749999999998</v>
      </c>
      <c r="M158">
        <v>4.1249171703225436</v>
      </c>
      <c r="N158" s="37">
        <v>1.6518749999999998</v>
      </c>
      <c r="O158">
        <v>0.85322661076909889</v>
      </c>
    </row>
    <row r="159" spans="1:16" x14ac:dyDescent="0.3">
      <c r="A159" t="s">
        <v>206</v>
      </c>
      <c r="C159" t="s">
        <v>241</v>
      </c>
      <c r="E159" t="s">
        <v>268</v>
      </c>
      <c r="F159" s="37">
        <v>0.30126744638277797</v>
      </c>
      <c r="G159">
        <v>0.61765239423240392</v>
      </c>
      <c r="H159" s="37">
        <v>0.15947122715921722</v>
      </c>
      <c r="I159">
        <v>7.4907667444509288E-2</v>
      </c>
      <c r="J159" s="37">
        <v>0.1612281992691828</v>
      </c>
      <c r="K159">
        <v>7.1378085314001166E-2</v>
      </c>
      <c r="L159" s="37">
        <v>0.2064279535334303</v>
      </c>
      <c r="M159">
        <v>0.10913438131856444</v>
      </c>
      <c r="N159" s="37">
        <v>8.114862265210257E-2</v>
      </c>
      <c r="O159">
        <v>1.8250221457161268E-2</v>
      </c>
    </row>
    <row r="160" spans="1:16" x14ac:dyDescent="0.3">
      <c r="A160" t="s">
        <v>207</v>
      </c>
      <c r="C160" t="s">
        <v>241</v>
      </c>
      <c r="E160" t="s">
        <v>267</v>
      </c>
      <c r="F160" s="37">
        <v>21.5371375</v>
      </c>
      <c r="G160">
        <v>10.219003464261581</v>
      </c>
      <c r="H160" s="37">
        <v>0.28338750000000001</v>
      </c>
      <c r="I160">
        <v>0.13447131425897096</v>
      </c>
      <c r="J160" s="37">
        <v>0.15584999999999999</v>
      </c>
      <c r="K160">
        <v>7.4505197403842607E-2</v>
      </c>
      <c r="L160" s="37">
        <v>5.5694749999999997</v>
      </c>
      <c r="M160">
        <v>2.6723258727598864</v>
      </c>
      <c r="N160" s="37">
        <v>0.72024999999999995</v>
      </c>
      <c r="O160">
        <v>0.34623609861040666</v>
      </c>
    </row>
    <row r="161" spans="1:15" x14ac:dyDescent="0.3">
      <c r="A161" t="s">
        <v>207</v>
      </c>
      <c r="C161" t="s">
        <v>241</v>
      </c>
      <c r="E161" t="s">
        <v>268</v>
      </c>
      <c r="F161" s="37">
        <v>0.99989893758798642</v>
      </c>
      <c r="G161">
        <v>0.42071751233772908</v>
      </c>
      <c r="H161" s="37">
        <v>2.1668625312111209E-2</v>
      </c>
      <c r="I161">
        <v>1.0147004452927199E-2</v>
      </c>
      <c r="J161" s="37">
        <v>2.0309690831390545E-2</v>
      </c>
      <c r="K161">
        <v>1.1124291030878591E-2</v>
      </c>
      <c r="L161" s="37">
        <v>0.24063717501666282</v>
      </c>
      <c r="M161">
        <v>0.2404011335750269</v>
      </c>
      <c r="N161" s="37">
        <v>5.8704237496112928E-2</v>
      </c>
      <c r="O161">
        <v>4.0836616662666372E-2</v>
      </c>
    </row>
    <row r="162" spans="1:15" x14ac:dyDescent="0.3">
      <c r="A162" t="s">
        <v>208</v>
      </c>
      <c r="C162" t="s">
        <v>241</v>
      </c>
      <c r="E162" t="s">
        <v>267</v>
      </c>
      <c r="F162" s="37">
        <v>24.134107499999999</v>
      </c>
      <c r="G162">
        <v>9.823931515783503</v>
      </c>
      <c r="H162" s="37">
        <v>0.25430000000000003</v>
      </c>
      <c r="I162">
        <v>0.10490827705464725</v>
      </c>
      <c r="J162" s="37">
        <v>5.7437499999999997E-3</v>
      </c>
      <c r="K162">
        <v>2.3917048168789808E-3</v>
      </c>
      <c r="L162" s="37">
        <v>5.0005999999999995</v>
      </c>
      <c r="M162">
        <v>2.0332335545622406</v>
      </c>
      <c r="N162" s="37">
        <v>0.66487499999999999</v>
      </c>
      <c r="O162">
        <v>0.26927737907461768</v>
      </c>
    </row>
    <row r="163" spans="1:15" x14ac:dyDescent="0.3">
      <c r="A163" t="s">
        <v>208</v>
      </c>
      <c r="C163" t="s">
        <v>241</v>
      </c>
      <c r="E163" t="s">
        <v>268</v>
      </c>
      <c r="F163" s="37">
        <v>0.87014969577438195</v>
      </c>
      <c r="G163">
        <v>0.42519951445344156</v>
      </c>
      <c r="H163" s="37">
        <v>5.2676105430577679E-2</v>
      </c>
      <c r="I163">
        <v>2.2944776986715772E-2</v>
      </c>
      <c r="J163" s="37">
        <v>5.7437499999999997E-3</v>
      </c>
      <c r="K163">
        <v>2.3917048168789808E-3</v>
      </c>
      <c r="L163" s="37">
        <v>0.35919280889006155</v>
      </c>
      <c r="M163">
        <v>0.14603957500797074</v>
      </c>
      <c r="N163" s="37">
        <v>7.7798450873608913E-2</v>
      </c>
      <c r="O163">
        <v>2.8226579649413445E-2</v>
      </c>
    </row>
    <row r="164" spans="1:15" x14ac:dyDescent="0.3">
      <c r="A164" t="s">
        <v>209</v>
      </c>
      <c r="C164" t="s">
        <v>241</v>
      </c>
      <c r="E164" t="s">
        <v>267</v>
      </c>
      <c r="F164" s="37">
        <v>16.466037499999999</v>
      </c>
      <c r="G164">
        <v>5.6005163386885295</v>
      </c>
      <c r="H164" s="37">
        <v>0.37498750000000003</v>
      </c>
      <c r="I164">
        <v>0.12650674758148031</v>
      </c>
      <c r="J164" s="37">
        <v>0.31510000000000005</v>
      </c>
      <c r="K164">
        <v>0.10605202935117501</v>
      </c>
      <c r="L164" s="37">
        <v>5.8346</v>
      </c>
      <c r="M164">
        <v>1.9811163694795746</v>
      </c>
      <c r="N164" s="37">
        <v>0.60423749999999998</v>
      </c>
      <c r="O164">
        <v>0.2043667801565181</v>
      </c>
    </row>
    <row r="165" spans="1:15" x14ac:dyDescent="0.3">
      <c r="A165" t="s">
        <v>209</v>
      </c>
      <c r="C165" t="s">
        <v>241</v>
      </c>
      <c r="E165" t="s">
        <v>268</v>
      </c>
      <c r="F165" s="37">
        <v>1.1455120981492444</v>
      </c>
      <c r="G165">
        <v>0.26958236058397289</v>
      </c>
      <c r="H165" s="37">
        <v>6.3678003053775578E-2</v>
      </c>
      <c r="I165">
        <v>1.8662652105041967E-2</v>
      </c>
      <c r="J165" s="37">
        <v>5.1691333493471874E-2</v>
      </c>
      <c r="K165">
        <v>1.434236944782109E-2</v>
      </c>
      <c r="L165" s="37">
        <v>0.51725579483623285</v>
      </c>
      <c r="M165">
        <v>0.13496936326883613</v>
      </c>
      <c r="N165" s="37">
        <v>7.6532524063847224E-2</v>
      </c>
      <c r="O165">
        <v>2.1632023360620336E-2</v>
      </c>
    </row>
    <row r="166" spans="1:15" x14ac:dyDescent="0.3">
      <c r="A166" t="s">
        <v>210</v>
      </c>
      <c r="C166" t="s">
        <v>241</v>
      </c>
      <c r="E166" t="s">
        <v>267</v>
      </c>
      <c r="F166" s="37">
        <v>15.462142500000001</v>
      </c>
      <c r="G166">
        <v>3.8309625491497963</v>
      </c>
      <c r="H166" s="37">
        <v>0.30691249999999998</v>
      </c>
      <c r="I166">
        <v>7.5468240848839754E-2</v>
      </c>
      <c r="J166" s="37">
        <v>0.19162499999999999</v>
      </c>
      <c r="K166">
        <v>4.7434739774344661E-2</v>
      </c>
      <c r="L166" s="37">
        <v>4.0450999999999997</v>
      </c>
      <c r="M166">
        <v>1.0016819741483309</v>
      </c>
      <c r="N166" s="37">
        <v>0.41823749999999998</v>
      </c>
      <c r="O166">
        <v>0.10369136100039276</v>
      </c>
    </row>
    <row r="167" spans="1:15" x14ac:dyDescent="0.3">
      <c r="A167" t="s">
        <v>210</v>
      </c>
      <c r="C167" t="s">
        <v>241</v>
      </c>
      <c r="E167" t="s">
        <v>268</v>
      </c>
      <c r="F167" s="37">
        <v>0.66111606674338941</v>
      </c>
      <c r="G167">
        <v>0.22580552068345044</v>
      </c>
      <c r="H167" s="37">
        <v>9.0952167774697182E-2</v>
      </c>
      <c r="I167">
        <v>2.2440337246932365E-2</v>
      </c>
      <c r="J167" s="37">
        <v>1.6068252860843377E-2</v>
      </c>
      <c r="K167">
        <v>4.3319643522684581E-3</v>
      </c>
      <c r="L167" s="37">
        <v>0.57793805085406835</v>
      </c>
      <c r="M167">
        <v>0.15113468538923944</v>
      </c>
      <c r="N167" s="37">
        <v>5.5188734414280641E-2</v>
      </c>
      <c r="O167">
        <v>1.4694142832573556E-2</v>
      </c>
    </row>
    <row r="168" spans="1:15" x14ac:dyDescent="0.3">
      <c r="A168" t="s">
        <v>211</v>
      </c>
      <c r="C168" t="s">
        <v>241</v>
      </c>
      <c r="E168" t="s">
        <v>267</v>
      </c>
      <c r="F168" s="37">
        <v>13.963417</v>
      </c>
      <c r="G168">
        <v>2.8041426892415977</v>
      </c>
      <c r="H168" s="37">
        <v>0.34055000000000002</v>
      </c>
      <c r="I168">
        <v>6.9321447227259747E-2</v>
      </c>
      <c r="J168" s="37">
        <v>0.2225125</v>
      </c>
      <c r="K168">
        <v>4.4638114114666103E-2</v>
      </c>
      <c r="L168" s="37">
        <v>3.7638499999999997</v>
      </c>
      <c r="M168">
        <v>0.75790648009287143</v>
      </c>
      <c r="N168" s="37">
        <v>0.32828750000000001</v>
      </c>
      <c r="O168">
        <v>6.6772064376620671E-2</v>
      </c>
    </row>
    <row r="169" spans="1:15" x14ac:dyDescent="0.3">
      <c r="A169" t="s">
        <v>211</v>
      </c>
      <c r="C169" t="s">
        <v>241</v>
      </c>
      <c r="E169" t="s">
        <v>268</v>
      </c>
      <c r="F169" s="37">
        <v>0.3649008060359234</v>
      </c>
      <c r="G169">
        <v>0.15950509996809439</v>
      </c>
      <c r="H169" s="37">
        <v>2.3217028592536559E-2</v>
      </c>
      <c r="I169">
        <v>8.4932283741289936E-3</v>
      </c>
      <c r="J169" s="37">
        <v>5.3447951219699114E-2</v>
      </c>
      <c r="K169">
        <v>1.1726160866901009E-2</v>
      </c>
      <c r="L169" s="37">
        <v>0.40080213192838021</v>
      </c>
      <c r="M169">
        <v>9.9762109101200869E-2</v>
      </c>
      <c r="N169" s="37">
        <v>3.6594594176143962E-2</v>
      </c>
      <c r="O169">
        <v>1.0204092967693685E-2</v>
      </c>
    </row>
    <row r="170" spans="1:15" x14ac:dyDescent="0.3">
      <c r="A170" t="s">
        <v>212</v>
      </c>
      <c r="C170" t="s">
        <v>241</v>
      </c>
      <c r="E170" t="s">
        <v>267</v>
      </c>
      <c r="F170" s="37">
        <v>23.0622975</v>
      </c>
      <c r="G170">
        <v>3.0921513355860211</v>
      </c>
      <c r="H170" s="37">
        <v>0.37760000000000005</v>
      </c>
      <c r="I170">
        <v>5.0610909901669728E-2</v>
      </c>
      <c r="J170" s="37">
        <v>0.26076250000000001</v>
      </c>
      <c r="K170">
        <v>3.591443312585927E-2</v>
      </c>
      <c r="L170" s="37">
        <v>3.7294749999999999</v>
      </c>
      <c r="M170">
        <v>0.50352564378880593</v>
      </c>
      <c r="N170" s="37">
        <v>0.33548750000000005</v>
      </c>
      <c r="O170">
        <v>4.5272262792892835E-2</v>
      </c>
    </row>
    <row r="171" spans="1:15" x14ac:dyDescent="0.3">
      <c r="A171" t="s">
        <v>212</v>
      </c>
      <c r="C171" t="s">
        <v>241</v>
      </c>
      <c r="E171" t="s">
        <v>268</v>
      </c>
      <c r="F171" s="37">
        <v>0.72360033640096111</v>
      </c>
      <c r="G171">
        <v>0.32497068855187899</v>
      </c>
      <c r="H171" s="37">
        <v>2.5123752041975273E-2</v>
      </c>
      <c r="I171">
        <v>5.9869511816455162E-3</v>
      </c>
      <c r="J171" s="37">
        <v>4.6149970092984188E-2</v>
      </c>
      <c r="K171">
        <v>8.9929478471642444E-3</v>
      </c>
      <c r="L171" s="37">
        <v>0.38579954855684528</v>
      </c>
      <c r="M171">
        <v>8.0459665799890848E-2</v>
      </c>
      <c r="N171" s="37">
        <v>3.6124664790832275E-2</v>
      </c>
      <c r="O171">
        <v>7.273348373871261E-3</v>
      </c>
    </row>
    <row r="172" spans="1:15" x14ac:dyDescent="0.3">
      <c r="A172" t="s">
        <v>213</v>
      </c>
      <c r="C172" t="s">
        <v>241</v>
      </c>
      <c r="E172" t="s">
        <v>267</v>
      </c>
      <c r="F172" s="37">
        <v>15.792047499999999</v>
      </c>
      <c r="G172">
        <v>1.3975481096277651</v>
      </c>
      <c r="H172" s="37">
        <v>0.43630000000000002</v>
      </c>
      <c r="I172">
        <v>3.8915480206492603E-2</v>
      </c>
      <c r="J172" s="37">
        <v>0.1005125</v>
      </c>
      <c r="K172">
        <v>9.0014458107212023E-3</v>
      </c>
      <c r="L172" s="37">
        <v>4.5194749999999999</v>
      </c>
      <c r="M172">
        <v>0.40113279200046614</v>
      </c>
      <c r="N172" s="37">
        <v>0.3374625</v>
      </c>
      <c r="O172">
        <v>3.0288375769973449E-2</v>
      </c>
    </row>
    <row r="173" spans="1:15" x14ac:dyDescent="0.3">
      <c r="A173" t="s">
        <v>213</v>
      </c>
      <c r="C173" t="s">
        <v>241</v>
      </c>
      <c r="E173" t="s">
        <v>268</v>
      </c>
      <c r="F173" s="37">
        <v>0.57661048469157206</v>
      </c>
      <c r="G173">
        <v>0.13160132351110276</v>
      </c>
      <c r="H173" s="37">
        <v>2.008433261690979E-2</v>
      </c>
      <c r="I173">
        <v>4.9232892659010728E-3</v>
      </c>
      <c r="J173" s="37">
        <v>1.445970514625612E-2</v>
      </c>
      <c r="K173">
        <v>1.6175633774221205E-3</v>
      </c>
      <c r="L173" s="37">
        <v>0.30273042188279076</v>
      </c>
      <c r="M173">
        <v>4.7781011052561065E-2</v>
      </c>
      <c r="N173" s="37">
        <v>2.9921190755884165E-2</v>
      </c>
      <c r="O173">
        <v>4.9201847869238171E-3</v>
      </c>
    </row>
    <row r="177" spans="2:12" x14ac:dyDescent="0.3">
      <c r="B177" s="7" t="s">
        <v>269</v>
      </c>
      <c r="C177" t="s">
        <v>260</v>
      </c>
      <c r="D177" s="2" t="s">
        <v>268</v>
      </c>
      <c r="E177" t="s">
        <v>262</v>
      </c>
      <c r="F177" s="2" t="s">
        <v>268</v>
      </c>
      <c r="G177" t="s">
        <v>258</v>
      </c>
      <c r="H177" s="2" t="s">
        <v>268</v>
      </c>
      <c r="I177" t="s">
        <v>266</v>
      </c>
      <c r="J177" s="2" t="s">
        <v>268</v>
      </c>
      <c r="K177" t="s">
        <v>264</v>
      </c>
      <c r="L177" t="s">
        <v>268</v>
      </c>
    </row>
    <row r="178" spans="2:12" x14ac:dyDescent="0.3">
      <c r="B178" s="113">
        <v>0</v>
      </c>
      <c r="C178">
        <v>20.541124999999997</v>
      </c>
      <c r="D178" s="2">
        <v>0.68610644857412539</v>
      </c>
      <c r="E178">
        <v>0.59062499999999996</v>
      </c>
      <c r="F178" s="2">
        <v>0.11819852209312945</v>
      </c>
      <c r="G178">
        <v>4.0071749999999993</v>
      </c>
      <c r="H178" s="2">
        <v>0.70161150812492712</v>
      </c>
      <c r="I178">
        <v>5.1925999999999997</v>
      </c>
      <c r="J178" s="2">
        <v>1.0363177877908236</v>
      </c>
      <c r="K178">
        <v>1.0513749999999999</v>
      </c>
      <c r="L178" s="2">
        <v>0.17826646429339058</v>
      </c>
    </row>
    <row r="179" spans="2:12" x14ac:dyDescent="0.3">
      <c r="B179" s="113">
        <v>36</v>
      </c>
      <c r="C179">
        <v>14.924528619259362</v>
      </c>
      <c r="D179" s="2">
        <v>0.23280402216746987</v>
      </c>
      <c r="E179">
        <v>0.44908203271739594</v>
      </c>
      <c r="F179" s="2">
        <v>3.0386324879420216E-2</v>
      </c>
      <c r="G179">
        <v>1.0392676943789776</v>
      </c>
      <c r="H179" s="2">
        <v>0.19316169947989367</v>
      </c>
      <c r="I179">
        <v>6.0543626612816066</v>
      </c>
      <c r="J179" s="2">
        <v>0.21105264340315494</v>
      </c>
      <c r="K179">
        <v>1.1686451278307708</v>
      </c>
      <c r="L179" s="2">
        <v>9.2482227979699072E-2</v>
      </c>
    </row>
    <row r="180" spans="2:12" x14ac:dyDescent="0.3">
      <c r="B180" s="113">
        <v>66</v>
      </c>
      <c r="C180">
        <v>15.677256758528019</v>
      </c>
      <c r="D180" s="2">
        <v>0.92831722395566185</v>
      </c>
      <c r="E180">
        <v>0.24177402113459309</v>
      </c>
      <c r="F180" s="2">
        <v>4.983277700922599E-2</v>
      </c>
      <c r="G180">
        <v>0.15754873990126916</v>
      </c>
      <c r="H180" s="2">
        <v>7.339492623484363E-2</v>
      </c>
      <c r="I180">
        <v>4.0463081539175789</v>
      </c>
      <c r="J180" s="2">
        <v>0.64274999117373011</v>
      </c>
      <c r="K180">
        <v>0.68512660239202106</v>
      </c>
      <c r="L180" s="2">
        <v>0.16619393577530353</v>
      </c>
    </row>
    <row r="181" spans="2:12" x14ac:dyDescent="0.3">
      <c r="B181" s="113">
        <v>99</v>
      </c>
      <c r="C181">
        <v>12.580180813864061</v>
      </c>
      <c r="D181" s="2">
        <v>0.48416817932942113</v>
      </c>
      <c r="E181">
        <v>0.22160032949272584</v>
      </c>
      <c r="F181" s="2">
        <v>3.413201837020579E-2</v>
      </c>
      <c r="G181">
        <v>0.21051383166763726</v>
      </c>
      <c r="H181" s="2">
        <v>4.756663799050502E-2</v>
      </c>
      <c r="I181">
        <v>3.6398726780741635</v>
      </c>
      <c r="J181" s="2">
        <v>0.46071858172548863</v>
      </c>
      <c r="K181">
        <v>0.68882876762405387</v>
      </c>
      <c r="L181" s="2">
        <v>0.12514522794728689</v>
      </c>
    </row>
    <row r="182" spans="2:12" x14ac:dyDescent="0.3">
      <c r="B182" s="113">
        <v>125</v>
      </c>
      <c r="C182">
        <v>12.670041529870042</v>
      </c>
      <c r="D182" s="2">
        <v>0.4962512625474258</v>
      </c>
      <c r="E182">
        <v>0.27721970344935282</v>
      </c>
      <c r="F182" s="2">
        <v>2.1118297788861214E-2</v>
      </c>
      <c r="G182">
        <v>0.19608134518805154</v>
      </c>
      <c r="H182" s="2">
        <v>4.774402066550934E-2</v>
      </c>
      <c r="I182">
        <v>4.35794133258758</v>
      </c>
      <c r="J182" s="2">
        <v>0.21223818454017354</v>
      </c>
      <c r="K182">
        <v>0.7054050235101873</v>
      </c>
      <c r="L182" s="2">
        <v>5.4223963407249942E-2</v>
      </c>
    </row>
    <row r="183" spans="2:12" x14ac:dyDescent="0.3">
      <c r="B183" s="113">
        <v>157</v>
      </c>
      <c r="C183">
        <v>10.601943321027449</v>
      </c>
      <c r="D183" s="2">
        <v>0.61765239423240392</v>
      </c>
      <c r="E183">
        <v>0.14099525968332588</v>
      </c>
      <c r="F183" s="2">
        <v>7.4907667444509288E-2</v>
      </c>
      <c r="G183">
        <v>0.20699547012629221</v>
      </c>
      <c r="H183" s="2">
        <v>7.1378085314001166E-2</v>
      </c>
      <c r="I183">
        <v>4.1249171703225436</v>
      </c>
      <c r="J183" s="2">
        <v>0.10913438131856444</v>
      </c>
      <c r="K183">
        <v>0.85322661076909889</v>
      </c>
      <c r="L183" s="2">
        <v>1.8250221457161268E-2</v>
      </c>
    </row>
    <row r="184" spans="2:12" x14ac:dyDescent="0.3">
      <c r="B184" s="113">
        <v>189</v>
      </c>
      <c r="C184">
        <v>10.219003464261581</v>
      </c>
      <c r="D184" s="2">
        <v>0.42071751233772908</v>
      </c>
      <c r="E184">
        <v>0.13447131425897096</v>
      </c>
      <c r="F184" s="2">
        <v>1.0147004452927199E-2</v>
      </c>
      <c r="G184">
        <v>7.4505197403842607E-2</v>
      </c>
      <c r="H184" s="2">
        <v>1.1124291030878591E-2</v>
      </c>
      <c r="I184">
        <v>2.6723258727598864</v>
      </c>
      <c r="J184" s="2">
        <v>0.2404011335750269</v>
      </c>
      <c r="K184">
        <v>0.34623609861040666</v>
      </c>
      <c r="L184" s="2">
        <v>4.0836616662666372E-2</v>
      </c>
    </row>
    <row r="185" spans="2:12" x14ac:dyDescent="0.3">
      <c r="B185" s="113">
        <v>221</v>
      </c>
      <c r="C185">
        <v>9.823931515783503</v>
      </c>
      <c r="D185" s="2">
        <v>0.42519951445344156</v>
      </c>
      <c r="E185">
        <v>0.10490827705464725</v>
      </c>
      <c r="F185" s="2">
        <v>2.2944776986715772E-2</v>
      </c>
      <c r="G185">
        <v>2.3917048168789808E-3</v>
      </c>
      <c r="H185" s="2">
        <v>2.3917048168789808E-3</v>
      </c>
      <c r="I185">
        <v>2.0332335545622406</v>
      </c>
      <c r="J185" s="2">
        <v>0.14603957500797074</v>
      </c>
      <c r="K185">
        <v>0.26927737907461768</v>
      </c>
      <c r="L185" s="2">
        <v>2.8226579649413445E-2</v>
      </c>
    </row>
    <row r="186" spans="2:12" x14ac:dyDescent="0.3">
      <c r="B186" s="113">
        <v>251</v>
      </c>
      <c r="C186">
        <v>5.6005163386885295</v>
      </c>
      <c r="D186" s="2">
        <v>0.26958236058397289</v>
      </c>
      <c r="E186">
        <v>0.12650674758148031</v>
      </c>
      <c r="F186" s="2">
        <v>1.8662652105041967E-2</v>
      </c>
      <c r="G186">
        <v>0.10605202935117501</v>
      </c>
      <c r="H186" s="2">
        <v>1.434236944782109E-2</v>
      </c>
      <c r="I186">
        <v>1.9811163694795746</v>
      </c>
      <c r="J186" s="2">
        <v>0.13496936326883613</v>
      </c>
      <c r="K186">
        <v>0.2043667801565181</v>
      </c>
      <c r="L186" s="2">
        <v>2.1632023360620336E-2</v>
      </c>
    </row>
    <row r="187" spans="2:12" x14ac:dyDescent="0.3">
      <c r="B187" s="113">
        <v>281</v>
      </c>
      <c r="C187">
        <v>3.8309625491497963</v>
      </c>
      <c r="D187" s="2">
        <v>0.22580552068345044</v>
      </c>
      <c r="E187">
        <v>7.5468240848839754E-2</v>
      </c>
      <c r="F187" s="2">
        <v>2.2440337246932365E-2</v>
      </c>
      <c r="G187">
        <v>4.7434739774344661E-2</v>
      </c>
      <c r="H187" s="2">
        <v>4.3319643522684581E-3</v>
      </c>
      <c r="I187">
        <v>1.0016819741483309</v>
      </c>
      <c r="J187" s="2">
        <v>0.15113468538923944</v>
      </c>
      <c r="K187">
        <v>0.10369136100039276</v>
      </c>
      <c r="L187" s="2">
        <v>1.4694142832573556E-2</v>
      </c>
    </row>
    <row r="188" spans="2:12" x14ac:dyDescent="0.3">
      <c r="B188" s="113">
        <v>311</v>
      </c>
      <c r="C188">
        <v>2.8041426892415977</v>
      </c>
      <c r="D188" s="2">
        <v>0.15950509996809439</v>
      </c>
      <c r="E188">
        <v>6.9321447227259747E-2</v>
      </c>
      <c r="F188" s="2">
        <v>8.4932283741289936E-3</v>
      </c>
      <c r="G188">
        <v>4.4638114114666103E-2</v>
      </c>
      <c r="H188" s="2">
        <v>1.1726160866901009E-2</v>
      </c>
      <c r="I188">
        <v>0.75790648009287143</v>
      </c>
      <c r="J188" s="2">
        <v>9.9762109101200869E-2</v>
      </c>
      <c r="K188">
        <v>6.6772064376620671E-2</v>
      </c>
      <c r="L188" s="2">
        <v>1.0204092967693685E-2</v>
      </c>
    </row>
    <row r="189" spans="2:12" x14ac:dyDescent="0.3">
      <c r="B189" s="113">
        <v>340</v>
      </c>
      <c r="C189">
        <v>3.0921513355860211</v>
      </c>
      <c r="D189" s="2">
        <v>0.32497068855187899</v>
      </c>
      <c r="E189">
        <v>5.0610909901669728E-2</v>
      </c>
      <c r="F189" s="2">
        <v>5.9869511816455162E-3</v>
      </c>
      <c r="G189">
        <v>3.591443312585927E-2</v>
      </c>
      <c r="H189" s="2">
        <v>8.9929478471642444E-3</v>
      </c>
      <c r="I189">
        <v>0.50352564378880593</v>
      </c>
      <c r="J189" s="2">
        <v>8.0459665799890848E-2</v>
      </c>
      <c r="K189">
        <v>4.5272262792892835E-2</v>
      </c>
      <c r="L189" s="2">
        <v>7.273348373871261E-3</v>
      </c>
    </row>
    <row r="190" spans="2:12" x14ac:dyDescent="0.3">
      <c r="B190" s="113">
        <v>374</v>
      </c>
      <c r="C190">
        <v>1.3975481096277651</v>
      </c>
      <c r="D190" s="2">
        <v>0.13160132351110276</v>
      </c>
      <c r="E190">
        <v>3.8915480206492603E-2</v>
      </c>
      <c r="F190" s="2">
        <v>4.9232892659010728E-3</v>
      </c>
      <c r="G190">
        <v>9.0014458107212023E-3</v>
      </c>
      <c r="H190" s="2">
        <v>1.6175633774221205E-3</v>
      </c>
      <c r="I190">
        <v>0.40113279200046614</v>
      </c>
      <c r="J190" s="2">
        <v>4.7781011052561065E-2</v>
      </c>
      <c r="K190">
        <v>3.0288375769973449E-2</v>
      </c>
      <c r="L190" s="2">
        <v>4.9201847869238171E-3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I29" zoomScale="80" zoomScaleNormal="80" workbookViewId="0">
      <selection activeCell="W45" sqref="W45:AG50"/>
    </sheetView>
  </sheetViews>
  <sheetFormatPr defaultColWidth="11.44140625" defaultRowHeight="14.4" x14ac:dyDescent="0.3"/>
  <cols>
    <col min="1" max="1" width="14.6640625" customWidth="1"/>
    <col min="2" max="2" width="11.6640625" customWidth="1"/>
    <col min="3" max="3" width="11.5546875" style="57"/>
    <col min="4" max="4" width="11.88671875" customWidth="1"/>
    <col min="5" max="5" width="11.5546875" style="57"/>
    <col min="6" max="6" width="13" customWidth="1"/>
    <col min="7" max="7" width="11.5546875" style="57"/>
    <col min="8" max="8" width="13.5546875" customWidth="1"/>
    <col min="9" max="9" width="11.5546875" style="57"/>
    <col min="10" max="10" width="14.6640625" customWidth="1"/>
    <col min="11" max="11" width="11.5546875" style="57"/>
    <col min="12" max="12" width="14.6640625" style="57" bestFit="1" customWidth="1"/>
    <col min="13" max="13" width="11.44140625" style="57"/>
    <col min="14" max="14" width="14.6640625" style="57" bestFit="1" customWidth="1"/>
    <col min="15" max="15" width="11.44140625" style="57"/>
    <col min="16" max="16" width="14.6640625" style="57" bestFit="1" customWidth="1"/>
    <col min="17" max="17" width="11.44140625" style="57"/>
    <col min="18" max="18" width="14.6640625" style="57" bestFit="1" customWidth="1"/>
    <col min="19" max="19" width="11.44140625" style="57"/>
    <col min="20" max="20" width="14.6640625" style="57" bestFit="1" customWidth="1"/>
    <col min="21" max="22" width="11.44140625" style="57"/>
    <col min="28" max="28" width="13.33203125" customWidth="1"/>
  </cols>
  <sheetData>
    <row r="1" spans="1:27" ht="25.2" customHeight="1" x14ac:dyDescent="0.3">
      <c r="A1" s="48" t="s">
        <v>282</v>
      </c>
      <c r="B1" s="49" t="s">
        <v>272</v>
      </c>
      <c r="C1" s="56"/>
      <c r="D1" s="49" t="s">
        <v>271</v>
      </c>
      <c r="E1" s="56"/>
      <c r="F1" s="49" t="s">
        <v>274</v>
      </c>
      <c r="G1" s="56"/>
      <c r="H1" s="50" t="s">
        <v>273</v>
      </c>
      <c r="I1" s="56"/>
      <c r="J1" s="49" t="s">
        <v>275</v>
      </c>
    </row>
    <row r="2" spans="1:27" ht="43.2" customHeight="1" x14ac:dyDescent="0.3">
      <c r="A2" s="7" t="s">
        <v>238</v>
      </c>
      <c r="B2" s="51">
        <v>21.032218858492421</v>
      </c>
      <c r="D2" s="51">
        <v>0.51370556976973036</v>
      </c>
      <c r="F2" s="51">
        <v>2.3084960342452274</v>
      </c>
      <c r="H2" s="51">
        <v>8.4589268746309791</v>
      </c>
      <c r="J2" s="51">
        <v>1.8921435740995864</v>
      </c>
      <c r="W2" s="158" t="s">
        <v>321</v>
      </c>
      <c r="X2" s="158"/>
      <c r="Y2" s="158"/>
      <c r="Z2" s="158"/>
      <c r="AA2" s="158"/>
    </row>
    <row r="3" spans="1:27" ht="15" thickBot="1" x14ac:dyDescent="0.35">
      <c r="A3" s="7" t="s">
        <v>238</v>
      </c>
      <c r="B3" s="51">
        <v>17.516096773516505</v>
      </c>
      <c r="D3" s="51">
        <v>0.41841952871589405</v>
      </c>
      <c r="F3" s="51">
        <v>2.4298887950772752</v>
      </c>
      <c r="H3" s="51">
        <v>7.4401280242320169</v>
      </c>
      <c r="J3" s="51">
        <v>1.3881805953062389</v>
      </c>
      <c r="W3" s="68" t="s">
        <v>314</v>
      </c>
      <c r="X3" s="71" t="s">
        <v>310</v>
      </c>
      <c r="Y3" s="71" t="s">
        <v>311</v>
      </c>
      <c r="Z3" s="71" t="s">
        <v>312</v>
      </c>
      <c r="AA3" s="71" t="s">
        <v>313</v>
      </c>
    </row>
    <row r="4" spans="1:27" x14ac:dyDescent="0.3">
      <c r="A4" s="7" t="s">
        <v>238</v>
      </c>
      <c r="B4" s="51">
        <v>19.666592309440198</v>
      </c>
      <c r="D4" s="51">
        <v>0.55449013633546784</v>
      </c>
      <c r="F4" s="51">
        <v>2.5222923466225988</v>
      </c>
      <c r="H4" s="51">
        <v>9.5898858190456515</v>
      </c>
      <c r="J4" s="51">
        <v>2.1789286304482549</v>
      </c>
      <c r="W4" s="157" t="s">
        <v>320</v>
      </c>
      <c r="X4" s="157"/>
      <c r="Y4" s="157"/>
      <c r="Z4" s="157"/>
      <c r="AA4" s="157"/>
    </row>
    <row r="5" spans="1:27" x14ac:dyDescent="0.3">
      <c r="A5" s="7" t="s">
        <v>238</v>
      </c>
      <c r="B5" s="51">
        <v>18.805740829239536</v>
      </c>
      <c r="D5" s="51">
        <v>0.91225083513460403</v>
      </c>
      <c r="F5" s="51">
        <v>2.4790044114757319</v>
      </c>
      <c r="H5" s="51">
        <v>10.108264207113383</v>
      </c>
      <c r="J5" s="51">
        <v>2.3381771467871881</v>
      </c>
      <c r="W5" s="1" t="s">
        <v>315</v>
      </c>
      <c r="X5" s="67" t="s">
        <v>294</v>
      </c>
      <c r="Y5" s="67" t="s">
        <v>298</v>
      </c>
      <c r="Z5" s="67" t="s">
        <v>301</v>
      </c>
      <c r="AA5" s="67" t="s">
        <v>306</v>
      </c>
    </row>
    <row r="6" spans="1:27" s="1" customFormat="1" x14ac:dyDescent="0.3">
      <c r="A6" s="52" t="s">
        <v>267</v>
      </c>
      <c r="B6" s="53">
        <f>AVERAGE(B2:B5)</f>
        <v>19.255162192672163</v>
      </c>
      <c r="C6" s="58" t="s">
        <v>249</v>
      </c>
      <c r="D6" s="53">
        <f>AVERAGE(D2:D5)</f>
        <v>0.59971651748892407</v>
      </c>
      <c r="E6" s="58" t="s">
        <v>249</v>
      </c>
      <c r="F6" s="53">
        <f>AVERAGE(F2:F5)</f>
        <v>2.4349203968552082</v>
      </c>
      <c r="G6" s="58" t="s">
        <v>281</v>
      </c>
      <c r="H6" s="53">
        <f>AVERAGE(H2:H5)</f>
        <v>8.8993012312555067</v>
      </c>
      <c r="I6" s="58" t="s">
        <v>249</v>
      </c>
      <c r="J6" s="53">
        <f>AVERAGE(J2:J5)</f>
        <v>1.9493574866603174</v>
      </c>
      <c r="K6" s="58" t="s">
        <v>249</v>
      </c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1" t="s">
        <v>316</v>
      </c>
      <c r="X6" s="67" t="s">
        <v>295</v>
      </c>
      <c r="Y6" s="67" t="s">
        <v>299</v>
      </c>
      <c r="Z6" s="67" t="s">
        <v>302</v>
      </c>
      <c r="AA6" s="67" t="s">
        <v>295</v>
      </c>
    </row>
    <row r="7" spans="1:27" s="46" customFormat="1" x14ac:dyDescent="0.3">
      <c r="A7" s="54" t="s">
        <v>268</v>
      </c>
      <c r="B7" s="55">
        <f>STDEV(B2:B5)/SQRT(4)</f>
        <v>0.73900457985345924</v>
      </c>
      <c r="C7" s="59"/>
      <c r="D7" s="55">
        <f>STDEV(D2:D5)/SQRT(4)</f>
        <v>0.1080083355287184</v>
      </c>
      <c r="E7" s="59"/>
      <c r="F7" s="55">
        <f>STDEV(F2:F5)/SQRT(4)</f>
        <v>4.6175114536051394E-2</v>
      </c>
      <c r="G7" s="59"/>
      <c r="H7" s="55">
        <f>STDEV(H2:H5)/SQRT(4)</f>
        <v>0.59593166358485539</v>
      </c>
      <c r="I7" s="59"/>
      <c r="J7" s="55">
        <f>STDEV(J2:J5)/SQRT(4)</f>
        <v>0.20858183312983086</v>
      </c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1" t="s">
        <v>317</v>
      </c>
      <c r="X7" s="67" t="s">
        <v>336</v>
      </c>
      <c r="Y7" s="67" t="s">
        <v>337</v>
      </c>
      <c r="Z7" s="67" t="s">
        <v>303</v>
      </c>
      <c r="AA7" s="67" t="s">
        <v>307</v>
      </c>
    </row>
    <row r="8" spans="1:27" x14ac:dyDescent="0.3">
      <c r="A8" s="7" t="s">
        <v>239</v>
      </c>
      <c r="B8" s="51">
        <v>19.204409423279312</v>
      </c>
      <c r="D8" s="51">
        <v>0.7931621237634181</v>
      </c>
      <c r="F8" s="51">
        <v>2.8756891759629557</v>
      </c>
      <c r="H8" s="51">
        <v>5.4437659808461358</v>
      </c>
      <c r="J8" s="51">
        <v>2.2977933066722795</v>
      </c>
      <c r="W8" s="1" t="s">
        <v>318</v>
      </c>
      <c r="X8" s="67" t="s">
        <v>296</v>
      </c>
      <c r="Y8" s="67" t="s">
        <v>338</v>
      </c>
      <c r="Z8" s="67" t="s">
        <v>304</v>
      </c>
      <c r="AA8" s="67" t="s">
        <v>308</v>
      </c>
    </row>
    <row r="9" spans="1:27" x14ac:dyDescent="0.3">
      <c r="A9" s="7" t="s">
        <v>239</v>
      </c>
      <c r="B9" s="51">
        <v>22.340887790584098</v>
      </c>
      <c r="D9" s="51">
        <v>0.95754951162336388</v>
      </c>
      <c r="F9" s="51">
        <v>2.8561215618284823</v>
      </c>
      <c r="H9" s="51">
        <v>6.8013732516116425</v>
      </c>
      <c r="J9" s="51">
        <v>2.4007577651885135</v>
      </c>
      <c r="W9" s="69" t="s">
        <v>319</v>
      </c>
      <c r="X9" s="70" t="s">
        <v>297</v>
      </c>
      <c r="Y9" s="70" t="s">
        <v>300</v>
      </c>
      <c r="Z9" s="70" t="s">
        <v>305</v>
      </c>
      <c r="AA9" s="70" t="s">
        <v>309</v>
      </c>
    </row>
    <row r="10" spans="1:27" x14ac:dyDescent="0.3">
      <c r="A10" s="7" t="s">
        <v>239</v>
      </c>
      <c r="B10" s="51">
        <v>21.179203370069608</v>
      </c>
      <c r="D10" s="51">
        <v>0.6139782482598608</v>
      </c>
      <c r="F10" s="51">
        <v>3.1438501015081211</v>
      </c>
      <c r="H10" s="51">
        <v>4.7186698230858459</v>
      </c>
      <c r="J10" s="51">
        <v>2.1430026102088169</v>
      </c>
      <c r="W10" s="47" t="s">
        <v>322</v>
      </c>
    </row>
    <row r="11" spans="1:27" x14ac:dyDescent="0.3">
      <c r="A11" s="7" t="s">
        <v>239</v>
      </c>
      <c r="B11" s="51">
        <v>17.654248056013181</v>
      </c>
      <c r="D11" s="51">
        <v>0.67890485996705097</v>
      </c>
      <c r="F11" s="51">
        <v>2.5880584431630975</v>
      </c>
      <c r="H11" s="51">
        <v>6.4423139621087309</v>
      </c>
      <c r="J11" s="51">
        <v>1.8328632619439866</v>
      </c>
    </row>
    <row r="12" spans="1:27" s="1" customFormat="1" x14ac:dyDescent="0.3">
      <c r="A12" s="52" t="s">
        <v>267</v>
      </c>
      <c r="B12" s="53">
        <f>AVERAGE(B8:B11)</f>
        <v>20.094687159986549</v>
      </c>
      <c r="C12" s="58" t="s">
        <v>249</v>
      </c>
      <c r="D12" s="53">
        <f>AVERAGE(D8:D11)</f>
        <v>0.76089868590342347</v>
      </c>
      <c r="E12" s="58" t="s">
        <v>249</v>
      </c>
      <c r="F12" s="53">
        <f>AVERAGE(F8:F11)</f>
        <v>2.8659298206156643</v>
      </c>
      <c r="G12" s="58" t="s">
        <v>250</v>
      </c>
      <c r="H12" s="53">
        <f>AVERAGE(H8:H11)</f>
        <v>5.8515307544130888</v>
      </c>
      <c r="I12" s="58" t="s">
        <v>249</v>
      </c>
      <c r="J12" s="53">
        <f>AVERAGE(J8:J11)</f>
        <v>2.1686042360033992</v>
      </c>
      <c r="K12" s="58" t="s">
        <v>249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/>
      <c r="X12"/>
      <c r="Y12"/>
      <c r="Z12"/>
      <c r="AA12"/>
    </row>
    <row r="13" spans="1:27" s="46" customFormat="1" x14ac:dyDescent="0.3">
      <c r="A13" s="54" t="s">
        <v>268</v>
      </c>
      <c r="B13" s="55">
        <f>STDEV(B8:B11)/SQRT(4)</f>
        <v>1.0396285455034988</v>
      </c>
      <c r="C13" s="59"/>
      <c r="D13" s="55">
        <f>STDEV(D8:D11)/SQRT(4)</f>
        <v>7.5288931882415783E-2</v>
      </c>
      <c r="E13" s="59"/>
      <c r="F13" s="55">
        <f>STDEV(F8:F11)/SQRT(4)</f>
        <v>0.11352078807277251</v>
      </c>
      <c r="G13" s="59"/>
      <c r="H13" s="55">
        <f>STDEV(H8:H11)/SQRT(4)</f>
        <v>0.47441820231637966</v>
      </c>
      <c r="I13" s="59"/>
      <c r="J13" s="55">
        <f>STDEV(J8:J11)/SQRT(4)</f>
        <v>0.12381522590776199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/>
      <c r="X13"/>
      <c r="Y13"/>
      <c r="Z13"/>
      <c r="AA13"/>
    </row>
    <row r="14" spans="1:27" x14ac:dyDescent="0.3">
      <c r="A14" s="7" t="s">
        <v>240</v>
      </c>
      <c r="B14" s="51">
        <v>21.333523116615069</v>
      </c>
      <c r="D14" s="51">
        <v>0.7915869865841072</v>
      </c>
      <c r="F14" s="51">
        <v>4.1577690454076359</v>
      </c>
      <c r="H14" s="51">
        <v>6.996157383900929</v>
      </c>
      <c r="J14" s="51">
        <v>0.95814895768833852</v>
      </c>
      <c r="W14" s="1"/>
      <c r="X14" s="1"/>
      <c r="Y14" s="1"/>
      <c r="Z14" s="1"/>
      <c r="AA14" s="1"/>
    </row>
    <row r="15" spans="1:27" x14ac:dyDescent="0.3">
      <c r="A15" s="7" t="s">
        <v>240</v>
      </c>
      <c r="B15" s="51">
        <v>21.380892118831824</v>
      </c>
      <c r="D15" s="51">
        <v>0.72863539778449138</v>
      </c>
      <c r="F15" s="51">
        <v>3.9958253121852971</v>
      </c>
      <c r="H15" s="51">
        <v>8.1831260976837878</v>
      </c>
      <c r="J15" s="51">
        <v>1.3035898892245719</v>
      </c>
      <c r="W15" s="46"/>
      <c r="X15" s="46"/>
      <c r="Y15" s="46"/>
      <c r="Z15" s="46"/>
      <c r="AA15" s="46"/>
    </row>
    <row r="16" spans="1:27" x14ac:dyDescent="0.3">
      <c r="A16" s="7" t="s">
        <v>240</v>
      </c>
      <c r="B16" s="51">
        <v>19.177564264475741</v>
      </c>
      <c r="D16" s="51">
        <v>0.69130829420970252</v>
      </c>
      <c r="F16" s="51">
        <v>3.6417275723787172</v>
      </c>
      <c r="H16" s="51">
        <v>6.5431291960093896</v>
      </c>
      <c r="J16" s="51">
        <v>1.0713464397496086</v>
      </c>
    </row>
    <row r="17" spans="1:27" x14ac:dyDescent="0.3">
      <c r="A17" s="7" t="s">
        <v>240</v>
      </c>
      <c r="B17" s="51">
        <v>20.889185844730491</v>
      </c>
      <c r="D17" s="51">
        <v>0.74966831255028143</v>
      </c>
      <c r="F17" s="51">
        <v>4.3196134402654867</v>
      </c>
      <c r="H17" s="51">
        <v>7.0821798622284788</v>
      </c>
      <c r="J17" s="51">
        <v>1.216306456154465</v>
      </c>
    </row>
    <row r="18" spans="1:27" s="1" customFormat="1" x14ac:dyDescent="0.3">
      <c r="A18" s="52" t="s">
        <v>267</v>
      </c>
      <c r="B18" s="53">
        <f>AVERAGE(B14:B17)</f>
        <v>20.69529133616328</v>
      </c>
      <c r="C18" s="58" t="s">
        <v>249</v>
      </c>
      <c r="D18" s="53">
        <f>AVERAGE(D14:D17)</f>
        <v>0.74029974778214569</v>
      </c>
      <c r="E18" s="58" t="s">
        <v>249</v>
      </c>
      <c r="F18" s="53">
        <f>AVERAGE(F14:F17)</f>
        <v>4.0287338425592836</v>
      </c>
      <c r="G18" s="58" t="s">
        <v>249</v>
      </c>
      <c r="H18" s="53">
        <f>AVERAGE(H14:H17)</f>
        <v>7.2011481349556465</v>
      </c>
      <c r="I18" s="58" t="s">
        <v>250</v>
      </c>
      <c r="J18" s="53">
        <f>AVERAGE(J14:J17)</f>
        <v>1.137347935704246</v>
      </c>
      <c r="K18" s="58" t="s">
        <v>281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/>
      <c r="X18"/>
      <c r="Y18"/>
      <c r="Z18"/>
      <c r="AA18"/>
    </row>
    <row r="19" spans="1:27" s="46" customFormat="1" x14ac:dyDescent="0.3">
      <c r="A19" s="54" t="s">
        <v>268</v>
      </c>
      <c r="B19" s="55">
        <f>STDEV(B14:B17)/SQRT(4)</f>
        <v>0.51788663361783249</v>
      </c>
      <c r="C19" s="59"/>
      <c r="D19" s="55">
        <f>STDEV(D14:D17)/SQRT(4)</f>
        <v>2.0925205004477282E-2</v>
      </c>
      <c r="E19" s="59"/>
      <c r="F19" s="55">
        <f>STDEV(F14:F17)/SQRT(4)</f>
        <v>0.144947648154511</v>
      </c>
      <c r="G19" s="59"/>
      <c r="H19" s="55">
        <f>STDEV(H14:H17)/SQRT(4)</f>
        <v>0.3480235027060351</v>
      </c>
      <c r="I19" s="59"/>
      <c r="J19" s="55">
        <f>STDEV(J14:J17)/SQRT(4)</f>
        <v>7.6561144546987814E-2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/>
      <c r="X19"/>
      <c r="Y19"/>
      <c r="Z19"/>
      <c r="AA19"/>
    </row>
    <row r="20" spans="1:27" x14ac:dyDescent="0.3">
      <c r="A20" s="7" t="s">
        <v>241</v>
      </c>
      <c r="B20" s="51">
        <v>19.749650222929933</v>
      </c>
      <c r="D20" s="51">
        <v>0.71085752388535028</v>
      </c>
      <c r="F20" s="51">
        <v>4.7095637937898092</v>
      </c>
      <c r="H20" s="51">
        <v>6.2111740644904456</v>
      </c>
      <c r="J20" s="51">
        <v>1.1060533041401273</v>
      </c>
      <c r="W20" s="1"/>
      <c r="X20" s="1"/>
      <c r="Y20" s="1"/>
      <c r="Z20" s="1"/>
      <c r="AA20" s="1"/>
    </row>
    <row r="21" spans="1:27" x14ac:dyDescent="0.3">
      <c r="A21" s="7" t="s">
        <v>241</v>
      </c>
      <c r="B21" s="51">
        <v>20.20445199365205</v>
      </c>
      <c r="D21" s="51">
        <v>0.57959350327316006</v>
      </c>
      <c r="F21" s="51">
        <v>4.3674511704026973</v>
      </c>
      <c r="H21" s="51">
        <v>4.7042556338028163</v>
      </c>
      <c r="J21" s="51">
        <v>1.1039436917278318</v>
      </c>
      <c r="W21" s="46"/>
      <c r="X21" s="46"/>
      <c r="Y21" s="46"/>
      <c r="Z21" s="46"/>
      <c r="AA21" s="46"/>
    </row>
    <row r="22" spans="1:27" x14ac:dyDescent="0.3">
      <c r="A22" s="7" t="s">
        <v>241</v>
      </c>
      <c r="B22" s="51">
        <v>19.029696666666666</v>
      </c>
      <c r="D22" s="51">
        <v>0.20563333333333336</v>
      </c>
      <c r="F22" s="51">
        <v>1.9287562499999999</v>
      </c>
      <c r="H22" s="51">
        <v>1.8351437500000003</v>
      </c>
      <c r="J22" s="51">
        <v>0.51640416666666666</v>
      </c>
      <c r="W22" s="46"/>
      <c r="X22" s="46"/>
      <c r="Y22" s="46"/>
      <c r="Z22" s="46"/>
      <c r="AA22" s="46"/>
    </row>
    <row r="23" spans="1:27" x14ac:dyDescent="0.3">
      <c r="A23" s="7" t="s">
        <v>241</v>
      </c>
      <c r="B23" s="51">
        <v>17.590508678240283</v>
      </c>
      <c r="D23" s="51">
        <v>0.71075371868218584</v>
      </c>
      <c r="F23" s="51">
        <v>4.9869230025646072</v>
      </c>
      <c r="H23" s="51">
        <v>6.4152953837048727</v>
      </c>
      <c r="J23" s="51">
        <v>1.3579453343854804</v>
      </c>
    </row>
    <row r="24" spans="1:27" s="1" customFormat="1" x14ac:dyDescent="0.3">
      <c r="A24" s="52" t="s">
        <v>267</v>
      </c>
      <c r="B24" s="53">
        <f t="shared" ref="B24" si="0">AVERAGE(B20:B23)</f>
        <v>19.143576890372234</v>
      </c>
      <c r="C24" s="58" t="s">
        <v>249</v>
      </c>
      <c r="D24" s="53">
        <f t="shared" ref="D24" si="1">AVERAGE(D20:D23)</f>
        <v>0.55170951979350735</v>
      </c>
      <c r="E24" s="58" t="s">
        <v>249</v>
      </c>
      <c r="F24" s="53">
        <f t="shared" ref="F24" si="2">AVERAGE(F20:F23)</f>
        <v>3.9981735541892784</v>
      </c>
      <c r="G24" s="58" t="s">
        <v>249</v>
      </c>
      <c r="H24" s="53">
        <f>AVERAGE(H20:H23)</f>
        <v>4.791467207999534</v>
      </c>
      <c r="I24" s="58" t="s">
        <v>281</v>
      </c>
      <c r="J24" s="53">
        <f t="shared" ref="J24" si="3">AVERAGE(J20:J23)</f>
        <v>1.0210866242300265</v>
      </c>
      <c r="K24" s="58" t="s">
        <v>281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/>
      <c r="X24"/>
      <c r="Y24"/>
      <c r="Z24"/>
      <c r="AA24"/>
    </row>
    <row r="25" spans="1:27" s="46" customFormat="1" x14ac:dyDescent="0.3">
      <c r="A25" s="54" t="s">
        <v>268</v>
      </c>
      <c r="B25" s="55">
        <f>STDEV(B20:B23)/SQRT(4)</f>
        <v>0.57138504575012872</v>
      </c>
      <c r="C25" s="59"/>
      <c r="D25" s="55">
        <f>STDEV(D20:D23)/SQRT(4)</f>
        <v>0.11943247317210592</v>
      </c>
      <c r="E25" s="59"/>
      <c r="F25" s="55">
        <f t="shared" ref="F25:J25" si="4">STDEV(F20:F23)/SQRT(4)</f>
        <v>0.70134130310995868</v>
      </c>
      <c r="G25" s="59"/>
      <c r="H25" s="55">
        <f>STDEV(H20:H23)/SQRT(4)</f>
        <v>1.0567181802469863</v>
      </c>
      <c r="I25" s="59"/>
      <c r="J25" s="55">
        <f t="shared" si="4"/>
        <v>0.17848034530191037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/>
      <c r="X25"/>
      <c r="Y25"/>
      <c r="Z25"/>
      <c r="AA25"/>
    </row>
    <row r="26" spans="1:27" s="46" customFormat="1" x14ac:dyDescent="0.3">
      <c r="C26" s="60"/>
      <c r="E26" s="60"/>
      <c r="G26" s="60"/>
      <c r="I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/>
      <c r="X26"/>
      <c r="Y26"/>
      <c r="Z26"/>
      <c r="AA26"/>
    </row>
    <row r="27" spans="1:27" x14ac:dyDescent="0.3">
      <c r="A27" s="1" t="s">
        <v>283</v>
      </c>
      <c r="B27" s="1"/>
      <c r="C27" s="58"/>
      <c r="D27" s="1"/>
      <c r="W27" s="1"/>
      <c r="X27" s="1"/>
      <c r="Y27" s="1"/>
      <c r="Z27" s="1"/>
      <c r="AA27" s="1"/>
    </row>
    <row r="28" spans="1:27" x14ac:dyDescent="0.3">
      <c r="W28" s="1"/>
      <c r="X28" s="1"/>
      <c r="Y28" s="1"/>
      <c r="Z28" s="1"/>
      <c r="AA28" s="1"/>
    </row>
    <row r="29" spans="1:27" x14ac:dyDescent="0.3">
      <c r="W29" s="1"/>
      <c r="X29" s="1"/>
      <c r="Y29" s="1"/>
      <c r="Z29" s="1"/>
      <c r="AA29" s="1"/>
    </row>
    <row r="30" spans="1:27" x14ac:dyDescent="0.3">
      <c r="W30" s="1"/>
      <c r="X30" s="1"/>
      <c r="Y30" s="1"/>
      <c r="Z30" s="1"/>
      <c r="AA30" s="1"/>
    </row>
    <row r="31" spans="1:27" s="1" customFormat="1" ht="48.6" customHeight="1" x14ac:dyDescent="0.3">
      <c r="A31" s="66" t="s">
        <v>282</v>
      </c>
      <c r="B31" s="1" t="s">
        <v>272</v>
      </c>
      <c r="C31" s="58"/>
      <c r="D31" s="1" t="s">
        <v>271</v>
      </c>
      <c r="E31" s="58"/>
      <c r="F31" s="1" t="s">
        <v>274</v>
      </c>
      <c r="G31" s="58"/>
      <c r="H31" s="1" t="s">
        <v>273</v>
      </c>
      <c r="I31" s="58"/>
      <c r="J31" s="1" t="s">
        <v>275</v>
      </c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</row>
    <row r="32" spans="1:27" s="1" customFormat="1" x14ac:dyDescent="0.3">
      <c r="A32" s="1" t="s">
        <v>267</v>
      </c>
      <c r="B32" s="1" t="s">
        <v>294</v>
      </c>
      <c r="C32" s="58"/>
      <c r="D32" s="1" t="s">
        <v>295</v>
      </c>
      <c r="E32" s="58"/>
      <c r="F32" s="1" t="s">
        <v>336</v>
      </c>
      <c r="G32" s="58"/>
      <c r="H32" s="1" t="s">
        <v>296</v>
      </c>
      <c r="I32" s="58"/>
      <c r="J32" s="1" t="s">
        <v>297</v>
      </c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/>
      <c r="X32"/>
      <c r="Y32"/>
      <c r="Z32"/>
      <c r="AA32"/>
    </row>
    <row r="33" spans="1:33" s="1" customFormat="1" x14ac:dyDescent="0.3">
      <c r="A33" s="1" t="s">
        <v>267</v>
      </c>
      <c r="B33" s="1" t="s">
        <v>298</v>
      </c>
      <c r="C33" s="58"/>
      <c r="D33" s="1" t="s">
        <v>299</v>
      </c>
      <c r="E33" s="58"/>
      <c r="F33" s="1" t="s">
        <v>337</v>
      </c>
      <c r="G33" s="58"/>
      <c r="H33" s="1" t="s">
        <v>338</v>
      </c>
      <c r="I33" s="58"/>
      <c r="J33" s="1" t="s">
        <v>300</v>
      </c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/>
      <c r="X33"/>
      <c r="Y33"/>
      <c r="Z33"/>
      <c r="AA33"/>
    </row>
    <row r="34" spans="1:33" s="1" customFormat="1" x14ac:dyDescent="0.3">
      <c r="A34" s="1" t="s">
        <v>267</v>
      </c>
      <c r="B34" s="1" t="s">
        <v>301</v>
      </c>
      <c r="C34" s="58"/>
      <c r="D34" s="1" t="s">
        <v>302</v>
      </c>
      <c r="E34" s="58"/>
      <c r="F34" s="1" t="s">
        <v>303</v>
      </c>
      <c r="G34" s="58"/>
      <c r="H34" s="1" t="s">
        <v>304</v>
      </c>
      <c r="I34" s="58"/>
      <c r="J34" s="1" t="s">
        <v>305</v>
      </c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/>
      <c r="X34"/>
      <c r="Y34"/>
      <c r="Z34"/>
      <c r="AA34"/>
    </row>
    <row r="35" spans="1:33" s="1" customFormat="1" x14ac:dyDescent="0.3">
      <c r="A35" s="1" t="s">
        <v>267</v>
      </c>
      <c r="B35" s="1" t="s">
        <v>306</v>
      </c>
      <c r="C35" s="58"/>
      <c r="D35" s="1" t="s">
        <v>295</v>
      </c>
      <c r="E35" s="58"/>
      <c r="F35" s="1" t="s">
        <v>307</v>
      </c>
      <c r="G35" s="58"/>
      <c r="H35" s="1" t="s">
        <v>308</v>
      </c>
      <c r="I35" s="58"/>
      <c r="J35" s="1" t="s">
        <v>309</v>
      </c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/>
      <c r="X35"/>
      <c r="Y35"/>
      <c r="Z35"/>
      <c r="AA35"/>
    </row>
    <row r="37" spans="1:33" x14ac:dyDescent="0.3">
      <c r="A37" t="s">
        <v>283</v>
      </c>
    </row>
    <row r="41" spans="1:33" s="91" customFormat="1" x14ac:dyDescent="0.3">
      <c r="A41" s="91" t="s">
        <v>373</v>
      </c>
      <c r="C41" s="108"/>
      <c r="E41" s="108"/>
      <c r="G41" s="108"/>
      <c r="I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4" spans="1:33" ht="43.2" x14ac:dyDescent="0.3">
      <c r="A44" s="48" t="s">
        <v>282</v>
      </c>
      <c r="B44" s="49" t="s">
        <v>272</v>
      </c>
      <c r="C44" s="56"/>
      <c r="D44" s="49" t="s">
        <v>271</v>
      </c>
      <c r="E44" s="56"/>
      <c r="F44" s="49" t="s">
        <v>274</v>
      </c>
      <c r="G44" s="56"/>
      <c r="H44" s="50" t="s">
        <v>273</v>
      </c>
      <c r="I44" s="56"/>
      <c r="J44" s="49" t="s">
        <v>275</v>
      </c>
      <c r="L44" s="56" t="s">
        <v>443</v>
      </c>
      <c r="M44" s="56"/>
      <c r="N44" s="56" t="s">
        <v>444</v>
      </c>
      <c r="O44" s="56"/>
      <c r="P44" s="56" t="s">
        <v>445</v>
      </c>
      <c r="Q44" s="56"/>
      <c r="R44" s="56" t="s">
        <v>446</v>
      </c>
      <c r="S44" s="56"/>
      <c r="T44" s="56" t="s">
        <v>447</v>
      </c>
    </row>
    <row r="45" spans="1:33" ht="14.4" customHeight="1" x14ac:dyDescent="0.3">
      <c r="A45" s="7" t="s">
        <v>238</v>
      </c>
      <c r="B45" s="51">
        <v>21.032218858492421</v>
      </c>
      <c r="D45" s="51">
        <v>0.51370556976973036</v>
      </c>
      <c r="F45" s="51">
        <v>2.3084960342452274</v>
      </c>
      <c r="H45" s="51">
        <v>8.4589268746309791</v>
      </c>
      <c r="J45" s="51">
        <v>1.8921435740995864</v>
      </c>
      <c r="L45" s="135">
        <v>0.25163875221413112</v>
      </c>
      <c r="M45" s="135"/>
      <c r="N45" s="135">
        <v>0.1050463491438693</v>
      </c>
      <c r="O45" s="135"/>
      <c r="P45" s="135">
        <v>0.36470989962605782</v>
      </c>
      <c r="Q45" s="135"/>
      <c r="R45" s="135">
        <v>1.4677377484747096</v>
      </c>
      <c r="S45" s="135"/>
      <c r="T45" s="135">
        <v>0.69993879157646133</v>
      </c>
      <c r="W45" s="158" t="s">
        <v>321</v>
      </c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</row>
    <row r="46" spans="1:33" ht="15" thickBot="1" x14ac:dyDescent="0.35">
      <c r="A46" s="7" t="s">
        <v>238</v>
      </c>
      <c r="B46" s="51">
        <v>17.516096773516505</v>
      </c>
      <c r="D46" s="51">
        <v>0.41841952871589405</v>
      </c>
      <c r="F46" s="51">
        <v>2.4298887950772752</v>
      </c>
      <c r="H46" s="51">
        <v>7.4401280242320169</v>
      </c>
      <c r="J46" s="51">
        <v>1.3881805953062389</v>
      </c>
      <c r="L46" s="135">
        <v>0.30149134028734498</v>
      </c>
      <c r="M46" s="135"/>
      <c r="N46" s="135">
        <v>0.11077381420980123</v>
      </c>
      <c r="O46" s="135"/>
      <c r="P46" s="135">
        <v>0.15740865292883038</v>
      </c>
      <c r="Q46" s="135"/>
      <c r="R46" s="135">
        <v>1.3850366819309294</v>
      </c>
      <c r="S46" s="135"/>
      <c r="T46" s="135">
        <v>0.65929331234497224</v>
      </c>
      <c r="W46" s="68" t="s">
        <v>314</v>
      </c>
      <c r="X46" s="71" t="s">
        <v>272</v>
      </c>
      <c r="Y46" s="71" t="s">
        <v>374</v>
      </c>
      <c r="Z46" s="71" t="s">
        <v>274</v>
      </c>
      <c r="AA46" s="71" t="s">
        <v>273</v>
      </c>
      <c r="AB46" s="111" t="s">
        <v>275</v>
      </c>
      <c r="AC46" s="111" t="s">
        <v>448</v>
      </c>
      <c r="AD46" s="111" t="s">
        <v>449</v>
      </c>
      <c r="AE46" s="111" t="s">
        <v>450</v>
      </c>
      <c r="AF46" s="111" t="s">
        <v>451</v>
      </c>
      <c r="AG46" s="148" t="s">
        <v>452</v>
      </c>
    </row>
    <row r="47" spans="1:33" x14ac:dyDescent="0.3">
      <c r="A47" s="7" t="s">
        <v>238</v>
      </c>
      <c r="B47" s="51">
        <v>19.666592309440198</v>
      </c>
      <c r="D47" s="51">
        <v>0.55449013633546784</v>
      </c>
      <c r="F47" s="51">
        <v>2.5222923466225988</v>
      </c>
      <c r="H47" s="51">
        <v>9.5898858190456515</v>
      </c>
      <c r="J47" s="51">
        <v>2.1789286304482549</v>
      </c>
      <c r="L47" s="135">
        <v>0.29238073213934257</v>
      </c>
      <c r="M47" s="135"/>
      <c r="N47" s="135">
        <v>0.159412123597717</v>
      </c>
      <c r="O47" s="135"/>
      <c r="P47" s="135">
        <v>0.43741915926461472</v>
      </c>
      <c r="Q47" s="135"/>
      <c r="R47" s="135">
        <v>1.0245769469117953</v>
      </c>
      <c r="S47" s="135"/>
      <c r="T47" s="135">
        <v>0.76968322660607313</v>
      </c>
      <c r="W47" s="157" t="s">
        <v>320</v>
      </c>
      <c r="X47" s="157"/>
      <c r="Y47" s="157"/>
      <c r="Z47" s="157"/>
      <c r="AA47" s="157"/>
      <c r="AB47" s="2"/>
      <c r="AC47" s="2"/>
      <c r="AD47" s="2"/>
      <c r="AE47" s="2"/>
      <c r="AF47" s="2"/>
      <c r="AG47" s="7"/>
    </row>
    <row r="48" spans="1:33" x14ac:dyDescent="0.3">
      <c r="A48" s="7" t="s">
        <v>238</v>
      </c>
      <c r="B48" s="51">
        <v>18.805740829239536</v>
      </c>
      <c r="D48" s="51">
        <v>0.91225083513460403</v>
      </c>
      <c r="F48" s="51">
        <v>2.4790044114757319</v>
      </c>
      <c r="H48" s="51">
        <v>10.108264207113383</v>
      </c>
      <c r="J48" s="51">
        <v>2.3381771467871881</v>
      </c>
      <c r="L48" s="135">
        <v>0.309624089746113</v>
      </c>
      <c r="M48" s="135"/>
      <c r="N48" s="135">
        <v>0.24743652824247192</v>
      </c>
      <c r="O48" s="135"/>
      <c r="P48" s="135">
        <v>0.76769196305757526</v>
      </c>
      <c r="Q48" s="135"/>
      <c r="R48" s="135">
        <v>1.3396198663784635</v>
      </c>
      <c r="S48" s="135"/>
      <c r="T48" s="135">
        <v>0.59782487718608757</v>
      </c>
      <c r="W48" s="1" t="s">
        <v>371</v>
      </c>
      <c r="X48" s="67" t="s">
        <v>375</v>
      </c>
      <c r="Y48" s="67" t="s">
        <v>376</v>
      </c>
      <c r="Z48" s="67" t="s">
        <v>377</v>
      </c>
      <c r="AA48" s="67" t="s">
        <v>378</v>
      </c>
      <c r="AB48" s="67" t="s">
        <v>379</v>
      </c>
      <c r="AC48" s="67" t="s">
        <v>495</v>
      </c>
      <c r="AD48" s="67" t="s">
        <v>497</v>
      </c>
      <c r="AE48" s="67" t="s">
        <v>493</v>
      </c>
      <c r="AF48" s="67" t="s">
        <v>499</v>
      </c>
      <c r="AG48" s="7" t="s">
        <v>302</v>
      </c>
    </row>
    <row r="49" spans="1:33" x14ac:dyDescent="0.3">
      <c r="A49" s="7" t="s">
        <v>239</v>
      </c>
      <c r="B49" s="51">
        <v>19.204409423279312</v>
      </c>
      <c r="D49" s="51">
        <v>0.7931621237634181</v>
      </c>
      <c r="F49" s="51">
        <v>2.8756891759629557</v>
      </c>
      <c r="H49" s="51">
        <v>5.4437659808461358</v>
      </c>
      <c r="J49" s="51">
        <v>2.2977933066722795</v>
      </c>
      <c r="L49" s="135">
        <v>1.1458391064751035</v>
      </c>
      <c r="M49" s="135"/>
      <c r="N49" s="135">
        <v>8.147475890572721E-2</v>
      </c>
      <c r="O49" s="135"/>
      <c r="P49" s="135">
        <v>0.6798625447274258</v>
      </c>
      <c r="Q49" s="135"/>
      <c r="R49" s="135">
        <v>1.7373320879814775</v>
      </c>
      <c r="S49" s="135"/>
      <c r="T49" s="135">
        <v>0.78863223531888027</v>
      </c>
      <c r="W49" s="69" t="s">
        <v>372</v>
      </c>
      <c r="X49" s="70" t="s">
        <v>380</v>
      </c>
      <c r="Y49" s="70" t="s">
        <v>376</v>
      </c>
      <c r="Z49" s="70" t="s">
        <v>381</v>
      </c>
      <c r="AA49" s="70" t="s">
        <v>382</v>
      </c>
      <c r="AB49" s="70" t="s">
        <v>305</v>
      </c>
      <c r="AC49" s="147" t="s">
        <v>496</v>
      </c>
      <c r="AD49" s="147" t="s">
        <v>498</v>
      </c>
      <c r="AE49" s="147" t="s">
        <v>494</v>
      </c>
      <c r="AF49" s="147" t="s">
        <v>500</v>
      </c>
      <c r="AG49" s="149" t="s">
        <v>376</v>
      </c>
    </row>
    <row r="50" spans="1:33" ht="28.2" customHeight="1" x14ac:dyDescent="0.3">
      <c r="A50" s="7" t="s">
        <v>239</v>
      </c>
      <c r="B50" s="51">
        <v>22.340887790584098</v>
      </c>
      <c r="D50" s="51">
        <v>0.95754951162336388</v>
      </c>
      <c r="F50" s="51">
        <v>2.8561215618284823</v>
      </c>
      <c r="H50" s="51">
        <v>6.8013732516116425</v>
      </c>
      <c r="J50" s="51">
        <v>2.4007577651885135</v>
      </c>
      <c r="L50" s="135">
        <v>0.4547271206455421</v>
      </c>
      <c r="M50" s="135"/>
      <c r="N50" s="135">
        <v>0.69510347372564452</v>
      </c>
      <c r="O50" s="135"/>
      <c r="P50" s="135">
        <v>0.95058485055674935</v>
      </c>
      <c r="Q50" s="135"/>
      <c r="R50" s="135">
        <v>1.5765377515139674</v>
      </c>
      <c r="S50" s="135"/>
      <c r="T50" s="135">
        <v>0.93593456729830038</v>
      </c>
      <c r="W50" s="159" t="s">
        <v>501</v>
      </c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</row>
    <row r="51" spans="1:33" x14ac:dyDescent="0.3">
      <c r="A51" s="7" t="s">
        <v>239</v>
      </c>
      <c r="B51" s="51">
        <v>21.179203370069608</v>
      </c>
      <c r="D51" s="51">
        <v>0.6139782482598608</v>
      </c>
      <c r="F51" s="51">
        <v>3.1438501015081211</v>
      </c>
      <c r="H51" s="51">
        <v>4.7186698230858459</v>
      </c>
      <c r="J51" s="51">
        <v>2.1430026102088169</v>
      </c>
      <c r="L51" s="135">
        <v>0.15634629010037396</v>
      </c>
      <c r="M51" s="135"/>
      <c r="N51" s="135">
        <v>9.174045463491437E-2</v>
      </c>
      <c r="O51" s="135"/>
      <c r="P51" s="135">
        <v>0.41641748839907194</v>
      </c>
      <c r="Q51" s="135"/>
      <c r="R51" s="135">
        <v>3.0056599477958232</v>
      </c>
      <c r="S51" s="135"/>
      <c r="T51" s="135">
        <v>0.50202827726218102</v>
      </c>
      <c r="AB51" s="2"/>
    </row>
    <row r="52" spans="1:33" x14ac:dyDescent="0.3">
      <c r="A52" s="7" t="s">
        <v>239</v>
      </c>
      <c r="B52" s="51">
        <v>17.654248056013181</v>
      </c>
      <c r="D52" s="51">
        <v>0.67890485996705097</v>
      </c>
      <c r="F52" s="51">
        <v>2.5880584431630975</v>
      </c>
      <c r="H52" s="51">
        <v>6.4423139621087309</v>
      </c>
      <c r="J52" s="51">
        <v>1.8328632619439866</v>
      </c>
      <c r="L52" s="135">
        <v>6.6284589647707171E-2</v>
      </c>
      <c r="M52" s="135"/>
      <c r="N52" s="135">
        <v>0.12366423932296797</v>
      </c>
      <c r="O52" s="135"/>
      <c r="P52" s="135">
        <v>0.56802841845140029</v>
      </c>
      <c r="Q52" s="135"/>
      <c r="R52" s="135">
        <v>1.4536050247116972</v>
      </c>
      <c r="S52" s="135"/>
      <c r="T52" s="135">
        <v>0.65597899505766066</v>
      </c>
      <c r="AB52" s="2"/>
    </row>
    <row r="53" spans="1:33" x14ac:dyDescent="0.3">
      <c r="A53" s="52" t="s">
        <v>267</v>
      </c>
      <c r="B53" s="53">
        <f>AVERAGE(B45:B52)</f>
        <v>19.674924676329358</v>
      </c>
      <c r="C53" s="109" t="s">
        <v>249</v>
      </c>
      <c r="D53" s="53">
        <f t="shared" ref="D53:J53" si="5">AVERAGE(D45:D52)</f>
        <v>0.68030760169617377</v>
      </c>
      <c r="E53" s="109" t="s">
        <v>249</v>
      </c>
      <c r="F53" s="53">
        <f t="shared" si="5"/>
        <v>2.650425108735436</v>
      </c>
      <c r="G53" s="109" t="s">
        <v>281</v>
      </c>
      <c r="H53" s="53">
        <f t="shared" si="5"/>
        <v>7.3754159928342986</v>
      </c>
      <c r="I53" s="109" t="s">
        <v>249</v>
      </c>
      <c r="J53" s="53">
        <f t="shared" si="5"/>
        <v>2.0589808613318583</v>
      </c>
      <c r="K53" s="109" t="s">
        <v>249</v>
      </c>
      <c r="L53" s="109">
        <f t="shared" ref="L53" si="6">AVERAGE(L45:L52)</f>
        <v>0.37229150265695732</v>
      </c>
      <c r="M53" s="109"/>
      <c r="N53" s="109">
        <f t="shared" ref="N53" si="7">AVERAGE(N45:N52)</f>
        <v>0.20183146772288918</v>
      </c>
      <c r="O53" s="109"/>
      <c r="P53" s="109">
        <f t="shared" ref="P53" si="8">AVERAGE(P45:P52)</f>
        <v>0.54276537212646569</v>
      </c>
      <c r="Q53" s="109"/>
      <c r="R53" s="109">
        <f t="shared" ref="R53" si="9">AVERAGE(R45:R52)</f>
        <v>1.6237632569623579</v>
      </c>
      <c r="S53" s="109"/>
      <c r="T53" s="109">
        <f t="shared" ref="T53" si="10">AVERAGE(T45:T52)</f>
        <v>0.70116428533132702</v>
      </c>
      <c r="U53" s="109"/>
      <c r="V53" s="109"/>
      <c r="AB53" s="2"/>
    </row>
    <row r="54" spans="1:33" x14ac:dyDescent="0.3">
      <c r="A54" s="54" t="s">
        <v>268</v>
      </c>
      <c r="B54" s="55">
        <f>STDEV(B45:B52)/SQRT(8)</f>
        <v>0.61139576441254673</v>
      </c>
      <c r="C54" s="110"/>
      <c r="D54" s="55">
        <f t="shared" ref="D54:J54" si="11">STDEV(D45:D52)/SQRT(8)</f>
        <v>6.8134592184690701E-2</v>
      </c>
      <c r="E54" s="110"/>
      <c r="F54" s="55">
        <f t="shared" si="11"/>
        <v>9.926224043497911E-2</v>
      </c>
      <c r="G54" s="110"/>
      <c r="H54" s="55">
        <f t="shared" si="11"/>
        <v>0.67533451895087071</v>
      </c>
      <c r="I54" s="110"/>
      <c r="J54" s="55">
        <f t="shared" si="11"/>
        <v>0.11968540380750713</v>
      </c>
      <c r="K54" s="110"/>
      <c r="L54" s="137">
        <f t="shared" ref="L54" si="12">STDEV(L45:L52)/SQRT(8)</f>
        <v>0.11766529233897748</v>
      </c>
      <c r="M54" s="137"/>
      <c r="N54" s="137">
        <f t="shared" ref="N54" si="13">STDEV(N45:N52)/SQRT(8)</f>
        <v>7.2895624227434716E-2</v>
      </c>
      <c r="O54" s="137"/>
      <c r="P54" s="137">
        <f t="shared" ref="P54" si="14">STDEV(P45:P52)/SQRT(8)</f>
        <v>8.9003182040293449E-2</v>
      </c>
      <c r="Q54" s="137"/>
      <c r="R54" s="137">
        <f t="shared" ref="R54" si="15">STDEV(R45:R52)/SQRT(8)</f>
        <v>0.2102216709882283</v>
      </c>
      <c r="S54" s="137"/>
      <c r="T54" s="137">
        <f t="shared" ref="T54" si="16">STDEV(T45:T52)/SQRT(8)</f>
        <v>4.6597276617940456E-2</v>
      </c>
      <c r="U54" s="134"/>
      <c r="V54" s="134"/>
    </row>
    <row r="55" spans="1:33" x14ac:dyDescent="0.3">
      <c r="A55" s="7" t="s">
        <v>240</v>
      </c>
      <c r="B55" s="51">
        <v>21.333523116615069</v>
      </c>
      <c r="D55" s="51">
        <v>0.7915869865841072</v>
      </c>
      <c r="F55" s="51">
        <v>4.1577690454076359</v>
      </c>
      <c r="H55" s="51">
        <v>6.996157383900929</v>
      </c>
      <c r="J55" s="51">
        <v>0.95814895768833852</v>
      </c>
      <c r="L55" s="135">
        <v>0.75140769533556417</v>
      </c>
      <c r="M55" s="135"/>
      <c r="N55" s="135">
        <v>0.16317107852784882</v>
      </c>
      <c r="O55" s="135"/>
      <c r="P55" s="135">
        <v>0.16925788441692466</v>
      </c>
      <c r="Q55" s="135"/>
      <c r="R55" s="135">
        <v>1.9847354489164089</v>
      </c>
      <c r="S55" s="135"/>
      <c r="T55" s="135">
        <v>0.78287963880288958</v>
      </c>
    </row>
    <row r="56" spans="1:33" x14ac:dyDescent="0.3">
      <c r="A56" s="7" t="s">
        <v>240</v>
      </c>
      <c r="B56" s="51">
        <v>21.380892118831824</v>
      </c>
      <c r="D56" s="51">
        <v>0.72863539778449138</v>
      </c>
      <c r="F56" s="51">
        <v>3.9958253121852971</v>
      </c>
      <c r="H56" s="51">
        <v>8.1831260976837878</v>
      </c>
      <c r="J56" s="51">
        <v>1.3035898892245719</v>
      </c>
      <c r="L56" s="136">
        <v>-0.24209948828970662</v>
      </c>
      <c r="M56" s="135"/>
      <c r="N56" s="136">
        <v>2.419553237551636E-3</v>
      </c>
      <c r="O56" s="135"/>
      <c r="P56" s="136">
        <v>0.20859086606243701</v>
      </c>
      <c r="Q56" s="135"/>
      <c r="R56" s="136">
        <v>1.2190201913393759</v>
      </c>
      <c r="S56" s="135"/>
      <c r="T56" s="136">
        <v>0.557905387713998</v>
      </c>
    </row>
    <row r="57" spans="1:33" x14ac:dyDescent="0.3">
      <c r="A57" s="7" t="s">
        <v>240</v>
      </c>
      <c r="B57" s="51">
        <v>19.177564264475741</v>
      </c>
      <c r="D57" s="51">
        <v>0.69130829420970252</v>
      </c>
      <c r="F57" s="51">
        <v>3.6417275723787172</v>
      </c>
      <c r="H57" s="51">
        <v>6.5431291960093896</v>
      </c>
      <c r="J57" s="51">
        <v>1.0713464397496086</v>
      </c>
      <c r="L57" s="135">
        <v>-0.35818834875024608</v>
      </c>
      <c r="M57" s="135"/>
      <c r="N57" s="135">
        <v>-7.8838319228498321E-2</v>
      </c>
      <c r="O57" s="135"/>
      <c r="P57" s="135">
        <v>0.12684575508607199</v>
      </c>
      <c r="Q57" s="135"/>
      <c r="R57" s="135">
        <v>1.1495116392801255</v>
      </c>
      <c r="S57" s="135"/>
      <c r="T57" s="135">
        <v>0.56058949530516433</v>
      </c>
    </row>
    <row r="58" spans="1:33" x14ac:dyDescent="0.3">
      <c r="A58" s="7" t="s">
        <v>240</v>
      </c>
      <c r="B58" s="51">
        <v>20.889185844730491</v>
      </c>
      <c r="D58" s="51">
        <v>0.74966831255028143</v>
      </c>
      <c r="F58" s="51">
        <v>4.3196134402654867</v>
      </c>
      <c r="H58" s="51">
        <v>7.0821798622284788</v>
      </c>
      <c r="J58" s="51">
        <v>1.216306456154465</v>
      </c>
      <c r="L58" s="135">
        <v>1.0590571737846879</v>
      </c>
      <c r="M58" s="135"/>
      <c r="N58" s="135">
        <v>0.24795999803188348</v>
      </c>
      <c r="O58" s="135"/>
      <c r="P58" s="135">
        <v>0.12885015084473048</v>
      </c>
      <c r="Q58" s="135"/>
      <c r="R58" s="135">
        <v>1.1878695193081257</v>
      </c>
      <c r="S58" s="135"/>
      <c r="T58" s="135">
        <v>0.66997229485116649</v>
      </c>
    </row>
    <row r="59" spans="1:33" x14ac:dyDescent="0.3">
      <c r="A59" s="7" t="s">
        <v>241</v>
      </c>
      <c r="B59" s="51">
        <v>19.749650222929933</v>
      </c>
      <c r="D59" s="51">
        <v>0.71085752388535028</v>
      </c>
      <c r="F59" s="51">
        <v>4.7095637937898092</v>
      </c>
      <c r="H59" s="51">
        <v>6.2111740644904456</v>
      </c>
      <c r="J59" s="51">
        <v>1.1060533041401273</v>
      </c>
      <c r="L59" s="135">
        <v>1.3157728793544576</v>
      </c>
      <c r="M59" s="135"/>
      <c r="N59" s="135">
        <v>6.1173587876402299E-2</v>
      </c>
      <c r="O59" s="135"/>
      <c r="P59" s="135">
        <v>9.2280414012738843E-2</v>
      </c>
      <c r="Q59" s="135"/>
      <c r="R59" s="135">
        <v>2.1894651671974521</v>
      </c>
      <c r="S59" s="135"/>
      <c r="T59" s="135">
        <v>0.99728562898089179</v>
      </c>
    </row>
    <row r="60" spans="1:33" x14ac:dyDescent="0.3">
      <c r="A60" s="7" t="s">
        <v>241</v>
      </c>
      <c r="B60" s="51">
        <v>20.20445199365205</v>
      </c>
      <c r="D60" s="51">
        <v>0.57959350327316006</v>
      </c>
      <c r="F60" s="51">
        <v>4.3674511704026973</v>
      </c>
      <c r="H60" s="51">
        <v>4.7042556338028163</v>
      </c>
      <c r="J60" s="51">
        <v>1.1039436917278318</v>
      </c>
      <c r="L60" s="135">
        <v>0.88001367840976175</v>
      </c>
      <c r="M60" s="135"/>
      <c r="N60" s="135">
        <v>8.0424129108443154E-3</v>
      </c>
      <c r="O60" s="135"/>
      <c r="P60" s="135">
        <v>8.0671672287244589E-2</v>
      </c>
      <c r="Q60" s="135"/>
      <c r="R60" s="135">
        <v>1.9948340607022415</v>
      </c>
      <c r="S60" s="135"/>
      <c r="T60" s="135">
        <v>0.67463112477682996</v>
      </c>
    </row>
    <row r="61" spans="1:33" x14ac:dyDescent="0.3">
      <c r="A61" s="7" t="s">
        <v>241</v>
      </c>
      <c r="B61" s="51">
        <v>19.029696666666666</v>
      </c>
      <c r="D61" s="51">
        <v>0.20563333333333336</v>
      </c>
      <c r="F61" s="51">
        <v>1.9287562499999999</v>
      </c>
      <c r="H61" s="51">
        <v>1.8351437500000003</v>
      </c>
      <c r="J61" s="51">
        <v>0.51640416666666666</v>
      </c>
      <c r="L61" s="135">
        <v>0.89000196811651233</v>
      </c>
      <c r="M61" s="135"/>
      <c r="N61" s="135">
        <v>0.55835662271206454</v>
      </c>
      <c r="O61" s="135"/>
      <c r="P61" s="135">
        <v>2.838333333333333E-2</v>
      </c>
      <c r="Q61" s="135"/>
      <c r="R61" s="135">
        <v>0.60960416666666672</v>
      </c>
      <c r="S61" s="135"/>
      <c r="T61" s="135">
        <v>0.35010416666666666</v>
      </c>
    </row>
    <row r="62" spans="1:33" x14ac:dyDescent="0.3">
      <c r="A62" s="7" t="s">
        <v>241</v>
      </c>
      <c r="B62" s="51">
        <v>17.590508678240283</v>
      </c>
      <c r="D62" s="51">
        <v>0.71075371868218584</v>
      </c>
      <c r="F62" s="51">
        <v>4.9869230025646072</v>
      </c>
      <c r="H62" s="51">
        <v>6.4152953837048727</v>
      </c>
      <c r="J62" s="51">
        <v>1.3579453343854804</v>
      </c>
      <c r="L62" s="135">
        <v>-0.14027976776225154</v>
      </c>
      <c r="M62" s="135"/>
      <c r="N62" s="135">
        <v>0.15122505412320408</v>
      </c>
      <c r="O62" s="135"/>
      <c r="P62" s="135">
        <v>0.11477147366344448</v>
      </c>
      <c r="Q62" s="135"/>
      <c r="R62" s="135">
        <v>0.66846458867626757</v>
      </c>
      <c r="S62" s="135"/>
      <c r="T62" s="135">
        <v>0.75690729927007305</v>
      </c>
    </row>
    <row r="63" spans="1:33" x14ac:dyDescent="0.3">
      <c r="A63" s="52" t="s">
        <v>267</v>
      </c>
      <c r="B63" s="53">
        <f>AVERAGE(B55:B62)</f>
        <v>19.919434113267755</v>
      </c>
      <c r="C63" s="58" t="s">
        <v>249</v>
      </c>
      <c r="D63" s="53">
        <f t="shared" ref="D63" si="17">AVERAGE(D55:D62)</f>
        <v>0.64600463378782658</v>
      </c>
      <c r="E63" s="58" t="s">
        <v>249</v>
      </c>
      <c r="F63" s="53">
        <f t="shared" ref="F63" si="18">AVERAGE(F55:F62)</f>
        <v>4.0134536983742812</v>
      </c>
      <c r="G63" s="58" t="s">
        <v>249</v>
      </c>
      <c r="H63" s="53">
        <f t="shared" ref="H63" si="19">AVERAGE(H55:H62)</f>
        <v>5.9963076714775898</v>
      </c>
      <c r="I63" s="58" t="s">
        <v>249</v>
      </c>
      <c r="J63" s="53">
        <f t="shared" ref="J63" si="20">AVERAGE(J55:J62)</f>
        <v>1.0792172799671362</v>
      </c>
      <c r="K63" s="58" t="s">
        <v>281</v>
      </c>
      <c r="L63" s="109">
        <f t="shared" ref="L63" si="21">AVERAGE(L55:L62)</f>
        <v>0.51946072377484742</v>
      </c>
      <c r="M63" s="109"/>
      <c r="N63" s="109">
        <f t="shared" ref="N63" si="22">AVERAGE(N55:N62)</f>
        <v>0.13918874852391261</v>
      </c>
      <c r="O63" s="109"/>
      <c r="P63" s="109">
        <f t="shared" ref="P63" si="23">AVERAGE(P55:P62)</f>
        <v>0.11870644371336567</v>
      </c>
      <c r="Q63" s="109"/>
      <c r="R63" s="109">
        <f t="shared" ref="R63" si="24">AVERAGE(R55:R62)</f>
        <v>1.3754380977608329</v>
      </c>
      <c r="S63" s="109"/>
      <c r="T63" s="109">
        <f t="shared" ref="T63" si="25">AVERAGE(T55:T62)</f>
        <v>0.66878437954595993</v>
      </c>
      <c r="U63" s="58"/>
      <c r="V63" s="58"/>
    </row>
    <row r="64" spans="1:33" x14ac:dyDescent="0.3">
      <c r="A64" s="54" t="s">
        <v>268</v>
      </c>
      <c r="B64" s="55">
        <f>STDEV(B55:B62)/SQRT(8)</f>
        <v>0.46198107320530635</v>
      </c>
      <c r="C64" s="59"/>
      <c r="D64" s="55">
        <f t="shared" ref="D64" si="26">STDEV(D55:D62)/SQRT(8)</f>
        <v>6.6487956269139739E-2</v>
      </c>
      <c r="E64" s="59"/>
      <c r="F64" s="55">
        <f t="shared" ref="F64" si="27">STDEV(F55:F62)/SQRT(8)</f>
        <v>0.33156935258954862</v>
      </c>
      <c r="G64" s="59"/>
      <c r="H64" s="55">
        <f t="shared" ref="H64" si="28">STDEV(H55:H62)/SQRT(8)</f>
        <v>0.68746958881148668</v>
      </c>
      <c r="I64" s="59"/>
      <c r="J64" s="55">
        <f t="shared" ref="J64" si="29">STDEV(J55:J62)/SQRT(8)</f>
        <v>9.2546850611365791E-2</v>
      </c>
      <c r="K64" s="59"/>
      <c r="L64" s="110">
        <f t="shared" ref="L64" si="30">STDEV(L55:L62)/SQRT(8)</f>
        <v>0.23268139581744562</v>
      </c>
      <c r="M64" s="110"/>
      <c r="N64" s="110">
        <f t="shared" ref="N64" si="31">STDEV(N55:N62)/SQRT(8)</f>
        <v>7.0429835647592059E-2</v>
      </c>
      <c r="O64" s="110"/>
      <c r="P64" s="110">
        <f t="shared" ref="P64" si="32">STDEV(P55:P62)/SQRT(8)</f>
        <v>1.9421328419059143E-2</v>
      </c>
      <c r="Q64" s="110"/>
      <c r="R64" s="110">
        <f t="shared" ref="R64" si="33">STDEV(R55:R62)/SQRT(8)</f>
        <v>0.2160745217464273</v>
      </c>
      <c r="S64" s="110"/>
      <c r="T64" s="110">
        <f t="shared" ref="T64" si="34">STDEV(T55:T62)/SQRT(8)</f>
        <v>6.7386068598469878E-2</v>
      </c>
      <c r="U64" s="60"/>
      <c r="V64" s="60"/>
    </row>
    <row r="67" spans="1:22" x14ac:dyDescent="0.3">
      <c r="A67" s="1"/>
      <c r="B67" s="58" t="s">
        <v>272</v>
      </c>
      <c r="C67" s="58"/>
      <c r="D67" s="58" t="s">
        <v>271</v>
      </c>
      <c r="E67" s="58"/>
      <c r="F67" s="58" t="s">
        <v>274</v>
      </c>
      <c r="G67" s="58"/>
      <c r="H67" s="58" t="s">
        <v>273</v>
      </c>
      <c r="I67" s="58"/>
      <c r="J67" s="58" t="s">
        <v>275</v>
      </c>
      <c r="K67" s="58"/>
      <c r="L67" s="58" t="s">
        <v>443</v>
      </c>
      <c r="M67" s="58"/>
      <c r="N67" s="58" t="s">
        <v>444</v>
      </c>
      <c r="O67" s="58"/>
      <c r="P67" s="58" t="s">
        <v>445</v>
      </c>
      <c r="Q67" s="58"/>
      <c r="R67" s="58" t="s">
        <v>446</v>
      </c>
      <c r="S67" s="58"/>
      <c r="T67" s="58" t="s">
        <v>447</v>
      </c>
      <c r="U67" s="58"/>
      <c r="V67" s="58"/>
    </row>
    <row r="68" spans="1:22" x14ac:dyDescent="0.3">
      <c r="A68" t="s">
        <v>267</v>
      </c>
      <c r="B68" s="57">
        <v>19.674924676329358</v>
      </c>
      <c r="C68" s="57" t="s">
        <v>249</v>
      </c>
      <c r="D68" s="57">
        <v>0.68030760169617377</v>
      </c>
      <c r="E68" s="57" t="s">
        <v>249</v>
      </c>
      <c r="F68" s="57">
        <v>2.650425108735436</v>
      </c>
      <c r="G68" s="57" t="s">
        <v>281</v>
      </c>
      <c r="H68" s="57">
        <v>7.3754159928342986</v>
      </c>
      <c r="I68" s="57" t="s">
        <v>249</v>
      </c>
      <c r="J68" s="57">
        <v>2.0589808613318583</v>
      </c>
      <c r="K68" s="57" t="s">
        <v>249</v>
      </c>
      <c r="L68" s="138">
        <v>0.37229150265695732</v>
      </c>
      <c r="M68" s="138" t="s">
        <v>249</v>
      </c>
      <c r="N68" s="138">
        <v>0.20183146772288918</v>
      </c>
      <c r="O68" s="138" t="s">
        <v>249</v>
      </c>
      <c r="P68" s="138">
        <v>0.54276537212646569</v>
      </c>
      <c r="Q68" s="138" t="s">
        <v>249</v>
      </c>
      <c r="R68" s="138">
        <v>1.6237632569623579</v>
      </c>
      <c r="S68" s="138" t="s">
        <v>249</v>
      </c>
      <c r="T68" s="138">
        <v>0.70116428533132702</v>
      </c>
      <c r="U68" s="57" t="s">
        <v>249</v>
      </c>
    </row>
    <row r="69" spans="1:22" x14ac:dyDescent="0.3">
      <c r="A69" t="s">
        <v>268</v>
      </c>
      <c r="B69" s="57">
        <v>0.61139576441254673</v>
      </c>
      <c r="D69" s="57">
        <v>6.8134592184690701E-2</v>
      </c>
      <c r="F69" s="57">
        <v>9.926224043497911E-2</v>
      </c>
      <c r="H69" s="57">
        <v>0.67533451895087071</v>
      </c>
      <c r="J69" s="57">
        <v>0.11968540380750713</v>
      </c>
      <c r="L69" s="57">
        <v>0.11766529233897748</v>
      </c>
      <c r="N69" s="57">
        <v>7.2895624227434716E-2</v>
      </c>
      <c r="P69" s="57">
        <v>8.9003182040293449E-2</v>
      </c>
      <c r="R69" s="57">
        <v>0.2102216709882283</v>
      </c>
      <c r="T69" s="57">
        <v>4.6597276617940456E-2</v>
      </c>
    </row>
    <row r="70" spans="1:22" x14ac:dyDescent="0.3">
      <c r="A70" t="s">
        <v>267</v>
      </c>
      <c r="B70" s="57">
        <v>19.919434113267755</v>
      </c>
      <c r="C70" s="57" t="s">
        <v>249</v>
      </c>
      <c r="D70" s="57">
        <v>0.64600463378782658</v>
      </c>
      <c r="E70" s="57" t="s">
        <v>249</v>
      </c>
      <c r="F70" s="57">
        <v>4.0134536983742812</v>
      </c>
      <c r="G70" s="57" t="s">
        <v>249</v>
      </c>
      <c r="H70" s="57">
        <v>5.9963076714775898</v>
      </c>
      <c r="I70" s="57" t="s">
        <v>249</v>
      </c>
      <c r="J70" s="57">
        <v>1.0792172799671362</v>
      </c>
      <c r="K70" s="57" t="s">
        <v>281</v>
      </c>
      <c r="L70" s="57">
        <v>0.51946072377484742</v>
      </c>
      <c r="M70" s="57" t="s">
        <v>249</v>
      </c>
      <c r="N70" s="57">
        <v>0.13918874852391261</v>
      </c>
      <c r="O70" s="57" t="s">
        <v>249</v>
      </c>
      <c r="P70" s="57">
        <v>0.11870644371336567</v>
      </c>
      <c r="Q70" s="57" t="s">
        <v>281</v>
      </c>
      <c r="R70" s="57">
        <v>1.3754380977608329</v>
      </c>
      <c r="S70" s="57" t="s">
        <v>249</v>
      </c>
      <c r="T70" s="57">
        <v>0.66878437954595993</v>
      </c>
      <c r="U70" s="57" t="s">
        <v>249</v>
      </c>
    </row>
    <row r="71" spans="1:22" x14ac:dyDescent="0.3">
      <c r="A71" t="s">
        <v>268</v>
      </c>
      <c r="B71" s="57">
        <v>0.46198107320530635</v>
      </c>
      <c r="D71" s="57">
        <v>6.6487956269139739E-2</v>
      </c>
      <c r="F71" s="57">
        <v>0.33156935258954862</v>
      </c>
      <c r="H71" s="57">
        <v>0.68746958881148668</v>
      </c>
      <c r="J71" s="57">
        <v>9.2546850611365791E-2</v>
      </c>
      <c r="L71" s="57">
        <v>0.23268139581744562</v>
      </c>
      <c r="N71" s="57">
        <v>7.0429835647592059E-2</v>
      </c>
      <c r="P71" s="57">
        <v>1.9421328419059143E-2</v>
      </c>
      <c r="R71" s="57">
        <v>0.2160745217464273</v>
      </c>
      <c r="T71" s="57">
        <v>6.7386068598469878E-2</v>
      </c>
    </row>
  </sheetData>
  <mergeCells count="5">
    <mergeCell ref="W4:AA4"/>
    <mergeCell ref="W2:AA2"/>
    <mergeCell ref="W47:AA47"/>
    <mergeCell ref="W45:AG45"/>
    <mergeCell ref="W50:AG50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topLeftCell="U31" workbookViewId="0">
      <selection activeCell="AB59" sqref="AB59"/>
    </sheetView>
  </sheetViews>
  <sheetFormatPr defaultColWidth="11.44140625" defaultRowHeight="14.4" x14ac:dyDescent="0.3"/>
  <cols>
    <col min="4" max="4" width="12.5546875" customWidth="1"/>
    <col min="5" max="5" width="15.88671875" customWidth="1"/>
    <col min="11" max="20" width="11.44140625" style="2"/>
    <col min="29" max="29" width="13" customWidth="1"/>
    <col min="30" max="30" width="13.44140625" customWidth="1"/>
    <col min="31" max="31" width="12.6640625" customWidth="1"/>
    <col min="32" max="32" width="14.88671875" style="7" customWidth="1"/>
    <col min="33" max="33" width="22.5546875" style="7" customWidth="1"/>
    <col min="34" max="34" width="14.44140625" customWidth="1"/>
    <col min="35" max="35" width="13.88671875" customWidth="1"/>
  </cols>
  <sheetData>
    <row r="1" spans="1:42" s="128" customFormat="1" ht="57.6" x14ac:dyDescent="0.3">
      <c r="A1" s="66" t="s">
        <v>330</v>
      </c>
      <c r="G1" s="130" t="s">
        <v>428</v>
      </c>
      <c r="H1" s="88" t="s">
        <v>427</v>
      </c>
      <c r="I1" s="131" t="s">
        <v>421</v>
      </c>
      <c r="J1" s="131" t="s">
        <v>422</v>
      </c>
      <c r="K1" s="142"/>
      <c r="L1" s="142"/>
      <c r="M1" s="142"/>
      <c r="N1" s="142"/>
      <c r="O1" s="142"/>
      <c r="P1" s="142"/>
      <c r="Q1" s="142"/>
      <c r="R1" s="142"/>
      <c r="S1" s="142"/>
      <c r="T1" s="142"/>
    </row>
    <row r="2" spans="1:42" ht="83.4" customHeight="1" x14ac:dyDescent="0.3">
      <c r="A2" s="150" t="s">
        <v>329</v>
      </c>
      <c r="B2" s="150"/>
      <c r="C2" s="150"/>
      <c r="D2" s="150"/>
      <c r="G2" s="123" t="s">
        <v>420</v>
      </c>
      <c r="H2" s="123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42" x14ac:dyDescent="0.3">
      <c r="F3" t="s">
        <v>424</v>
      </c>
      <c r="G3" s="42">
        <f>50/0.1225</f>
        <v>408.16326530612247</v>
      </c>
      <c r="H3" s="7" t="s">
        <v>423</v>
      </c>
      <c r="I3" s="7"/>
      <c r="J3" s="7"/>
      <c r="K3" s="143"/>
      <c r="L3" s="143"/>
      <c r="M3" s="143"/>
      <c r="N3" s="143"/>
      <c r="O3" s="143"/>
      <c r="P3" s="143"/>
      <c r="Q3" s="143"/>
      <c r="R3" s="143"/>
      <c r="S3" s="143"/>
      <c r="T3" s="143"/>
      <c r="V3" s="1" t="s">
        <v>270</v>
      </c>
      <c r="W3" s="2"/>
      <c r="X3" s="2"/>
      <c r="Y3" s="2"/>
    </row>
    <row r="4" spans="1:42" ht="14.4" customHeight="1" x14ac:dyDescent="0.3">
      <c r="F4" t="s">
        <v>424</v>
      </c>
      <c r="G4" s="42">
        <f>G3/1000*10000</f>
        <v>4081.6326530612246</v>
      </c>
      <c r="H4" s="7" t="s">
        <v>425</v>
      </c>
      <c r="I4" s="7"/>
      <c r="J4" s="7"/>
      <c r="K4" s="143"/>
      <c r="L4" s="143"/>
      <c r="M4" s="143"/>
      <c r="N4" s="143"/>
      <c r="O4" s="143"/>
      <c r="P4" s="143"/>
      <c r="Q4" s="143"/>
      <c r="R4" s="143"/>
      <c r="S4" s="143"/>
      <c r="T4" s="143"/>
      <c r="V4" s="72"/>
      <c r="W4" s="72"/>
      <c r="X4" s="72"/>
      <c r="Y4" s="72"/>
      <c r="Z4" s="72"/>
      <c r="AA4" s="72"/>
    </row>
    <row r="5" spans="1:42" x14ac:dyDescent="0.3">
      <c r="F5" s="113" t="s">
        <v>424</v>
      </c>
      <c r="G5" s="129">
        <f>G4/1000</f>
        <v>4.0816326530612246</v>
      </c>
      <c r="H5" s="114" t="s">
        <v>426</v>
      </c>
      <c r="I5" s="114">
        <v>5.5</v>
      </c>
      <c r="J5" s="114">
        <v>7.2</v>
      </c>
      <c r="K5" s="143"/>
      <c r="L5" s="143"/>
      <c r="M5" s="143"/>
      <c r="N5" s="143"/>
      <c r="O5" s="143"/>
      <c r="P5" s="143"/>
      <c r="Q5" s="143"/>
      <c r="R5" s="143"/>
      <c r="S5" s="143"/>
      <c r="T5" s="143"/>
      <c r="V5" s="72"/>
      <c r="W5" s="72"/>
      <c r="X5" s="72"/>
      <c r="Y5" s="72"/>
      <c r="Z5" s="72"/>
      <c r="AA5" s="72"/>
    </row>
    <row r="6" spans="1:42" x14ac:dyDescent="0.3">
      <c r="A6" s="86" t="s">
        <v>339</v>
      </c>
      <c r="G6" s="7"/>
      <c r="H6" s="7"/>
      <c r="V6" s="72"/>
      <c r="W6" s="72"/>
      <c r="X6" s="72"/>
      <c r="Y6" s="72"/>
      <c r="Z6" s="72"/>
      <c r="AA6" s="72"/>
    </row>
    <row r="7" spans="1:42" ht="57.6" x14ac:dyDescent="0.3">
      <c r="A7" s="73" t="s">
        <v>282</v>
      </c>
      <c r="B7" s="74" t="s">
        <v>272</v>
      </c>
      <c r="C7" s="75"/>
      <c r="D7" s="74" t="s">
        <v>271</v>
      </c>
      <c r="E7" s="75"/>
      <c r="F7" s="74" t="s">
        <v>274</v>
      </c>
      <c r="G7" s="75"/>
      <c r="H7" s="76" t="s">
        <v>273</v>
      </c>
      <c r="I7" s="75"/>
      <c r="J7" s="74" t="s">
        <v>275</v>
      </c>
      <c r="K7" s="139"/>
      <c r="L7" s="139" t="s">
        <v>443</v>
      </c>
      <c r="M7" s="139"/>
      <c r="N7" s="139" t="s">
        <v>444</v>
      </c>
      <c r="O7" s="139"/>
      <c r="P7" s="139" t="s">
        <v>445</v>
      </c>
      <c r="Q7" s="139"/>
      <c r="R7" s="139" t="s">
        <v>446</v>
      </c>
      <c r="S7" s="139"/>
      <c r="T7" s="139" t="s">
        <v>447</v>
      </c>
      <c r="V7" s="48" t="s">
        <v>323</v>
      </c>
      <c r="W7" s="49" t="s">
        <v>324</v>
      </c>
      <c r="X7" s="56"/>
      <c r="Y7" s="49" t="s">
        <v>325</v>
      </c>
      <c r="Z7" s="56"/>
      <c r="AA7" s="49" t="s">
        <v>326</v>
      </c>
      <c r="AB7" s="56"/>
      <c r="AC7" s="50" t="s">
        <v>327</v>
      </c>
      <c r="AD7" s="56"/>
      <c r="AE7" s="49" t="s">
        <v>328</v>
      </c>
      <c r="AF7" s="49"/>
      <c r="AG7" s="49" t="s">
        <v>448</v>
      </c>
      <c r="AH7" s="69"/>
      <c r="AI7" s="69" t="s">
        <v>449</v>
      </c>
      <c r="AJ7" s="69"/>
      <c r="AK7" s="69" t="s">
        <v>450</v>
      </c>
      <c r="AL7" s="69"/>
      <c r="AM7" s="69" t="s">
        <v>451</v>
      </c>
      <c r="AN7" s="69"/>
      <c r="AO7" s="69" t="s">
        <v>452</v>
      </c>
    </row>
    <row r="8" spans="1:42" x14ac:dyDescent="0.3">
      <c r="A8" s="77" t="s">
        <v>238</v>
      </c>
      <c r="B8" s="78">
        <v>21.032218858492421</v>
      </c>
      <c r="C8" s="79"/>
      <c r="D8" s="78">
        <v>0.51370556976973036</v>
      </c>
      <c r="E8" s="79"/>
      <c r="F8" s="78">
        <v>2.3084960342452274</v>
      </c>
      <c r="G8" s="79"/>
      <c r="H8" s="78">
        <v>8.4589268746309791</v>
      </c>
      <c r="I8" s="79"/>
      <c r="J8" s="78">
        <v>1.8921435740995864</v>
      </c>
      <c r="K8" s="78"/>
      <c r="L8" s="78">
        <v>0.25163875221413112</v>
      </c>
      <c r="M8" s="78"/>
      <c r="N8" s="78">
        <v>0.1050463491438693</v>
      </c>
      <c r="O8" s="78"/>
      <c r="P8" s="78">
        <v>0.36470989962605782</v>
      </c>
      <c r="Q8" s="78"/>
      <c r="R8" s="78">
        <v>1.4677377484747096</v>
      </c>
      <c r="S8" s="78"/>
      <c r="T8" s="78">
        <v>0.69993879157646133</v>
      </c>
      <c r="V8" s="7" t="s">
        <v>238</v>
      </c>
      <c r="W8" s="51">
        <f>B8*50/(0.35*0.35*0.0001)/1000000</f>
        <v>85.845791259152733</v>
      </c>
      <c r="X8" s="51"/>
      <c r="Y8" s="51">
        <f>D8*50/(0.35*0.35*0.0001)/1000000</f>
        <v>2.0967574276315526</v>
      </c>
      <c r="Z8" s="51"/>
      <c r="AA8" s="51">
        <f>F8*50/(0.35*0.35*0.0001)/1000000</f>
        <v>9.4224327928376628</v>
      </c>
      <c r="AB8" s="51"/>
      <c r="AC8" s="51">
        <f t="shared" ref="Y8:AE23" si="0">H8*50/(0.35*0.35*0.0001)/1000000</f>
        <v>34.526232141350931</v>
      </c>
      <c r="AD8" s="51"/>
      <c r="AE8" s="51">
        <f>J8*50/(0.35*0.35*0.0001)/1000000</f>
        <v>7.7230349963248424</v>
      </c>
      <c r="AG8" s="51">
        <f>L8*50/(0.35*0.35*0.0001)/1000000</f>
        <v>1.02709694781278</v>
      </c>
      <c r="AH8" s="126"/>
      <c r="AI8" s="126">
        <f>N8*50/(0.35*0.35*0.0001)/1000000</f>
        <v>0.42876060875048699</v>
      </c>
      <c r="AJ8" s="126"/>
      <c r="AK8" s="126">
        <f>P8*50/(0.35*0.35*0.0001)/1000000</f>
        <v>1.4886118352083995</v>
      </c>
      <c r="AL8" s="126"/>
      <c r="AM8" s="126">
        <f>R8*50/(0.35*0.35*0.0001)/1000000</f>
        <v>5.9907663203049379</v>
      </c>
      <c r="AN8" s="126"/>
      <c r="AO8" s="126">
        <f>T8*50/(0.35*0.35*0.0001)/1000000</f>
        <v>2.8568930268426995</v>
      </c>
    </row>
    <row r="9" spans="1:42" x14ac:dyDescent="0.3">
      <c r="A9" s="77" t="s">
        <v>238</v>
      </c>
      <c r="B9" s="78">
        <v>17.516096773516505</v>
      </c>
      <c r="C9" s="79"/>
      <c r="D9" s="78">
        <v>0.41841952871589405</v>
      </c>
      <c r="E9" s="79"/>
      <c r="F9" s="78">
        <v>2.4298887950772752</v>
      </c>
      <c r="G9" s="79"/>
      <c r="H9" s="78">
        <v>7.4401280242320169</v>
      </c>
      <c r="I9" s="79"/>
      <c r="J9" s="78">
        <v>1.3881805953062389</v>
      </c>
      <c r="K9" s="78"/>
      <c r="L9" s="78">
        <v>0.30149134028734498</v>
      </c>
      <c r="M9" s="78"/>
      <c r="N9" s="78">
        <v>0.11077381420980123</v>
      </c>
      <c r="O9" s="78"/>
      <c r="P9" s="78">
        <v>0.15740865292883038</v>
      </c>
      <c r="Q9" s="78"/>
      <c r="R9" s="78">
        <v>1.3850366819309294</v>
      </c>
      <c r="S9" s="78"/>
      <c r="T9" s="78">
        <v>0.65929331234497224</v>
      </c>
      <c r="V9" s="7" t="s">
        <v>238</v>
      </c>
      <c r="W9" s="51">
        <f t="shared" ref="W9:W29" si="1">B9*50/(0.35*0.35*0.0001)/1000000</f>
        <v>71.494272544965327</v>
      </c>
      <c r="X9" s="51"/>
      <c r="Y9" s="51">
        <f t="shared" si="0"/>
        <v>1.7078348110852819</v>
      </c>
      <c r="Z9" s="51"/>
      <c r="AA9" s="51">
        <f t="shared" si="0"/>
        <v>9.9179134492950016</v>
      </c>
      <c r="AB9" s="51"/>
      <c r="AC9" s="51">
        <f t="shared" si="0"/>
        <v>30.367869486661295</v>
      </c>
      <c r="AD9" s="51"/>
      <c r="AE9" s="51">
        <f t="shared" si="0"/>
        <v>5.6660432461479138</v>
      </c>
      <c r="AG9" s="51">
        <f t="shared" ref="AG9:AG29" si="2">L9*50/(0.35*0.35*0.0001)/1000000</f>
        <v>1.2305768991320203</v>
      </c>
      <c r="AH9" s="126"/>
      <c r="AI9" s="126">
        <f t="shared" ref="AI9:AI29" si="3">N9*50/(0.35*0.35*0.0001)/1000000</f>
        <v>0.45213801718286217</v>
      </c>
      <c r="AJ9" s="126"/>
      <c r="AK9" s="126">
        <f t="shared" ref="AK9:AO29" si="4">P9*50/(0.35*0.35*0.0001)/1000000</f>
        <v>0.64248429766869541</v>
      </c>
      <c r="AL9" s="126"/>
      <c r="AM9" s="126">
        <f t="shared" si="4"/>
        <v>5.6532109466568548</v>
      </c>
      <c r="AN9" s="126"/>
      <c r="AO9" s="126">
        <f t="shared" si="4"/>
        <v>2.6909931116121317</v>
      </c>
    </row>
    <row r="10" spans="1:42" x14ac:dyDescent="0.3">
      <c r="A10" s="77" t="s">
        <v>238</v>
      </c>
      <c r="B10" s="78">
        <v>19.666592309440198</v>
      </c>
      <c r="C10" s="79"/>
      <c r="D10" s="78">
        <v>0.55449013633546784</v>
      </c>
      <c r="E10" s="79"/>
      <c r="F10" s="78">
        <v>2.5222923466225988</v>
      </c>
      <c r="G10" s="79"/>
      <c r="H10" s="78">
        <v>9.5898858190456515</v>
      </c>
      <c r="I10" s="79"/>
      <c r="J10" s="78">
        <v>2.1789286304482549</v>
      </c>
      <c r="K10" s="78"/>
      <c r="L10" s="78">
        <v>0.29238073213934257</v>
      </c>
      <c r="M10" s="78"/>
      <c r="N10" s="78">
        <v>0.159412123597717</v>
      </c>
      <c r="O10" s="78"/>
      <c r="P10" s="78">
        <v>0.43741915926461472</v>
      </c>
      <c r="Q10" s="78"/>
      <c r="R10" s="78">
        <v>1.0245769469117953</v>
      </c>
      <c r="S10" s="78"/>
      <c r="T10" s="78">
        <v>0.76968322660607313</v>
      </c>
      <c r="V10" s="7" t="s">
        <v>238</v>
      </c>
      <c r="W10" s="51">
        <f t="shared" si="1"/>
        <v>80.27180534465387</v>
      </c>
      <c r="X10" s="51"/>
      <c r="Y10" s="51">
        <f t="shared" si="0"/>
        <v>2.2632250462672157</v>
      </c>
      <c r="Z10" s="51"/>
      <c r="AA10" s="51">
        <f t="shared" si="0"/>
        <v>10.295070802541218</v>
      </c>
      <c r="AB10" s="51"/>
      <c r="AC10" s="51">
        <f t="shared" si="0"/>
        <v>39.142391098145524</v>
      </c>
      <c r="AD10" s="51"/>
      <c r="AE10" s="51">
        <f t="shared" si="0"/>
        <v>8.8935862467275726</v>
      </c>
      <c r="AG10" s="51">
        <f t="shared" si="2"/>
        <v>1.1933907434258879</v>
      </c>
      <c r="AH10" s="126"/>
      <c r="AI10" s="126">
        <f t="shared" si="3"/>
        <v>0.65066172897027352</v>
      </c>
      <c r="AJ10" s="126"/>
      <c r="AK10" s="126">
        <f t="shared" si="4"/>
        <v>1.7853843235290396</v>
      </c>
      <c r="AL10" s="126"/>
      <c r="AM10" s="126">
        <f t="shared" si="4"/>
        <v>4.181946722088961</v>
      </c>
      <c r="AN10" s="126"/>
      <c r="AO10" s="126">
        <f t="shared" si="4"/>
        <v>3.1415641902288702</v>
      </c>
    </row>
    <row r="11" spans="1:42" x14ac:dyDescent="0.3">
      <c r="A11" s="77" t="s">
        <v>238</v>
      </c>
      <c r="B11" s="78">
        <v>18.805740829239536</v>
      </c>
      <c r="C11" s="79"/>
      <c r="D11" s="78">
        <v>0.91225083513460403</v>
      </c>
      <c r="E11" s="79"/>
      <c r="F11" s="78">
        <v>2.4790044114757319</v>
      </c>
      <c r="G11" s="79"/>
      <c r="H11" s="78">
        <v>10.108264207113383</v>
      </c>
      <c r="I11" s="79"/>
      <c r="J11" s="78">
        <v>2.3381771467871881</v>
      </c>
      <c r="K11" s="78"/>
      <c r="L11" s="78">
        <v>0.309624089746113</v>
      </c>
      <c r="M11" s="78"/>
      <c r="N11" s="78">
        <v>0.24743652824247192</v>
      </c>
      <c r="O11" s="78"/>
      <c r="P11" s="78">
        <v>0.76769196305757526</v>
      </c>
      <c r="Q11" s="78"/>
      <c r="R11" s="78">
        <v>1.3396198663784635</v>
      </c>
      <c r="S11" s="78"/>
      <c r="T11" s="78">
        <v>0.59782487718608757</v>
      </c>
      <c r="V11" s="7" t="s">
        <v>238</v>
      </c>
      <c r="W11" s="51">
        <f t="shared" si="1"/>
        <v>76.758125833630757</v>
      </c>
      <c r="X11" s="51"/>
      <c r="Y11" s="51">
        <f t="shared" si="0"/>
        <v>3.7234727964677719</v>
      </c>
      <c r="Z11" s="51"/>
      <c r="AA11" s="51">
        <f t="shared" si="0"/>
        <v>10.118385352962171</v>
      </c>
      <c r="AB11" s="51"/>
      <c r="AC11" s="51">
        <f t="shared" si="0"/>
        <v>41.258221253524013</v>
      </c>
      <c r="AD11" s="51"/>
      <c r="AE11" s="51">
        <f t="shared" si="0"/>
        <v>9.5435801909681146</v>
      </c>
      <c r="AG11" s="51">
        <f t="shared" si="2"/>
        <v>1.2637717948820941</v>
      </c>
      <c r="AH11" s="126"/>
      <c r="AI11" s="126">
        <f t="shared" si="3"/>
        <v>1.0099450132345793</v>
      </c>
      <c r="AJ11" s="126"/>
      <c r="AK11" s="126">
        <f t="shared" si="4"/>
        <v>3.133436583908471</v>
      </c>
      <c r="AL11" s="126"/>
      <c r="AM11" s="126">
        <f t="shared" si="4"/>
        <v>5.4678361892998515</v>
      </c>
      <c r="AN11" s="126"/>
      <c r="AO11" s="126">
        <f t="shared" si="4"/>
        <v>2.4401015395350512</v>
      </c>
    </row>
    <row r="12" spans="1:42" x14ac:dyDescent="0.3">
      <c r="A12" s="80" t="s">
        <v>267</v>
      </c>
      <c r="B12" s="81"/>
      <c r="C12" s="82"/>
      <c r="D12" s="81"/>
      <c r="E12" s="82"/>
      <c r="F12" s="81"/>
      <c r="G12" s="82"/>
      <c r="H12" s="81"/>
      <c r="I12" s="82"/>
      <c r="J12" s="81"/>
      <c r="K12" s="81"/>
      <c r="V12" s="52" t="s">
        <v>267</v>
      </c>
      <c r="W12" s="53">
        <f>AVERAGE(W8:W11)</f>
        <v>78.592498745600679</v>
      </c>
      <c r="X12" s="53"/>
      <c r="Y12" s="53">
        <f>AVERAGE(Y8:Y11)</f>
        <v>2.4478225203629558</v>
      </c>
      <c r="Z12" s="53"/>
      <c r="AA12" s="53">
        <f>AVERAGE(AA8:AA11)</f>
        <v>9.9384505994090127</v>
      </c>
      <c r="AB12" s="53"/>
      <c r="AC12" s="53">
        <f>AVERAGE(AC8:AC11)</f>
        <v>36.323678494920443</v>
      </c>
      <c r="AD12" s="53"/>
      <c r="AE12" s="53">
        <f>AVERAGE(AE8:AE11)</f>
        <v>7.9565611700421108</v>
      </c>
      <c r="AG12" s="53">
        <f>AVERAGE(AG8:AG11)</f>
        <v>1.1787090963131956</v>
      </c>
      <c r="AH12" s="145"/>
      <c r="AI12" s="145">
        <f>AVERAGE(AI8:AI11)</f>
        <v>0.63537634203455051</v>
      </c>
      <c r="AJ12" s="145"/>
      <c r="AK12" s="145">
        <f>AVERAGE(AK8:AK11)</f>
        <v>1.7624792600786514</v>
      </c>
      <c r="AL12" s="145"/>
      <c r="AM12" s="145">
        <f>AVERAGE(AM8:AM11)</f>
        <v>5.3234400445876515</v>
      </c>
      <c r="AN12" s="145"/>
      <c r="AO12" s="145">
        <f>AVERAGE(AO8:AO11)</f>
        <v>2.7823879670546883</v>
      </c>
    </row>
    <row r="13" spans="1:42" x14ac:dyDescent="0.3">
      <c r="A13" s="83" t="s">
        <v>268</v>
      </c>
      <c r="B13" s="84"/>
      <c r="C13" s="85"/>
      <c r="D13" s="84"/>
      <c r="E13" s="85"/>
      <c r="F13" s="84"/>
      <c r="G13" s="85"/>
      <c r="H13" s="84"/>
      <c r="I13" s="85"/>
      <c r="J13" s="84"/>
      <c r="K13" s="140"/>
      <c r="V13" s="54" t="s">
        <v>268</v>
      </c>
      <c r="W13" s="87">
        <f>STDEV(W8:W11)/SQRT(4)</f>
        <v>3.0163452238916699</v>
      </c>
      <c r="X13" s="87"/>
      <c r="Y13" s="87">
        <f>STDEV(Y8:Y11)/SQRT(4)</f>
        <v>0.44085034909680915</v>
      </c>
      <c r="Z13" s="87"/>
      <c r="AA13" s="87">
        <f>STDEV(AA8:AA11)/SQRT(4)</f>
        <v>0.18846985524918924</v>
      </c>
      <c r="AB13" s="87"/>
      <c r="AC13" s="87">
        <f>STDEV(AC8:AC11)/SQRT(4)</f>
        <v>2.4323741370810112</v>
      </c>
      <c r="AD13" s="87"/>
      <c r="AE13" s="87">
        <f>STDEV(AE8:AE11)/SQRT(4)</f>
        <v>0.85135442093809066</v>
      </c>
      <c r="AF13" s="127"/>
      <c r="AG13" s="87">
        <f>STDEV(AG8:AG11)/SQRT(4)</f>
        <v>5.2541829361574269E-2</v>
      </c>
      <c r="AH13" s="144"/>
      <c r="AI13" s="144">
        <f>STDEV(AI8:AI11)/SQRT(4)</f>
        <v>0.13441282101337845</v>
      </c>
      <c r="AJ13" s="144"/>
      <c r="AK13" s="144">
        <f>STDEV(AK8:AK11)/SQRT(4)</f>
        <v>0.51715896233838876</v>
      </c>
      <c r="AL13" s="144"/>
      <c r="AM13" s="144">
        <f>STDEV(AM8:AM11)/SQRT(4)</f>
        <v>0.39559348431934871</v>
      </c>
      <c r="AN13" s="144"/>
      <c r="AO13" s="144">
        <f>STDEV(AO8:AO11)/SQRT(4)</f>
        <v>0.14721627550795421</v>
      </c>
      <c r="AP13" s="24"/>
    </row>
    <row r="14" spans="1:42" x14ac:dyDescent="0.3">
      <c r="A14" s="77" t="s">
        <v>239</v>
      </c>
      <c r="B14" s="78">
        <v>19.204409423279312</v>
      </c>
      <c r="C14" s="79"/>
      <c r="D14" s="78">
        <v>0.7931621237634181</v>
      </c>
      <c r="E14" s="79"/>
      <c r="F14" s="78">
        <v>2.8756891759629557</v>
      </c>
      <c r="G14" s="79"/>
      <c r="H14" s="78">
        <v>5.4437659808461358</v>
      </c>
      <c r="I14" s="79"/>
      <c r="J14" s="78">
        <v>2.2977933066722795</v>
      </c>
      <c r="K14" s="78"/>
      <c r="L14" s="81">
        <v>1.1458391064751035</v>
      </c>
      <c r="M14" s="81"/>
      <c r="N14" s="81">
        <v>8.147475890572721E-2</v>
      </c>
      <c r="O14" s="81"/>
      <c r="P14" s="81">
        <v>0.6798625447274258</v>
      </c>
      <c r="Q14" s="81"/>
      <c r="R14" s="81">
        <v>1.7373320879814775</v>
      </c>
      <c r="S14" s="81"/>
      <c r="T14" s="81">
        <v>0.78863223531888027</v>
      </c>
      <c r="V14" s="7" t="s">
        <v>239</v>
      </c>
      <c r="W14" s="51">
        <f t="shared" si="1"/>
        <v>78.385344584813524</v>
      </c>
      <c r="X14" s="51"/>
      <c r="Y14" s="51">
        <f t="shared" si="0"/>
        <v>3.2373964235241557</v>
      </c>
      <c r="Z14" s="51"/>
      <c r="AA14" s="51">
        <f t="shared" si="0"/>
        <v>11.737506840665127</v>
      </c>
      <c r="AB14" s="51"/>
      <c r="AC14" s="51">
        <f t="shared" si="0"/>
        <v>22.21945298304545</v>
      </c>
      <c r="AD14" s="51"/>
      <c r="AE14" s="51">
        <f t="shared" si="0"/>
        <v>9.3787481904991008</v>
      </c>
      <c r="AG14" s="51">
        <f t="shared" si="2"/>
        <v>4.67689431214328</v>
      </c>
      <c r="AH14" s="126"/>
      <c r="AI14" s="126">
        <f t="shared" si="3"/>
        <v>0.33255003634990699</v>
      </c>
      <c r="AJ14" s="126"/>
      <c r="AK14" s="126">
        <f t="shared" si="4"/>
        <v>2.7749491621527587</v>
      </c>
      <c r="AL14" s="126"/>
      <c r="AM14" s="126">
        <f t="shared" si="4"/>
        <v>7.0911513795162353</v>
      </c>
      <c r="AN14" s="126"/>
      <c r="AO14" s="126">
        <f t="shared" si="4"/>
        <v>3.2189070829342055</v>
      </c>
    </row>
    <row r="15" spans="1:42" x14ac:dyDescent="0.3">
      <c r="A15" s="77" t="s">
        <v>239</v>
      </c>
      <c r="B15" s="78">
        <v>22.340887790584098</v>
      </c>
      <c r="C15" s="79"/>
      <c r="D15" s="78">
        <v>0.95754951162336388</v>
      </c>
      <c r="E15" s="79"/>
      <c r="F15" s="78">
        <v>2.8561215618284823</v>
      </c>
      <c r="G15" s="79"/>
      <c r="H15" s="78">
        <v>6.8013732516116425</v>
      </c>
      <c r="I15" s="79"/>
      <c r="J15" s="78">
        <v>2.4007577651885135</v>
      </c>
      <c r="K15" s="78"/>
      <c r="L15" s="140">
        <v>0.4547271206455421</v>
      </c>
      <c r="M15" s="140"/>
      <c r="N15" s="140">
        <v>0.69510347372564452</v>
      </c>
      <c r="O15" s="140"/>
      <c r="P15" s="140">
        <v>0.95058485055674935</v>
      </c>
      <c r="Q15" s="140"/>
      <c r="R15" s="140">
        <v>1.5765377515139674</v>
      </c>
      <c r="S15" s="140"/>
      <c r="T15" s="140">
        <v>0.93593456729830038</v>
      </c>
      <c r="V15" s="7" t="s">
        <v>239</v>
      </c>
      <c r="W15" s="51">
        <f t="shared" si="1"/>
        <v>91.1872971044249</v>
      </c>
      <c r="X15" s="51"/>
      <c r="Y15" s="51">
        <f t="shared" si="0"/>
        <v>3.9083653535647502</v>
      </c>
      <c r="Z15" s="51"/>
      <c r="AA15" s="51">
        <f t="shared" si="0"/>
        <v>11.657639027871356</v>
      </c>
      <c r="AB15" s="51"/>
      <c r="AC15" s="51">
        <f t="shared" si="0"/>
        <v>27.760707149435273</v>
      </c>
      <c r="AD15" s="51"/>
      <c r="AE15" s="51">
        <f t="shared" si="0"/>
        <v>9.7990112864837293</v>
      </c>
      <c r="AG15" s="51">
        <f t="shared" si="2"/>
        <v>1.8560290638593555</v>
      </c>
      <c r="AH15" s="126"/>
      <c r="AI15" s="126">
        <f t="shared" si="3"/>
        <v>2.8371570356148754</v>
      </c>
      <c r="AJ15" s="126"/>
      <c r="AK15" s="126">
        <f t="shared" si="4"/>
        <v>3.8799381655377525</v>
      </c>
      <c r="AL15" s="126"/>
      <c r="AM15" s="126">
        <f t="shared" si="4"/>
        <v>6.4348479653631321</v>
      </c>
      <c r="AN15" s="126"/>
      <c r="AO15" s="126">
        <f t="shared" si="4"/>
        <v>3.820141091013471</v>
      </c>
    </row>
    <row r="16" spans="1:42" x14ac:dyDescent="0.3">
      <c r="A16" s="77" t="s">
        <v>239</v>
      </c>
      <c r="B16" s="78">
        <v>21.179203370069608</v>
      </c>
      <c r="C16" s="79"/>
      <c r="D16" s="78">
        <v>0.6139782482598608</v>
      </c>
      <c r="E16" s="79"/>
      <c r="F16" s="78">
        <v>3.1438501015081211</v>
      </c>
      <c r="G16" s="79"/>
      <c r="H16" s="78">
        <v>4.7186698230858459</v>
      </c>
      <c r="I16" s="79"/>
      <c r="J16" s="78">
        <v>2.1430026102088169</v>
      </c>
      <c r="K16" s="78"/>
      <c r="L16" s="78">
        <v>0.15634629010037396</v>
      </c>
      <c r="M16" s="78"/>
      <c r="N16" s="78">
        <v>9.174045463491437E-2</v>
      </c>
      <c r="O16" s="78"/>
      <c r="P16" s="78">
        <v>0.41641748839907194</v>
      </c>
      <c r="Q16" s="78"/>
      <c r="R16" s="78">
        <v>3.0056599477958232</v>
      </c>
      <c r="S16" s="78"/>
      <c r="T16" s="78">
        <v>0.50202827726218102</v>
      </c>
      <c r="V16" s="7" t="s">
        <v>239</v>
      </c>
      <c r="W16" s="51">
        <f t="shared" si="1"/>
        <v>86.445728041100438</v>
      </c>
      <c r="X16" s="51"/>
      <c r="Y16" s="51">
        <f t="shared" si="0"/>
        <v>2.5060336663667786</v>
      </c>
      <c r="Z16" s="51"/>
      <c r="AA16" s="51">
        <f t="shared" si="0"/>
        <v>12.832041230645393</v>
      </c>
      <c r="AB16" s="51"/>
      <c r="AC16" s="51">
        <f t="shared" si="0"/>
        <v>19.259876828921822</v>
      </c>
      <c r="AD16" s="51"/>
      <c r="AE16" s="51">
        <f t="shared" si="0"/>
        <v>8.7469494294237418</v>
      </c>
      <c r="AG16" s="51">
        <f t="shared" si="2"/>
        <v>0.63814812285866929</v>
      </c>
      <c r="AH16" s="126"/>
      <c r="AI16" s="126">
        <f t="shared" si="3"/>
        <v>0.37445083524454847</v>
      </c>
      <c r="AJ16" s="126"/>
      <c r="AK16" s="126">
        <f t="shared" si="4"/>
        <v>1.6996632179553959</v>
      </c>
      <c r="AL16" s="126"/>
      <c r="AM16" s="126">
        <f t="shared" si="4"/>
        <v>12.267999786921726</v>
      </c>
      <c r="AN16" s="126"/>
      <c r="AO16" s="126">
        <f t="shared" si="4"/>
        <v>2.0490950092333922</v>
      </c>
    </row>
    <row r="17" spans="1:42" x14ac:dyDescent="0.3">
      <c r="A17" s="77" t="s">
        <v>239</v>
      </c>
      <c r="B17" s="78">
        <v>17.654248056013181</v>
      </c>
      <c r="C17" s="79"/>
      <c r="D17" s="78">
        <v>0.67890485996705097</v>
      </c>
      <c r="E17" s="79"/>
      <c r="F17" s="78">
        <v>2.5880584431630975</v>
      </c>
      <c r="G17" s="79"/>
      <c r="H17" s="78">
        <v>6.4423139621087309</v>
      </c>
      <c r="I17" s="79"/>
      <c r="J17" s="78">
        <v>1.8328632619439866</v>
      </c>
      <c r="K17" s="78"/>
      <c r="L17" s="78">
        <v>6.6284589647707171E-2</v>
      </c>
      <c r="M17" s="78"/>
      <c r="N17" s="78">
        <v>0.12366423932296797</v>
      </c>
      <c r="O17" s="78"/>
      <c r="P17" s="78">
        <v>0.56802841845140029</v>
      </c>
      <c r="Q17" s="78"/>
      <c r="R17" s="78">
        <v>1.4536050247116972</v>
      </c>
      <c r="S17" s="78"/>
      <c r="T17" s="78">
        <v>0.65597899505766066</v>
      </c>
      <c r="V17" s="7" t="s">
        <v>239</v>
      </c>
      <c r="W17" s="51">
        <f t="shared" si="1"/>
        <v>72.05815533066604</v>
      </c>
      <c r="X17" s="51"/>
      <c r="Y17" s="51">
        <f t="shared" si="0"/>
        <v>2.7710402447634737</v>
      </c>
      <c r="Z17" s="51"/>
      <c r="AA17" s="51">
        <f t="shared" si="0"/>
        <v>10.563503849645295</v>
      </c>
      <c r="AB17" s="51"/>
      <c r="AC17" s="51">
        <f t="shared" si="0"/>
        <v>26.295159029015228</v>
      </c>
      <c r="AD17" s="51"/>
      <c r="AE17" s="51">
        <f t="shared" si="0"/>
        <v>7.4810745385468849</v>
      </c>
      <c r="AG17" s="51">
        <f t="shared" si="2"/>
        <v>0.27054934550084558</v>
      </c>
      <c r="AH17" s="126"/>
      <c r="AI17" s="126">
        <f t="shared" si="3"/>
        <v>0.50475199723660402</v>
      </c>
      <c r="AJ17" s="126"/>
      <c r="AK17" s="126">
        <f t="shared" si="4"/>
        <v>2.3184833406179601</v>
      </c>
      <c r="AL17" s="126"/>
      <c r="AM17" s="126">
        <f t="shared" si="4"/>
        <v>5.933081733517132</v>
      </c>
      <c r="AN17" s="126"/>
      <c r="AO17" s="126">
        <f t="shared" si="4"/>
        <v>2.6774652859496353</v>
      </c>
    </row>
    <row r="18" spans="1:42" x14ac:dyDescent="0.3">
      <c r="A18" s="80" t="s">
        <v>267</v>
      </c>
      <c r="B18" s="81"/>
      <c r="C18" s="82"/>
      <c r="D18" s="81"/>
      <c r="E18" s="82"/>
      <c r="F18" s="81"/>
      <c r="G18" s="82"/>
      <c r="H18" s="81"/>
      <c r="I18" s="82"/>
      <c r="J18" s="81"/>
      <c r="K18" s="81"/>
      <c r="V18" s="52" t="s">
        <v>267</v>
      </c>
      <c r="W18" s="53">
        <f>AVERAGE(W14:W17)</f>
        <v>82.019131265251218</v>
      </c>
      <c r="X18" s="53"/>
      <c r="Y18" s="53">
        <f>AVERAGE(Y14:Y17)</f>
        <v>3.1057089220547898</v>
      </c>
      <c r="Z18" s="53"/>
      <c r="AA18" s="53">
        <f>AVERAGE(AA14:AA17)</f>
        <v>11.697672737206792</v>
      </c>
      <c r="AB18" s="53"/>
      <c r="AC18" s="53">
        <f>AVERAGE(AC14:AC17)</f>
        <v>23.88379899760444</v>
      </c>
      <c r="AD18" s="53"/>
      <c r="AE18" s="53">
        <f>AVERAGE(AE14:AE17)</f>
        <v>8.8514458612383642</v>
      </c>
      <c r="AG18" s="53">
        <f>AVERAGE(AG14:AG17)</f>
        <v>1.8604052110905376</v>
      </c>
      <c r="AH18" s="145"/>
      <c r="AI18" s="145">
        <f>AVERAGE(AI14:AI17)</f>
        <v>1.0122274761114838</v>
      </c>
      <c r="AJ18" s="145"/>
      <c r="AK18" s="145">
        <f>AVERAGE(AK14:AK17)</f>
        <v>2.6682584715659665</v>
      </c>
      <c r="AL18" s="145"/>
      <c r="AM18" s="145">
        <f>AVERAGE(AM14:AM17)</f>
        <v>7.9317702163295563</v>
      </c>
      <c r="AN18" s="145"/>
      <c r="AO18" s="145">
        <f>AVERAGE(AO14:AO17)</f>
        <v>2.9414021172826761</v>
      </c>
    </row>
    <row r="19" spans="1:42" x14ac:dyDescent="0.3">
      <c r="A19" s="83" t="s">
        <v>268</v>
      </c>
      <c r="B19" s="84"/>
      <c r="C19" s="85"/>
      <c r="D19" s="84"/>
      <c r="E19" s="85"/>
      <c r="F19" s="84"/>
      <c r="G19" s="85"/>
      <c r="H19" s="84"/>
      <c r="I19" s="85"/>
      <c r="J19" s="84"/>
      <c r="K19" s="140"/>
      <c r="V19" s="54" t="s">
        <v>268</v>
      </c>
      <c r="W19" s="87">
        <f>STDEV(W14:W17)/SQRT(4)</f>
        <v>4.2433818183816294</v>
      </c>
      <c r="X19" s="87"/>
      <c r="Y19" s="87">
        <f>STDEV(Y14:Y17)/SQRT(4)</f>
        <v>0.30730176278536842</v>
      </c>
      <c r="Z19" s="87"/>
      <c r="AA19" s="87">
        <f>STDEV(AA14:AA17)/SQRT(4)</f>
        <v>0.46335015539907171</v>
      </c>
      <c r="AB19" s="87"/>
      <c r="AC19" s="87">
        <f>STDEV(AC14:AC17)/SQRT(4)</f>
        <v>1.9364008257811607</v>
      </c>
      <c r="AD19" s="87"/>
      <c r="AE19" s="87">
        <f>STDEV(AE14:AE17)/SQRT(4)</f>
        <v>0.50536826901127341</v>
      </c>
      <c r="AF19" s="127"/>
      <c r="AG19" s="87">
        <f>STDEV(AG14:AG17)/SQRT(4)</f>
        <v>0.99808917729898872</v>
      </c>
      <c r="AH19" s="144"/>
      <c r="AI19" s="144">
        <f>STDEV(AI14:AI17)/SQRT(4)</f>
        <v>0.60941363378831181</v>
      </c>
      <c r="AJ19" s="144"/>
      <c r="AK19" s="144">
        <f>STDEV(AK14:AK17)/SQRT(4)</f>
        <v>0.46007879685513953</v>
      </c>
      <c r="AL19" s="144"/>
      <c r="AM19" s="144">
        <f>STDEV(AM14:AM17)/SQRT(4)</f>
        <v>1.4647257648461236</v>
      </c>
      <c r="AN19" s="144"/>
      <c r="AO19" s="144">
        <f>STDEV(AO14:AO17)/SQRT(4)</f>
        <v>0.37805046135008069</v>
      </c>
      <c r="AP19" s="24"/>
    </row>
    <row r="20" spans="1:42" x14ac:dyDescent="0.3">
      <c r="A20" s="77" t="s">
        <v>240</v>
      </c>
      <c r="B20" s="78">
        <v>21.333523116615069</v>
      </c>
      <c r="C20" s="79"/>
      <c r="D20" s="78">
        <v>0.7915869865841072</v>
      </c>
      <c r="E20" s="79"/>
      <c r="F20" s="78">
        <v>4.1577690454076359</v>
      </c>
      <c r="G20" s="79"/>
      <c r="H20" s="78">
        <v>6.996157383900929</v>
      </c>
      <c r="I20" s="79"/>
      <c r="J20" s="78">
        <v>0.95814895768833852</v>
      </c>
      <c r="K20" s="78"/>
      <c r="L20" s="81">
        <v>0.75140769533556417</v>
      </c>
      <c r="M20" s="81"/>
      <c r="N20" s="81">
        <v>0.16317107852784882</v>
      </c>
      <c r="O20" s="81"/>
      <c r="P20" s="81">
        <v>0.16925788441692466</v>
      </c>
      <c r="Q20" s="81"/>
      <c r="R20" s="81">
        <v>1.9847354489164089</v>
      </c>
      <c r="S20" s="81"/>
      <c r="T20" s="81">
        <v>0.78287963880288958</v>
      </c>
      <c r="V20" s="7" t="s">
        <v>240</v>
      </c>
      <c r="W20" s="51">
        <f t="shared" si="1"/>
        <v>87.075604557612536</v>
      </c>
      <c r="X20" s="51"/>
      <c r="Y20" s="51">
        <f t="shared" si="0"/>
        <v>3.2309672921800292</v>
      </c>
      <c r="Z20" s="51"/>
      <c r="AA20" s="51">
        <f t="shared" si="0"/>
        <v>16.970485899623007</v>
      </c>
      <c r="AB20" s="51"/>
      <c r="AC20" s="51">
        <f t="shared" si="0"/>
        <v>28.555744424085429</v>
      </c>
      <c r="AD20" s="51"/>
      <c r="AE20" s="51">
        <f t="shared" si="0"/>
        <v>3.9108120721973001</v>
      </c>
      <c r="AG20" s="51">
        <f t="shared" si="2"/>
        <v>3.0669701850431195</v>
      </c>
      <c r="AH20" s="126"/>
      <c r="AI20" s="126">
        <f t="shared" si="3"/>
        <v>0.66600440215448498</v>
      </c>
      <c r="AJ20" s="126"/>
      <c r="AK20" s="126">
        <f t="shared" si="4"/>
        <v>0.69084850782418228</v>
      </c>
      <c r="AL20" s="126"/>
      <c r="AM20" s="126">
        <f t="shared" si="4"/>
        <v>8.1009610159853427</v>
      </c>
      <c r="AN20" s="126"/>
      <c r="AO20" s="126">
        <f t="shared" si="4"/>
        <v>3.1954270971546515</v>
      </c>
    </row>
    <row r="21" spans="1:42" x14ac:dyDescent="0.3">
      <c r="A21" s="77" t="s">
        <v>240</v>
      </c>
      <c r="B21" s="78">
        <v>21.380892118831824</v>
      </c>
      <c r="C21" s="79"/>
      <c r="D21" s="78">
        <v>0.72863539778449138</v>
      </c>
      <c r="E21" s="79"/>
      <c r="F21" s="78">
        <v>3.9958253121852971</v>
      </c>
      <c r="G21" s="79"/>
      <c r="H21" s="78">
        <v>8.1831260976837878</v>
      </c>
      <c r="I21" s="79"/>
      <c r="J21" s="78">
        <v>1.3035898892245719</v>
      </c>
      <c r="K21" s="78"/>
      <c r="L21" s="140">
        <v>-0.24209948828970662</v>
      </c>
      <c r="M21" s="140"/>
      <c r="N21" s="140">
        <v>2.419553237551636E-3</v>
      </c>
      <c r="O21" s="140"/>
      <c r="P21" s="140">
        <v>0.20859086606243701</v>
      </c>
      <c r="Q21" s="140"/>
      <c r="R21" s="140">
        <v>1.2190201913393759</v>
      </c>
      <c r="S21" s="140"/>
      <c r="T21" s="140">
        <v>0.557905387713998</v>
      </c>
      <c r="V21" s="7" t="s">
        <v>240</v>
      </c>
      <c r="W21" s="51">
        <f t="shared" si="1"/>
        <v>87.268947423803368</v>
      </c>
      <c r="X21" s="51"/>
      <c r="Y21" s="51">
        <f t="shared" si="0"/>
        <v>2.9740220317734343</v>
      </c>
      <c r="Z21" s="51"/>
      <c r="AA21" s="51">
        <f t="shared" si="0"/>
        <v>16.30949107014407</v>
      </c>
      <c r="AB21" s="51"/>
      <c r="AC21" s="51">
        <f t="shared" si="0"/>
        <v>33.400514684423626</v>
      </c>
      <c r="AD21" s="51"/>
      <c r="AE21" s="51">
        <f t="shared" si="0"/>
        <v>5.3207750580594766</v>
      </c>
      <c r="AG21" s="51">
        <f t="shared" si="2"/>
        <v>-0.98816117669268022</v>
      </c>
      <c r="AH21" s="126"/>
      <c r="AI21" s="126">
        <f t="shared" si="3"/>
        <v>9.875727500210759E-3</v>
      </c>
      <c r="AJ21" s="126"/>
      <c r="AK21" s="126">
        <f t="shared" si="4"/>
        <v>0.85139129005076331</v>
      </c>
      <c r="AL21" s="126"/>
      <c r="AM21" s="126">
        <f t="shared" si="4"/>
        <v>4.9755926177117384</v>
      </c>
      <c r="AN21" s="126"/>
      <c r="AO21" s="126">
        <f t="shared" si="4"/>
        <v>2.2771648478122368</v>
      </c>
    </row>
    <row r="22" spans="1:42" x14ac:dyDescent="0.3">
      <c r="A22" s="77" t="s">
        <v>240</v>
      </c>
      <c r="B22" s="78">
        <v>19.177564264475741</v>
      </c>
      <c r="C22" s="79"/>
      <c r="D22" s="78">
        <v>0.69130829420970252</v>
      </c>
      <c r="E22" s="79"/>
      <c r="F22" s="78">
        <v>3.6417275723787172</v>
      </c>
      <c r="G22" s="79"/>
      <c r="H22" s="78">
        <v>6.5431291960093896</v>
      </c>
      <c r="I22" s="79"/>
      <c r="J22" s="78">
        <v>1.0713464397496086</v>
      </c>
      <c r="K22" s="78"/>
      <c r="L22" s="78">
        <v>-0.35818834875024608</v>
      </c>
      <c r="M22" s="78"/>
      <c r="N22" s="78">
        <v>-7.8838319228498321E-2</v>
      </c>
      <c r="O22" s="78"/>
      <c r="P22" s="78">
        <v>0.12684575508607199</v>
      </c>
      <c r="Q22" s="78"/>
      <c r="R22" s="78">
        <v>1.1495116392801255</v>
      </c>
      <c r="S22" s="78"/>
      <c r="T22" s="78">
        <v>0.56058949530516433</v>
      </c>
      <c r="V22" s="7" t="s">
        <v>240</v>
      </c>
      <c r="W22" s="51">
        <f t="shared" si="1"/>
        <v>78.27577250806425</v>
      </c>
      <c r="X22" s="51"/>
      <c r="Y22" s="51">
        <f t="shared" si="0"/>
        <v>2.821666506978378</v>
      </c>
      <c r="Z22" s="51"/>
      <c r="AA22" s="51">
        <f t="shared" si="0"/>
        <v>14.864194172974358</v>
      </c>
      <c r="AB22" s="51"/>
      <c r="AC22" s="51">
        <f t="shared" si="0"/>
        <v>26.706649779630162</v>
      </c>
      <c r="AD22" s="51"/>
      <c r="AE22" s="51">
        <f t="shared" si="0"/>
        <v>4.3728426112228931</v>
      </c>
      <c r="AG22" s="51">
        <f t="shared" si="2"/>
        <v>-1.461993260205086</v>
      </c>
      <c r="AH22" s="126"/>
      <c r="AI22" s="126">
        <f t="shared" si="3"/>
        <v>-0.32178905807550334</v>
      </c>
      <c r="AJ22" s="126"/>
      <c r="AK22" s="126">
        <f t="shared" si="4"/>
        <v>0.51773777586151837</v>
      </c>
      <c r="AL22" s="126"/>
      <c r="AM22" s="126">
        <f t="shared" si="4"/>
        <v>4.6918842419596958</v>
      </c>
      <c r="AN22" s="126"/>
      <c r="AO22" s="126">
        <f t="shared" si="4"/>
        <v>2.2881203890006709</v>
      </c>
    </row>
    <row r="23" spans="1:42" x14ac:dyDescent="0.3">
      <c r="A23" s="77" t="s">
        <v>240</v>
      </c>
      <c r="B23" s="78">
        <v>20.889185844730491</v>
      </c>
      <c r="C23" s="79"/>
      <c r="D23" s="78">
        <v>0.74966831255028143</v>
      </c>
      <c r="E23" s="79"/>
      <c r="F23" s="78">
        <v>4.3196134402654867</v>
      </c>
      <c r="G23" s="79"/>
      <c r="H23" s="78">
        <v>7.0821798622284788</v>
      </c>
      <c r="I23" s="79"/>
      <c r="J23" s="78">
        <v>1.216306456154465</v>
      </c>
      <c r="K23" s="78"/>
      <c r="L23" s="78">
        <v>1.0590571737846879</v>
      </c>
      <c r="M23" s="78"/>
      <c r="N23" s="78">
        <v>0.24795999803188348</v>
      </c>
      <c r="O23" s="78"/>
      <c r="P23" s="78">
        <v>0.12885015084473048</v>
      </c>
      <c r="Q23" s="78"/>
      <c r="R23" s="78">
        <v>1.1878695193081257</v>
      </c>
      <c r="S23" s="78"/>
      <c r="T23" s="78">
        <v>0.66997229485116649</v>
      </c>
      <c r="V23" s="7" t="s">
        <v>240</v>
      </c>
      <c r="W23" s="51">
        <f t="shared" si="1"/>
        <v>85.261983039716284</v>
      </c>
      <c r="X23" s="51"/>
      <c r="Y23" s="51">
        <f t="shared" si="0"/>
        <v>3.0598706634705364</v>
      </c>
      <c r="Z23" s="51"/>
      <c r="AA23" s="51">
        <f t="shared" si="0"/>
        <v>17.631075266389743</v>
      </c>
      <c r="AB23" s="51"/>
      <c r="AC23" s="51">
        <f t="shared" si="0"/>
        <v>28.906856580524408</v>
      </c>
      <c r="AD23" s="51"/>
      <c r="AE23" s="51">
        <f t="shared" si="0"/>
        <v>4.9645161475692445</v>
      </c>
      <c r="AG23" s="51">
        <f t="shared" si="2"/>
        <v>4.322682341978318</v>
      </c>
      <c r="AH23" s="126"/>
      <c r="AI23" s="126">
        <f t="shared" si="3"/>
        <v>1.0120816246199327</v>
      </c>
      <c r="AJ23" s="126"/>
      <c r="AK23" s="126">
        <f t="shared" si="4"/>
        <v>0.52591898303971629</v>
      </c>
      <c r="AL23" s="126"/>
      <c r="AM23" s="126">
        <f t="shared" si="4"/>
        <v>4.8484470175841858</v>
      </c>
      <c r="AN23" s="126"/>
      <c r="AO23" s="126">
        <f t="shared" si="4"/>
        <v>2.7345807953108836</v>
      </c>
    </row>
    <row r="24" spans="1:42" x14ac:dyDescent="0.3">
      <c r="A24" s="80" t="s">
        <v>267</v>
      </c>
      <c r="B24" s="81"/>
      <c r="C24" s="82"/>
      <c r="D24" s="81"/>
      <c r="E24" s="82"/>
      <c r="F24" s="81"/>
      <c r="G24" s="82"/>
      <c r="H24" s="81"/>
      <c r="I24" s="82"/>
      <c r="J24" s="81"/>
      <c r="K24" s="81"/>
      <c r="V24" s="52" t="s">
        <v>267</v>
      </c>
      <c r="W24" s="53">
        <f>AVERAGE(W20:W23)</f>
        <v>84.470576882299113</v>
      </c>
      <c r="X24" s="53"/>
      <c r="Y24" s="53">
        <f>AVERAGE(Y20:Y23)</f>
        <v>3.0216316236005945</v>
      </c>
      <c r="Z24" s="53"/>
      <c r="AA24" s="53">
        <f>AVERAGE(AA20:AA23)</f>
        <v>16.443811602282793</v>
      </c>
      <c r="AB24" s="53"/>
      <c r="AC24" s="53">
        <f>AVERAGE(AC20:AC23)</f>
        <v>29.392441367165905</v>
      </c>
      <c r="AD24" s="53"/>
      <c r="AE24" s="53">
        <f>AVERAGE(AE20:AE23)</f>
        <v>4.6422364722622289</v>
      </c>
      <c r="AG24" s="53">
        <f>AVERAGE(AG20:AG23)</f>
        <v>1.2348745225309177</v>
      </c>
      <c r="AH24" s="145"/>
      <c r="AI24" s="145">
        <f>AVERAGE(AI20:AI23)</f>
        <v>0.34154317404978124</v>
      </c>
      <c r="AJ24" s="145"/>
      <c r="AK24" s="145">
        <f>AVERAGE(AK20:AK23)</f>
        <v>0.64647413919404506</v>
      </c>
      <c r="AL24" s="145"/>
      <c r="AM24" s="145">
        <f>AVERAGE(AM20:AM23)</f>
        <v>5.6542212233102402</v>
      </c>
      <c r="AN24" s="145"/>
      <c r="AO24" s="145">
        <f>AVERAGE(AO20:AO23)</f>
        <v>2.6238232823196106</v>
      </c>
    </row>
    <row r="25" spans="1:42" x14ac:dyDescent="0.3">
      <c r="A25" s="83" t="s">
        <v>268</v>
      </c>
      <c r="B25" s="84"/>
      <c r="C25" s="85"/>
      <c r="D25" s="84"/>
      <c r="E25" s="85"/>
      <c r="F25" s="84"/>
      <c r="G25" s="85"/>
      <c r="H25" s="84"/>
      <c r="I25" s="85"/>
      <c r="J25" s="84"/>
      <c r="K25" s="140"/>
      <c r="V25" s="54" t="s">
        <v>268</v>
      </c>
      <c r="W25" s="87">
        <f>STDEV(W20:W23)/SQRT(4)</f>
        <v>2.1138229943585012</v>
      </c>
      <c r="X25" s="87"/>
      <c r="Y25" s="87">
        <f>STDEV(Y20:Y23)/SQRT(4)</f>
        <v>8.540900001827452E-2</v>
      </c>
      <c r="Z25" s="87"/>
      <c r="AA25" s="87">
        <f>STDEV(AA20:AA23)/SQRT(4)</f>
        <v>0.59162305369188184</v>
      </c>
      <c r="AB25" s="87"/>
      <c r="AC25" s="87">
        <f>STDEV(AC20:AC23)/SQRT(4)</f>
        <v>1.4205040926776944</v>
      </c>
      <c r="AD25" s="87"/>
      <c r="AE25" s="87">
        <f>STDEV(AE20:AE23)/SQRT(4)</f>
        <v>0.31249446753872639</v>
      </c>
      <c r="AF25" s="127"/>
      <c r="AG25" s="87">
        <f>STDEV(AG20:AG23)/SQRT(4)</f>
        <v>1.446435711326826</v>
      </c>
      <c r="AH25" s="144"/>
      <c r="AI25" s="144">
        <f>STDEV(AI20:AI23)/SQRT(4)</f>
        <v>0.30343997862197514</v>
      </c>
      <c r="AJ25" s="144"/>
      <c r="AK25" s="144">
        <f>STDEV(AK20:AK23)/SQRT(4)</f>
        <v>7.9092098333755467E-2</v>
      </c>
      <c r="AL25" s="144"/>
      <c r="AM25" s="144">
        <f>STDEV(AM20:AM23)/SQRT(4)</f>
        <v>0.81764075922155088</v>
      </c>
      <c r="AN25" s="144"/>
      <c r="AO25" s="144">
        <f>STDEV(AO20:AO23)/SQRT(4)</f>
        <v>0.21830152133684957</v>
      </c>
      <c r="AP25" s="24"/>
    </row>
    <row r="26" spans="1:42" x14ac:dyDescent="0.3">
      <c r="A26" s="77" t="s">
        <v>241</v>
      </c>
      <c r="B26" s="78">
        <v>19.749650222929933</v>
      </c>
      <c r="C26" s="79"/>
      <c r="D26" s="78">
        <v>0.71085752388535028</v>
      </c>
      <c r="E26" s="79"/>
      <c r="F26" s="78">
        <v>4.7095637937898092</v>
      </c>
      <c r="G26" s="79"/>
      <c r="H26" s="78">
        <v>6.2111740644904456</v>
      </c>
      <c r="I26" s="79"/>
      <c r="J26" s="78">
        <v>1.1060533041401273</v>
      </c>
      <c r="K26" s="78"/>
      <c r="L26" s="78">
        <v>1.3157728793544576</v>
      </c>
      <c r="M26" s="78"/>
      <c r="N26" s="78">
        <v>6.1173587876402299E-2</v>
      </c>
      <c r="O26" s="78"/>
      <c r="P26" s="78">
        <v>9.2280414012738843E-2</v>
      </c>
      <c r="Q26" s="78"/>
      <c r="R26" s="78">
        <v>2.1894651671974521</v>
      </c>
      <c r="S26" s="78"/>
      <c r="T26" s="78">
        <v>0.99728562898089179</v>
      </c>
      <c r="V26" s="7" t="s">
        <v>241</v>
      </c>
      <c r="W26" s="51">
        <f t="shared" si="1"/>
        <v>80.61081723644871</v>
      </c>
      <c r="X26" s="51"/>
      <c r="Y26" s="51">
        <f t="shared" ref="Y26:Y29" si="5">D26*50/(0.35*0.35*0.0001)/1000000</f>
        <v>2.9014592811646951</v>
      </c>
      <c r="Z26" s="51"/>
      <c r="AA26" s="51">
        <f t="shared" ref="AA26:AA29" si="6">F26*50/(0.35*0.35*0.0001)/1000000</f>
        <v>19.222709362407382</v>
      </c>
      <c r="AB26" s="51"/>
      <c r="AC26" s="51">
        <f t="shared" ref="AC26:AC29" si="7">H26*50/(0.35*0.35*0.0001)/1000000</f>
        <v>25.351730875471208</v>
      </c>
      <c r="AD26" s="51"/>
      <c r="AE26" s="51">
        <f t="shared" ref="AE26:AE29" si="8">J26*50/(0.35*0.35*0.0001)/1000000</f>
        <v>4.5145032822046014</v>
      </c>
      <c r="AG26" s="51">
        <f t="shared" si="2"/>
        <v>5.3705015483855414</v>
      </c>
      <c r="AH26" s="126"/>
      <c r="AI26" s="126">
        <f t="shared" si="3"/>
        <v>0.24968811378123387</v>
      </c>
      <c r="AJ26" s="126"/>
      <c r="AK26" s="126">
        <f t="shared" si="4"/>
        <v>0.37665475107240343</v>
      </c>
      <c r="AL26" s="126"/>
      <c r="AM26" s="126">
        <f t="shared" si="4"/>
        <v>8.9365925191732742</v>
      </c>
      <c r="AN26" s="126"/>
      <c r="AO26" s="126">
        <f t="shared" si="4"/>
        <v>4.07055358767711</v>
      </c>
    </row>
    <row r="27" spans="1:42" x14ac:dyDescent="0.3">
      <c r="A27" s="77" t="s">
        <v>241</v>
      </c>
      <c r="B27" s="78">
        <v>20.20445199365205</v>
      </c>
      <c r="C27" s="79"/>
      <c r="D27" s="78">
        <v>0.57959350327316006</v>
      </c>
      <c r="E27" s="79"/>
      <c r="F27" s="78">
        <v>4.3674511704026973</v>
      </c>
      <c r="G27" s="79"/>
      <c r="H27" s="78">
        <v>4.7042556338028163</v>
      </c>
      <c r="I27" s="79"/>
      <c r="J27" s="78">
        <v>1.1039436917278318</v>
      </c>
      <c r="K27" s="78"/>
      <c r="L27" s="78">
        <v>0.88001367840976175</v>
      </c>
      <c r="M27" s="78"/>
      <c r="N27" s="78">
        <v>8.0424129108443154E-3</v>
      </c>
      <c r="O27" s="78"/>
      <c r="P27" s="78">
        <v>8.0671672287244589E-2</v>
      </c>
      <c r="Q27" s="78"/>
      <c r="R27" s="78">
        <v>1.9948340607022415</v>
      </c>
      <c r="S27" s="78"/>
      <c r="T27" s="78">
        <v>0.67463112477682996</v>
      </c>
      <c r="V27" s="7" t="s">
        <v>241</v>
      </c>
      <c r="W27" s="51">
        <f t="shared" si="1"/>
        <v>82.467150994498169</v>
      </c>
      <c r="X27" s="51"/>
      <c r="Y27" s="51">
        <f t="shared" si="5"/>
        <v>2.365687768461878</v>
      </c>
      <c r="Z27" s="51"/>
      <c r="AA27" s="51">
        <f t="shared" si="6"/>
        <v>17.826331307766115</v>
      </c>
      <c r="AB27" s="51"/>
      <c r="AC27" s="51">
        <f t="shared" si="7"/>
        <v>19.201043403276802</v>
      </c>
      <c r="AD27" s="51"/>
      <c r="AE27" s="51">
        <f t="shared" si="8"/>
        <v>4.5058926192972732</v>
      </c>
      <c r="AG27" s="51">
        <f t="shared" si="2"/>
        <v>3.5918925649378028</v>
      </c>
      <c r="AH27" s="126"/>
      <c r="AI27" s="126">
        <f t="shared" si="3"/>
        <v>3.282617514630333E-2</v>
      </c>
      <c r="AJ27" s="126"/>
      <c r="AK27" s="126">
        <f t="shared" si="4"/>
        <v>0.3292721317846718</v>
      </c>
      <c r="AL27" s="126"/>
      <c r="AM27" s="126">
        <f t="shared" si="4"/>
        <v>8.1421798396009848</v>
      </c>
      <c r="AN27" s="126"/>
      <c r="AO27" s="126">
        <f t="shared" si="4"/>
        <v>2.7535964276605305</v>
      </c>
    </row>
    <row r="28" spans="1:42" x14ac:dyDescent="0.3">
      <c r="A28" s="77" t="s">
        <v>241</v>
      </c>
      <c r="B28" s="78">
        <v>19.029696666666666</v>
      </c>
      <c r="C28" s="79"/>
      <c r="D28" s="78">
        <v>0.20563333333333336</v>
      </c>
      <c r="E28" s="79"/>
      <c r="F28" s="78">
        <v>1.9287562499999999</v>
      </c>
      <c r="G28" s="79"/>
      <c r="H28" s="78">
        <v>1.8351437500000003</v>
      </c>
      <c r="I28" s="79"/>
      <c r="J28" s="78">
        <v>0.51640416666666666</v>
      </c>
      <c r="K28" s="78"/>
      <c r="L28" s="81">
        <v>0.89000196811651233</v>
      </c>
      <c r="M28" s="81"/>
      <c r="N28" s="81">
        <v>0.55835662271206454</v>
      </c>
      <c r="O28" s="81"/>
      <c r="P28" s="81">
        <v>2.838333333333333E-2</v>
      </c>
      <c r="Q28" s="81"/>
      <c r="R28" s="81">
        <v>0.60960416666666672</v>
      </c>
      <c r="S28" s="81"/>
      <c r="T28" s="81">
        <v>0.35010416666666666</v>
      </c>
      <c r="V28" s="7" t="s">
        <v>241</v>
      </c>
      <c r="W28" s="51">
        <f t="shared" si="1"/>
        <v>77.672231292517012</v>
      </c>
      <c r="X28" s="51"/>
      <c r="Y28" s="51">
        <f t="shared" si="5"/>
        <v>0.83931972789115661</v>
      </c>
      <c r="Z28" s="51"/>
      <c r="AA28" s="51">
        <f t="shared" si="6"/>
        <v>7.872474489795918</v>
      </c>
      <c r="AB28" s="51"/>
      <c r="AC28" s="51">
        <f t="shared" si="7"/>
        <v>7.4903826530612259</v>
      </c>
      <c r="AD28" s="51"/>
      <c r="AE28" s="51">
        <f t="shared" si="8"/>
        <v>2.1077721088435375</v>
      </c>
      <c r="AG28" s="51">
        <f t="shared" si="2"/>
        <v>3.6326610943531121</v>
      </c>
      <c r="AH28" s="126"/>
      <c r="AI28" s="126">
        <f t="shared" si="3"/>
        <v>2.2790066233145492</v>
      </c>
      <c r="AJ28" s="126"/>
      <c r="AK28" s="126">
        <f t="shared" si="4"/>
        <v>0.11585034013605441</v>
      </c>
      <c r="AL28" s="126"/>
      <c r="AM28" s="126">
        <f t="shared" si="4"/>
        <v>2.4881802721088442</v>
      </c>
      <c r="AN28" s="126"/>
      <c r="AO28" s="126">
        <f t="shared" si="4"/>
        <v>1.4289965986394557</v>
      </c>
    </row>
    <row r="29" spans="1:42" x14ac:dyDescent="0.3">
      <c r="A29" s="77" t="s">
        <v>241</v>
      </c>
      <c r="B29" s="78">
        <v>17.590508678240283</v>
      </c>
      <c r="C29" s="79"/>
      <c r="D29" s="78">
        <v>0.71075371868218584</v>
      </c>
      <c r="E29" s="79"/>
      <c r="F29" s="78">
        <v>4.9869230025646072</v>
      </c>
      <c r="G29" s="79"/>
      <c r="H29" s="78">
        <v>6.4152953837048727</v>
      </c>
      <c r="I29" s="79"/>
      <c r="J29" s="78">
        <v>1.3579453343854804</v>
      </c>
      <c r="K29" s="78"/>
      <c r="L29" s="140">
        <v>-0.14027976776225154</v>
      </c>
      <c r="M29" s="140"/>
      <c r="N29" s="140">
        <v>0.15122505412320408</v>
      </c>
      <c r="O29" s="140"/>
      <c r="P29" s="140">
        <v>0.11477147366344448</v>
      </c>
      <c r="Q29" s="140"/>
      <c r="R29" s="140">
        <v>0.66846458867626757</v>
      </c>
      <c r="S29" s="140"/>
      <c r="T29" s="140">
        <v>0.75690729927007305</v>
      </c>
      <c r="V29" s="7" t="s">
        <v>241</v>
      </c>
      <c r="W29" s="51">
        <f t="shared" si="1"/>
        <v>71.797994605062385</v>
      </c>
      <c r="X29" s="51"/>
      <c r="Y29" s="51">
        <f t="shared" si="5"/>
        <v>2.9010355864579012</v>
      </c>
      <c r="Z29" s="51"/>
      <c r="AA29" s="51">
        <f t="shared" si="6"/>
        <v>20.354787765569824</v>
      </c>
      <c r="AB29" s="51"/>
      <c r="AC29" s="51">
        <f t="shared" si="7"/>
        <v>26.184879117162744</v>
      </c>
      <c r="AD29" s="51"/>
      <c r="AE29" s="51">
        <f t="shared" si="8"/>
        <v>5.5426340178999194</v>
      </c>
      <c r="AG29" s="51">
        <f t="shared" si="2"/>
        <v>-0.57257048066225125</v>
      </c>
      <c r="AH29" s="126"/>
      <c r="AI29" s="126">
        <f t="shared" si="3"/>
        <v>0.61724511887022071</v>
      </c>
      <c r="AJ29" s="126"/>
      <c r="AK29" s="126">
        <f t="shared" si="4"/>
        <v>0.46845499454467138</v>
      </c>
      <c r="AL29" s="126"/>
      <c r="AM29" s="126">
        <f t="shared" si="4"/>
        <v>2.7284268925561941</v>
      </c>
      <c r="AN29" s="126"/>
      <c r="AO29" s="126">
        <f t="shared" si="4"/>
        <v>3.0894175480411152</v>
      </c>
    </row>
    <row r="30" spans="1:42" x14ac:dyDescent="0.3">
      <c r="A30" s="80" t="s">
        <v>267</v>
      </c>
      <c r="B30" s="81"/>
      <c r="C30" s="82"/>
      <c r="D30" s="81"/>
      <c r="E30" s="82"/>
      <c r="F30" s="81"/>
      <c r="G30" s="82"/>
      <c r="H30" s="81"/>
      <c r="I30" s="82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V30" s="52" t="s">
        <v>267</v>
      </c>
      <c r="W30" s="53">
        <f>AVERAGE(W26:W29)</f>
        <v>78.137048532131573</v>
      </c>
      <c r="X30" s="58"/>
      <c r="Y30" s="53">
        <f>AVERAGE(Y26:Y29)</f>
        <v>2.2518755909939077</v>
      </c>
      <c r="Z30" s="58"/>
      <c r="AA30" s="53">
        <f>AVERAGE(AA26:AA29)</f>
        <v>16.31907573138481</v>
      </c>
      <c r="AB30" s="58"/>
      <c r="AC30" s="53">
        <f>AVERAGE(AC26:AC29)</f>
        <v>19.557009012242993</v>
      </c>
      <c r="AD30" s="58"/>
      <c r="AE30" s="53">
        <f>AVERAGE(AE26:AE29)</f>
        <v>4.1677005070613333</v>
      </c>
      <c r="AG30" s="53">
        <f>AVERAGE(AG26:AG29)</f>
        <v>3.0056211817535514</v>
      </c>
      <c r="AH30" s="145"/>
      <c r="AI30" s="145">
        <f>AVERAGE(AI26:AI29)</f>
        <v>0.79469150777807684</v>
      </c>
      <c r="AJ30" s="145"/>
      <c r="AK30" s="145">
        <f>AVERAGE(AK26:AK29)</f>
        <v>0.32255805438445029</v>
      </c>
      <c r="AL30" s="145"/>
      <c r="AM30" s="145">
        <f>AVERAGE(AM26:AM29)</f>
        <v>5.5738448808598244</v>
      </c>
      <c r="AN30" s="145"/>
      <c r="AO30" s="145">
        <f>AVERAGE(AO26:AO29)</f>
        <v>2.8356410405045529</v>
      </c>
    </row>
    <row r="31" spans="1:42" x14ac:dyDescent="0.3">
      <c r="A31" s="83" t="s">
        <v>268</v>
      </c>
      <c r="B31" s="84"/>
      <c r="C31" s="85"/>
      <c r="D31" s="84"/>
      <c r="E31" s="85"/>
      <c r="F31" s="84"/>
      <c r="G31" s="85"/>
      <c r="H31" s="84"/>
      <c r="I31" s="85"/>
      <c r="J31" s="8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V31" s="54" t="s">
        <v>268</v>
      </c>
      <c r="W31" s="55">
        <f>STDEV(W26:W29)/SQRT(4)</f>
        <v>2.3321838602046072</v>
      </c>
      <c r="X31" s="59"/>
      <c r="Y31" s="55">
        <f>STDEV(Y26:Y29)/SQRT(4)</f>
        <v>0.48747948233512606</v>
      </c>
      <c r="Z31" s="59"/>
      <c r="AA31" s="55">
        <f>STDEV(AA26:AA29)/SQRT(4)</f>
        <v>2.8626175637141178</v>
      </c>
      <c r="AB31" s="59"/>
      <c r="AC31" s="55">
        <f>STDEV(AC26:AC29)/SQRT(4)</f>
        <v>4.3131354295795372</v>
      </c>
      <c r="AD31" s="59"/>
      <c r="AE31" s="55">
        <f>STDEV(AE26:AE29)/SQRT(4)</f>
        <v>0.72849120531391864</v>
      </c>
      <c r="AF31" s="127"/>
      <c r="AG31" s="87">
        <f>STDEV(AG26:AG29)/SQRT(4)</f>
        <v>1.2627023899886654</v>
      </c>
      <c r="AH31" s="144"/>
      <c r="AI31" s="144">
        <f>STDEV(AI26:AI29)/SQRT(4)</f>
        <v>0.50925976243961935</v>
      </c>
      <c r="AJ31" s="144"/>
      <c r="AK31" s="144">
        <f>STDEV(AK26:AK29)/SQRT(4)</f>
        <v>7.4713635360731473E-2</v>
      </c>
      <c r="AL31" s="144"/>
      <c r="AM31" s="144">
        <f>STDEV(AM26:AM29)/SQRT(4)</f>
        <v>1.7205170188331684</v>
      </c>
      <c r="AN31" s="144"/>
      <c r="AO31" s="144">
        <f>STDEV(AO26:AO29)/SQRT(4)</f>
        <v>0.54580150690432305</v>
      </c>
      <c r="AP31" s="24"/>
    </row>
    <row r="32" spans="1:42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</row>
    <row r="33" spans="1:4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</row>
    <row r="35" spans="1:41" x14ac:dyDescent="0.3">
      <c r="V35" s="1" t="s">
        <v>340</v>
      </c>
      <c r="W35" s="1"/>
      <c r="X35" s="1"/>
    </row>
    <row r="37" spans="1:41" ht="28.8" x14ac:dyDescent="0.3">
      <c r="V37" s="88" t="s">
        <v>323</v>
      </c>
      <c r="W37" s="52" t="s">
        <v>324</v>
      </c>
      <c r="X37" s="52"/>
      <c r="Y37" s="52" t="s">
        <v>325</v>
      </c>
      <c r="Z37" s="52"/>
      <c r="AA37" s="52" t="s">
        <v>326</v>
      </c>
      <c r="AB37" s="52"/>
      <c r="AC37" s="52" t="s">
        <v>327</v>
      </c>
      <c r="AD37" s="52"/>
      <c r="AE37" s="52" t="s">
        <v>328</v>
      </c>
      <c r="AG37" s="49" t="s">
        <v>448</v>
      </c>
      <c r="AH37" s="69"/>
      <c r="AI37" s="69" t="s">
        <v>449</v>
      </c>
      <c r="AJ37" s="69"/>
      <c r="AK37" s="69" t="s">
        <v>450</v>
      </c>
      <c r="AL37" s="69"/>
      <c r="AM37" s="69" t="s">
        <v>451</v>
      </c>
      <c r="AN37" s="69"/>
      <c r="AO37" s="69" t="s">
        <v>452</v>
      </c>
    </row>
    <row r="38" spans="1:41" x14ac:dyDescent="0.3">
      <c r="V38" s="52" t="s">
        <v>267</v>
      </c>
      <c r="W38" s="7" t="s">
        <v>341</v>
      </c>
      <c r="X38" s="7"/>
      <c r="Y38" s="7" t="s">
        <v>345</v>
      </c>
      <c r="Z38" s="7"/>
      <c r="AA38" s="7" t="s">
        <v>349</v>
      </c>
      <c r="AB38" s="7"/>
      <c r="AC38" s="7" t="s">
        <v>353</v>
      </c>
      <c r="AD38" s="7"/>
      <c r="AE38" s="7" t="s">
        <v>357</v>
      </c>
      <c r="AG38" s="7" t="s">
        <v>453</v>
      </c>
      <c r="AI38" t="s">
        <v>457</v>
      </c>
      <c r="AK38" t="s">
        <v>461</v>
      </c>
      <c r="AM38" t="s">
        <v>465</v>
      </c>
      <c r="AO38" t="s">
        <v>469</v>
      </c>
    </row>
    <row r="39" spans="1:41" x14ac:dyDescent="0.3">
      <c r="V39" s="52" t="s">
        <v>267</v>
      </c>
      <c r="W39" s="7" t="s">
        <v>342</v>
      </c>
      <c r="X39" s="7"/>
      <c r="Y39" s="7" t="s">
        <v>346</v>
      </c>
      <c r="Z39" s="7"/>
      <c r="AA39" s="7" t="s">
        <v>350</v>
      </c>
      <c r="AB39" s="7"/>
      <c r="AC39" s="7" t="s">
        <v>354</v>
      </c>
      <c r="AD39" s="7"/>
      <c r="AE39" s="7" t="s">
        <v>366</v>
      </c>
      <c r="AG39" s="7" t="s">
        <v>454</v>
      </c>
      <c r="AI39" t="s">
        <v>458</v>
      </c>
      <c r="AK39" t="s">
        <v>462</v>
      </c>
      <c r="AM39" t="s">
        <v>466</v>
      </c>
      <c r="AO39" t="s">
        <v>470</v>
      </c>
    </row>
    <row r="40" spans="1:41" x14ac:dyDescent="0.3">
      <c r="V40" s="52" t="s">
        <v>267</v>
      </c>
      <c r="W40" s="7" t="s">
        <v>343</v>
      </c>
      <c r="X40" s="7"/>
      <c r="Y40" s="7" t="s">
        <v>347</v>
      </c>
      <c r="Z40" s="7"/>
      <c r="AA40" s="7" t="s">
        <v>351</v>
      </c>
      <c r="AB40" s="7"/>
      <c r="AC40" s="7" t="s">
        <v>355</v>
      </c>
      <c r="AD40" s="7"/>
      <c r="AE40" s="7" t="s">
        <v>367</v>
      </c>
      <c r="AG40" s="7" t="s">
        <v>455</v>
      </c>
      <c r="AI40" t="s">
        <v>459</v>
      </c>
      <c r="AK40" t="s">
        <v>463</v>
      </c>
      <c r="AM40" t="s">
        <v>467</v>
      </c>
      <c r="AO40" t="s">
        <v>471</v>
      </c>
    </row>
    <row r="41" spans="1:41" x14ac:dyDescent="0.3">
      <c r="V41" s="52" t="s">
        <v>267</v>
      </c>
      <c r="W41" s="7" t="s">
        <v>344</v>
      </c>
      <c r="X41" s="7"/>
      <c r="Y41" s="7" t="s">
        <v>348</v>
      </c>
      <c r="Z41" s="7"/>
      <c r="AA41" s="7" t="s">
        <v>352</v>
      </c>
      <c r="AB41" s="7"/>
      <c r="AC41" s="7" t="s">
        <v>356</v>
      </c>
      <c r="AD41" s="7"/>
      <c r="AE41" s="7" t="s">
        <v>368</v>
      </c>
      <c r="AG41" s="7" t="s">
        <v>456</v>
      </c>
      <c r="AI41" t="s">
        <v>460</v>
      </c>
      <c r="AK41" t="s">
        <v>464</v>
      </c>
      <c r="AM41" t="s">
        <v>468</v>
      </c>
      <c r="AO41" t="s">
        <v>472</v>
      </c>
    </row>
    <row r="43" spans="1:41" x14ac:dyDescent="0.3"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102" t="s">
        <v>369</v>
      </c>
      <c r="W43" s="102"/>
      <c r="X43" s="102"/>
      <c r="Y43" s="102"/>
      <c r="Z43" s="26"/>
      <c r="AA43" s="26"/>
    </row>
    <row r="45" spans="1:41" x14ac:dyDescent="0.3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</row>
    <row r="48" spans="1:41" ht="28.8" x14ac:dyDescent="0.3">
      <c r="A48" s="112" t="s">
        <v>323</v>
      </c>
      <c r="B48" s="69" t="s">
        <v>324</v>
      </c>
      <c r="C48" s="69"/>
      <c r="D48" s="69" t="s">
        <v>325</v>
      </c>
      <c r="E48" s="69"/>
      <c r="F48" s="69" t="s">
        <v>326</v>
      </c>
      <c r="G48" s="69"/>
      <c r="H48" s="69" t="s">
        <v>327</v>
      </c>
      <c r="I48" s="69"/>
      <c r="J48" s="69" t="s">
        <v>328</v>
      </c>
      <c r="K48" s="141"/>
      <c r="L48" s="49" t="s">
        <v>448</v>
      </c>
      <c r="M48" s="69"/>
      <c r="N48" s="69" t="s">
        <v>449</v>
      </c>
      <c r="O48" s="69"/>
      <c r="P48" s="69" t="s">
        <v>450</v>
      </c>
      <c r="Q48" s="69"/>
      <c r="R48" s="69" t="s">
        <v>451</v>
      </c>
      <c r="S48" s="69"/>
      <c r="T48" s="69" t="s">
        <v>452</v>
      </c>
    </row>
    <row r="49" spans="1:32" ht="19.2" customHeight="1" x14ac:dyDescent="0.3">
      <c r="A49" t="s">
        <v>238</v>
      </c>
      <c r="B49">
        <v>85.845791259152733</v>
      </c>
      <c r="D49">
        <v>2.0967574276315526</v>
      </c>
      <c r="F49">
        <v>9.4224327928376628</v>
      </c>
      <c r="H49">
        <v>34.526232141350931</v>
      </c>
      <c r="J49">
        <v>7.7230349963248424</v>
      </c>
      <c r="L49" s="2">
        <v>1.02709694781278</v>
      </c>
      <c r="N49" s="2">
        <v>0.42876060875048699</v>
      </c>
      <c r="P49" s="2">
        <v>1.4886118352083995</v>
      </c>
      <c r="R49" s="2">
        <v>5.9907663203049379</v>
      </c>
      <c r="T49" s="2">
        <v>2.8568930268426995</v>
      </c>
      <c r="V49" s="158" t="s">
        <v>383</v>
      </c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</row>
    <row r="50" spans="1:32" ht="15" thickBot="1" x14ac:dyDescent="0.35">
      <c r="A50" t="s">
        <v>238</v>
      </c>
      <c r="B50">
        <v>71.494272544965327</v>
      </c>
      <c r="D50">
        <v>1.7078348110852819</v>
      </c>
      <c r="F50">
        <v>9.9179134492950016</v>
      </c>
      <c r="H50">
        <v>30.367869486661295</v>
      </c>
      <c r="J50">
        <v>5.6660432461479138</v>
      </c>
      <c r="L50" s="2">
        <v>1.2305768991320203</v>
      </c>
      <c r="N50" s="2">
        <v>0.45213801718286217</v>
      </c>
      <c r="P50" s="2">
        <v>0.64248429766869541</v>
      </c>
      <c r="R50" s="2">
        <v>5.6532109466568548</v>
      </c>
      <c r="T50" s="2">
        <v>2.6909931116121317</v>
      </c>
      <c r="V50" s="68" t="s">
        <v>314</v>
      </c>
      <c r="W50" s="71" t="s">
        <v>324</v>
      </c>
      <c r="X50" s="71" t="s">
        <v>325</v>
      </c>
      <c r="Y50" s="71" t="s">
        <v>326</v>
      </c>
      <c r="Z50" s="71" t="s">
        <v>327</v>
      </c>
      <c r="AA50" s="111" t="s">
        <v>328</v>
      </c>
      <c r="AB50" s="111" t="s">
        <v>448</v>
      </c>
      <c r="AC50" s="111" t="s">
        <v>449</v>
      </c>
      <c r="AD50" s="111" t="s">
        <v>450</v>
      </c>
      <c r="AE50" s="111" t="s">
        <v>451</v>
      </c>
      <c r="AF50" s="148" t="s">
        <v>452</v>
      </c>
    </row>
    <row r="51" spans="1:32" ht="14.4" customHeight="1" x14ac:dyDescent="0.3">
      <c r="A51" t="s">
        <v>238</v>
      </c>
      <c r="B51">
        <v>80.27180534465387</v>
      </c>
      <c r="D51">
        <v>2.2632250462672157</v>
      </c>
      <c r="F51">
        <v>10.295070802541218</v>
      </c>
      <c r="H51">
        <v>39.142391098145524</v>
      </c>
      <c r="J51">
        <v>8.8935862467275726</v>
      </c>
      <c r="L51" s="2">
        <v>1.1933907434258879</v>
      </c>
      <c r="N51" s="2">
        <v>0.65066172897027352</v>
      </c>
      <c r="P51" s="2">
        <v>1.7853843235290396</v>
      </c>
      <c r="R51" s="2">
        <v>4.181946722088961</v>
      </c>
      <c r="T51" s="2">
        <v>3.1415641902288702</v>
      </c>
      <c r="V51" s="157" t="s">
        <v>384</v>
      </c>
      <c r="W51" s="157"/>
      <c r="X51" s="157"/>
      <c r="Y51" s="157"/>
      <c r="Z51" s="157"/>
      <c r="AA51" s="2"/>
    </row>
    <row r="52" spans="1:32" x14ac:dyDescent="0.3">
      <c r="A52" t="s">
        <v>238</v>
      </c>
      <c r="B52">
        <v>76.758125833630757</v>
      </c>
      <c r="D52">
        <v>3.7234727964677719</v>
      </c>
      <c r="F52">
        <v>10.118385352962171</v>
      </c>
      <c r="H52">
        <v>41.258221253524013</v>
      </c>
      <c r="J52">
        <v>9.5435801909681146</v>
      </c>
      <c r="L52" s="2">
        <v>1.2637717948820941</v>
      </c>
      <c r="N52" s="2">
        <v>1.0099450132345793</v>
      </c>
      <c r="P52" s="2">
        <v>3.133436583908471</v>
      </c>
      <c r="R52" s="2">
        <v>5.4678361892998515</v>
      </c>
      <c r="T52" s="2">
        <v>2.4401015395350512</v>
      </c>
      <c r="V52" s="1" t="s">
        <v>371</v>
      </c>
      <c r="W52" s="67" t="s">
        <v>385</v>
      </c>
      <c r="X52" s="67" t="s">
        <v>386</v>
      </c>
      <c r="Y52" s="67" t="s">
        <v>387</v>
      </c>
      <c r="Z52" s="67" t="s">
        <v>388</v>
      </c>
      <c r="AA52" s="67" t="s">
        <v>389</v>
      </c>
      <c r="AB52" s="67" t="s">
        <v>485</v>
      </c>
      <c r="AC52" s="67" t="s">
        <v>487</v>
      </c>
      <c r="AD52" s="67" t="s">
        <v>483</v>
      </c>
      <c r="AE52" s="67" t="s">
        <v>489</v>
      </c>
      <c r="AF52" s="7" t="s">
        <v>491</v>
      </c>
    </row>
    <row r="53" spans="1:32" x14ac:dyDescent="0.3">
      <c r="A53" t="s">
        <v>239</v>
      </c>
      <c r="B53">
        <v>78.385344584813524</v>
      </c>
      <c r="D53">
        <v>3.2373964235241557</v>
      </c>
      <c r="F53">
        <v>11.737506840665127</v>
      </c>
      <c r="H53">
        <v>22.21945298304545</v>
      </c>
      <c r="J53">
        <v>9.3787481904991008</v>
      </c>
      <c r="L53" s="2">
        <v>4.67689431214328</v>
      </c>
      <c r="N53" s="2">
        <v>0.33255003634990699</v>
      </c>
      <c r="P53" s="2">
        <v>2.7749491621527587</v>
      </c>
      <c r="R53" s="2">
        <v>7.0911513795162353</v>
      </c>
      <c r="T53" s="2">
        <v>3.2189070829342055</v>
      </c>
      <c r="V53" s="69" t="s">
        <v>372</v>
      </c>
      <c r="W53" s="70" t="s">
        <v>390</v>
      </c>
      <c r="X53" s="70" t="s">
        <v>391</v>
      </c>
      <c r="Y53" s="70" t="s">
        <v>392</v>
      </c>
      <c r="Z53" s="70" t="s">
        <v>393</v>
      </c>
      <c r="AA53" s="70" t="s">
        <v>394</v>
      </c>
      <c r="AB53" s="147" t="s">
        <v>486</v>
      </c>
      <c r="AC53" s="147" t="s">
        <v>488</v>
      </c>
      <c r="AD53" s="147" t="s">
        <v>484</v>
      </c>
      <c r="AE53" s="147" t="s">
        <v>490</v>
      </c>
      <c r="AF53" s="127" t="s">
        <v>492</v>
      </c>
    </row>
    <row r="54" spans="1:32" ht="13.2" customHeight="1" x14ac:dyDescent="0.3">
      <c r="A54" t="s">
        <v>239</v>
      </c>
      <c r="B54">
        <v>91.1872971044249</v>
      </c>
      <c r="D54">
        <v>3.9083653535647502</v>
      </c>
      <c r="F54">
        <v>11.657639027871356</v>
      </c>
      <c r="H54">
        <v>27.760707149435273</v>
      </c>
      <c r="J54">
        <v>9.7990112864837293</v>
      </c>
      <c r="L54" s="2">
        <v>1.8560290638593555</v>
      </c>
      <c r="N54" s="2">
        <v>2.8371570356148754</v>
      </c>
      <c r="P54" s="2">
        <v>3.8799381655377525</v>
      </c>
      <c r="R54" s="2">
        <v>6.4348479653631321</v>
      </c>
      <c r="T54" s="2">
        <v>3.820141091013471</v>
      </c>
      <c r="V54" s="159" t="s">
        <v>501</v>
      </c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</row>
    <row r="55" spans="1:32" x14ac:dyDescent="0.3">
      <c r="A55" t="s">
        <v>239</v>
      </c>
      <c r="B55">
        <v>86.445728041100438</v>
      </c>
      <c r="D55">
        <v>2.5060336663667786</v>
      </c>
      <c r="F55">
        <v>12.832041230645393</v>
      </c>
      <c r="H55">
        <v>19.259876828921822</v>
      </c>
      <c r="J55">
        <v>8.7469494294237418</v>
      </c>
      <c r="L55" s="2">
        <v>0.63814812285866929</v>
      </c>
      <c r="N55" s="2">
        <v>0.37445083524454847</v>
      </c>
      <c r="P55" s="2">
        <v>1.6996632179553959</v>
      </c>
      <c r="R55" s="2">
        <v>12.267999786921726</v>
      </c>
      <c r="T55" s="2">
        <v>2.0490950092333922</v>
      </c>
    </row>
    <row r="56" spans="1:32" x14ac:dyDescent="0.3">
      <c r="A56" t="s">
        <v>239</v>
      </c>
      <c r="B56">
        <v>72.05815533066604</v>
      </c>
      <c r="D56">
        <v>2.7710402447634737</v>
      </c>
      <c r="F56">
        <v>10.563503849645295</v>
      </c>
      <c r="H56">
        <v>26.295159029015228</v>
      </c>
      <c r="J56">
        <v>7.4810745385468849</v>
      </c>
      <c r="L56" s="2">
        <v>0.27054934550084558</v>
      </c>
      <c r="N56" s="2">
        <v>0.50475199723660402</v>
      </c>
      <c r="P56" s="2">
        <v>2.3184833406179601</v>
      </c>
      <c r="R56" s="2">
        <v>5.933081733517132</v>
      </c>
      <c r="T56" s="2">
        <v>2.6774652859496353</v>
      </c>
    </row>
    <row r="57" spans="1:32" x14ac:dyDescent="0.3">
      <c r="A57" s="1" t="s">
        <v>267</v>
      </c>
      <c r="B57" s="1">
        <f>AVERAGE(B49:B56)</f>
        <v>80.305815005425956</v>
      </c>
      <c r="C57" s="1" t="s">
        <v>249</v>
      </c>
      <c r="D57" s="1">
        <f t="shared" ref="D57:J57" si="9">AVERAGE(D49:D56)</f>
        <v>2.7767657212088728</v>
      </c>
      <c r="E57" s="1" t="s">
        <v>249</v>
      </c>
      <c r="F57" s="1">
        <f t="shared" si="9"/>
        <v>10.818061668307903</v>
      </c>
      <c r="G57" s="1" t="s">
        <v>281</v>
      </c>
      <c r="H57" s="1">
        <f t="shared" si="9"/>
        <v>30.10373874626244</v>
      </c>
      <c r="I57" s="1" t="s">
        <v>249</v>
      </c>
      <c r="J57" s="1">
        <f t="shared" si="9"/>
        <v>8.4040035156402375</v>
      </c>
      <c r="K57" s="1" t="s">
        <v>249</v>
      </c>
      <c r="L57" s="1">
        <f t="shared" ref="L57:T57" si="10">AVERAGE(L49:L56)</f>
        <v>1.5195571537018668</v>
      </c>
      <c r="M57" s="1"/>
      <c r="N57" s="1">
        <f t="shared" si="10"/>
        <v>0.8238019090730172</v>
      </c>
      <c r="O57" s="1"/>
      <c r="P57" s="1">
        <f t="shared" si="10"/>
        <v>2.2153688658223092</v>
      </c>
      <c r="Q57" s="1"/>
      <c r="R57" s="1">
        <f t="shared" si="10"/>
        <v>6.6276051304586048</v>
      </c>
      <c r="S57" s="1"/>
      <c r="T57" s="1">
        <f t="shared" si="10"/>
        <v>2.8618950421686824</v>
      </c>
    </row>
    <row r="58" spans="1:32" x14ac:dyDescent="0.3">
      <c r="A58" s="29" t="s">
        <v>268</v>
      </c>
      <c r="B58" s="29">
        <f>STDEV(B49:B56)/SQRT(8)</f>
        <v>2.4954929159695793</v>
      </c>
      <c r="C58" s="29"/>
      <c r="D58" s="29">
        <f t="shared" ref="D58:J58" si="11">STDEV(D49:D56)/SQRT(8)</f>
        <v>0.27810037626404338</v>
      </c>
      <c r="E58" s="29"/>
      <c r="F58" s="29">
        <f t="shared" si="11"/>
        <v>0.4051520017754251</v>
      </c>
      <c r="G58" s="29"/>
      <c r="H58" s="29">
        <f t="shared" si="11"/>
        <v>2.7564674242892759</v>
      </c>
      <c r="I58" s="29"/>
      <c r="J58" s="29">
        <f t="shared" si="11"/>
        <v>0.48851185227554339</v>
      </c>
      <c r="K58" s="29"/>
      <c r="L58" s="29">
        <f t="shared" ref="L58:T58" si="12">STDEV(L49:L56)/SQRT(8)</f>
        <v>0.48026649934276511</v>
      </c>
      <c r="M58" s="29"/>
      <c r="N58" s="29">
        <f t="shared" si="12"/>
        <v>0.29753316011197833</v>
      </c>
      <c r="O58" s="29"/>
      <c r="P58" s="29">
        <f t="shared" si="12"/>
        <v>0.36327829404201412</v>
      </c>
      <c r="Q58" s="29"/>
      <c r="R58" s="29">
        <f t="shared" si="12"/>
        <v>0.8580476366866443</v>
      </c>
      <c r="S58" s="29"/>
      <c r="T58" s="29">
        <f t="shared" si="12"/>
        <v>0.19019296578751083</v>
      </c>
    </row>
    <row r="59" spans="1:32" x14ac:dyDescent="0.3">
      <c r="A59" t="s">
        <v>240</v>
      </c>
      <c r="B59">
        <v>87.075604557612536</v>
      </c>
      <c r="D59">
        <v>3.2309672921800292</v>
      </c>
      <c r="F59">
        <v>16.970485899623007</v>
      </c>
      <c r="H59">
        <v>28.555744424085429</v>
      </c>
      <c r="J59">
        <v>3.9108120721973001</v>
      </c>
      <c r="K59"/>
      <c r="L59" s="86">
        <v>3.0669701850431195</v>
      </c>
      <c r="M59" s="86"/>
      <c r="N59" s="86">
        <v>0.66600440215448498</v>
      </c>
      <c r="O59" s="86"/>
      <c r="P59" s="86">
        <v>0.69084850782418228</v>
      </c>
      <c r="Q59" s="86"/>
      <c r="R59" s="86">
        <v>8.1009610159853427</v>
      </c>
      <c r="S59" s="86"/>
      <c r="T59" s="86">
        <v>3.1954270971546515</v>
      </c>
      <c r="U59" s="86"/>
    </row>
    <row r="60" spans="1:32" x14ac:dyDescent="0.3">
      <c r="A60" t="s">
        <v>240</v>
      </c>
      <c r="B60">
        <v>87.268947423803368</v>
      </c>
      <c r="D60">
        <v>2.9740220317734343</v>
      </c>
      <c r="F60">
        <v>16.30949107014407</v>
      </c>
      <c r="H60">
        <v>33.400514684423626</v>
      </c>
      <c r="J60">
        <v>5.3207750580594766</v>
      </c>
      <c r="K60"/>
      <c r="L60" s="146">
        <v>-0.98816117669268022</v>
      </c>
      <c r="M60" s="146"/>
      <c r="N60" s="146">
        <v>9.875727500210759E-3</v>
      </c>
      <c r="O60" s="146"/>
      <c r="P60" s="146">
        <v>0.85139129005076331</v>
      </c>
      <c r="Q60" s="146"/>
      <c r="R60" s="146">
        <v>4.9755926177117384</v>
      </c>
      <c r="S60" s="146"/>
      <c r="T60" s="146">
        <v>2.2771648478122368</v>
      </c>
      <c r="U60" s="86"/>
    </row>
    <row r="61" spans="1:32" x14ac:dyDescent="0.3">
      <c r="A61" t="s">
        <v>240</v>
      </c>
      <c r="B61">
        <v>78.27577250806425</v>
      </c>
      <c r="D61">
        <v>2.821666506978378</v>
      </c>
      <c r="F61">
        <v>14.864194172974358</v>
      </c>
      <c r="H61">
        <v>26.706649779630162</v>
      </c>
      <c r="J61">
        <v>4.3728426112228931</v>
      </c>
      <c r="K61"/>
      <c r="L61" s="2">
        <v>-1.461993260205086</v>
      </c>
      <c r="N61" s="2">
        <v>-0.32178905807550334</v>
      </c>
      <c r="P61" s="2">
        <v>0.51773777586151837</v>
      </c>
      <c r="R61" s="2">
        <v>4.6918842419596958</v>
      </c>
      <c r="T61" s="2">
        <v>2.2881203890006709</v>
      </c>
    </row>
    <row r="62" spans="1:32" x14ac:dyDescent="0.3">
      <c r="A62" t="s">
        <v>240</v>
      </c>
      <c r="B62">
        <v>85.261983039716284</v>
      </c>
      <c r="D62">
        <v>3.0598706634705364</v>
      </c>
      <c r="F62">
        <v>17.631075266389743</v>
      </c>
      <c r="H62">
        <v>28.906856580524408</v>
      </c>
      <c r="J62">
        <v>4.9645161475692445</v>
      </c>
      <c r="K62"/>
      <c r="L62" s="2">
        <v>4.322682341978318</v>
      </c>
      <c r="N62" s="2">
        <v>1.0120816246199327</v>
      </c>
      <c r="P62" s="2">
        <v>0.52591898303971629</v>
      </c>
      <c r="R62" s="2">
        <v>4.8484470175841858</v>
      </c>
      <c r="T62" s="2">
        <v>2.7345807953108836</v>
      </c>
    </row>
    <row r="63" spans="1:32" x14ac:dyDescent="0.3">
      <c r="A63" t="s">
        <v>241</v>
      </c>
      <c r="B63">
        <v>80.61081723644871</v>
      </c>
      <c r="D63">
        <v>2.9014592811646951</v>
      </c>
      <c r="F63">
        <v>19.222709362407382</v>
      </c>
      <c r="H63">
        <v>25.351730875471208</v>
      </c>
      <c r="J63">
        <v>4.5145032822046014</v>
      </c>
      <c r="K63"/>
      <c r="L63" s="2">
        <v>5.3705015483855414</v>
      </c>
      <c r="N63" s="2">
        <v>0.24968811378123387</v>
      </c>
      <c r="P63" s="2">
        <v>0.37665475107240343</v>
      </c>
      <c r="R63" s="2">
        <v>8.9365925191732742</v>
      </c>
      <c r="T63" s="2">
        <v>4.07055358767711</v>
      </c>
    </row>
    <row r="64" spans="1:32" x14ac:dyDescent="0.3">
      <c r="A64" t="s">
        <v>241</v>
      </c>
      <c r="B64">
        <v>82.467150994498169</v>
      </c>
      <c r="D64">
        <v>2.365687768461878</v>
      </c>
      <c r="F64">
        <v>17.826331307766115</v>
      </c>
      <c r="H64">
        <v>19.201043403276802</v>
      </c>
      <c r="J64">
        <v>4.5058926192972732</v>
      </c>
      <c r="K64"/>
      <c r="L64" s="2">
        <v>3.5918925649378028</v>
      </c>
      <c r="N64" s="2">
        <v>3.282617514630333E-2</v>
      </c>
      <c r="P64" s="2">
        <v>0.3292721317846718</v>
      </c>
      <c r="R64" s="2">
        <v>8.1421798396009848</v>
      </c>
      <c r="T64" s="2">
        <v>2.7535964276605305</v>
      </c>
    </row>
    <row r="65" spans="1:20" x14ac:dyDescent="0.3">
      <c r="A65" t="s">
        <v>241</v>
      </c>
      <c r="B65">
        <v>77.672231292517012</v>
      </c>
      <c r="D65">
        <v>0.83931972789115661</v>
      </c>
      <c r="F65">
        <v>7.872474489795918</v>
      </c>
      <c r="H65">
        <v>7.4903826530612259</v>
      </c>
      <c r="J65">
        <v>2.1077721088435375</v>
      </c>
      <c r="K65"/>
      <c r="L65" s="2">
        <v>3.6326610943531121</v>
      </c>
      <c r="N65" s="2">
        <v>2.2790066233145492</v>
      </c>
      <c r="P65" s="2">
        <v>0.11585034013605441</v>
      </c>
      <c r="R65" s="2">
        <v>2.4881802721088442</v>
      </c>
      <c r="T65" s="2">
        <v>1.4289965986394557</v>
      </c>
    </row>
    <row r="66" spans="1:20" x14ac:dyDescent="0.3">
      <c r="A66" t="s">
        <v>241</v>
      </c>
      <c r="B66">
        <v>71.797994605062385</v>
      </c>
      <c r="D66">
        <v>2.9010355864579012</v>
      </c>
      <c r="F66">
        <v>20.354787765569824</v>
      </c>
      <c r="H66">
        <v>26.184879117162744</v>
      </c>
      <c r="J66">
        <v>5.5426340178999194</v>
      </c>
      <c r="K66"/>
      <c r="L66" s="2">
        <v>-0.57257048066225125</v>
      </c>
      <c r="N66" s="2">
        <v>0.61724511887022071</v>
      </c>
      <c r="P66" s="2">
        <v>0.46845499454467138</v>
      </c>
      <c r="R66" s="2">
        <v>2.7284268925561941</v>
      </c>
      <c r="T66" s="2">
        <v>3.0894175480411152</v>
      </c>
    </row>
    <row r="67" spans="1:20" x14ac:dyDescent="0.3">
      <c r="A67" s="1" t="s">
        <v>267</v>
      </c>
      <c r="B67" s="1">
        <f>AVERAGE(B59:B66)</f>
        <v>81.303812707215343</v>
      </c>
      <c r="C67" s="1" t="s">
        <v>249</v>
      </c>
      <c r="D67" s="1">
        <f t="shared" ref="D67" si="13">AVERAGE(D59:D66)</f>
        <v>2.6367536072972508</v>
      </c>
      <c r="E67" s="1" t="s">
        <v>249</v>
      </c>
      <c r="F67" s="1">
        <f t="shared" ref="F67" si="14">AVERAGE(F59:F66)</f>
        <v>16.381443666833803</v>
      </c>
      <c r="G67" s="1" t="s">
        <v>249</v>
      </c>
      <c r="H67" s="1">
        <f t="shared" ref="H67" si="15">AVERAGE(H59:H66)</f>
        <v>24.474725189704451</v>
      </c>
      <c r="I67" s="1" t="s">
        <v>249</v>
      </c>
      <c r="J67" s="1">
        <f t="shared" ref="J67:T67" si="16">AVERAGE(J59:J66)</f>
        <v>4.4049684896617807</v>
      </c>
      <c r="K67" s="1" t="s">
        <v>281</v>
      </c>
      <c r="L67" s="1">
        <f t="shared" si="16"/>
        <v>2.1202478521422345</v>
      </c>
      <c r="M67" s="1"/>
      <c r="N67" s="1">
        <f t="shared" si="16"/>
        <v>0.56811734091392896</v>
      </c>
      <c r="O67" s="1"/>
      <c r="P67" s="1">
        <f t="shared" si="16"/>
        <v>0.48451609678924762</v>
      </c>
      <c r="Q67" s="1"/>
      <c r="R67" s="1">
        <f t="shared" si="16"/>
        <v>5.6140330520850323</v>
      </c>
      <c r="S67" s="1"/>
      <c r="T67" s="1">
        <f t="shared" si="16"/>
        <v>2.7297321614120813</v>
      </c>
    </row>
    <row r="68" spans="1:20" x14ac:dyDescent="0.3">
      <c r="A68" s="29" t="s">
        <v>268</v>
      </c>
      <c r="B68" s="29">
        <f>STDEV(B59:B66)/SQRT(8)</f>
        <v>1.8856370334910464</v>
      </c>
      <c r="C68" s="29"/>
      <c r="D68" s="29">
        <f t="shared" ref="D68" si="17">STDEV(D59:D66)/SQRT(8)</f>
        <v>0.27137941334342808</v>
      </c>
      <c r="E68" s="29"/>
      <c r="F68" s="29">
        <f t="shared" ref="F68" si="18">STDEV(F59:F66)/SQRT(8)</f>
        <v>1.353344296283866</v>
      </c>
      <c r="G68" s="29"/>
      <c r="H68" s="29">
        <f t="shared" ref="H68" si="19">STDEV(H59:H66)/SQRT(8)</f>
        <v>2.8059983216795352</v>
      </c>
      <c r="I68" s="29"/>
      <c r="J68" s="29">
        <f t="shared" ref="J68:T68" si="20">STDEV(J59:J66)/SQRT(8)</f>
        <v>0.37774224739333007</v>
      </c>
      <c r="K68" s="29"/>
      <c r="L68" s="29">
        <f t="shared" si="20"/>
        <v>0.9497199829283498</v>
      </c>
      <c r="M68" s="29"/>
      <c r="N68" s="29">
        <f t="shared" si="20"/>
        <v>0.28746871692894715</v>
      </c>
      <c r="O68" s="29"/>
      <c r="P68" s="29">
        <f t="shared" si="20"/>
        <v>7.9270728241057714E-2</v>
      </c>
      <c r="Q68" s="29"/>
      <c r="R68" s="29">
        <f t="shared" si="20"/>
        <v>0.88193682345480529</v>
      </c>
      <c r="S68" s="29"/>
      <c r="T68" s="29">
        <f t="shared" si="20"/>
        <v>0.27504517795293859</v>
      </c>
    </row>
  </sheetData>
  <mergeCells count="4">
    <mergeCell ref="A2:D2"/>
    <mergeCell ref="V51:Z51"/>
    <mergeCell ref="V49:AF49"/>
    <mergeCell ref="V54:AF54"/>
  </mergeCells>
  <pageMargins left="0.7" right="0.7" top="0.78740157499999996" bottom="0.78740157499999996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V27" sqref="V27"/>
    </sheetView>
  </sheetViews>
  <sheetFormatPr defaultColWidth="11.44140625" defaultRowHeight="14.4" x14ac:dyDescent="0.3"/>
  <cols>
    <col min="1" max="1" width="9.109375" customWidth="1"/>
    <col min="2" max="2" width="9.109375" style="2" customWidth="1"/>
    <col min="8" max="12" width="11.44140625" style="2"/>
  </cols>
  <sheetData>
    <row r="1" spans="1:22" x14ac:dyDescent="0.3">
      <c r="A1" s="47" t="s">
        <v>245</v>
      </c>
      <c r="B1" s="47" t="s">
        <v>358</v>
      </c>
      <c r="C1" s="47" t="s">
        <v>277</v>
      </c>
      <c r="D1" s="47" t="s">
        <v>278</v>
      </c>
      <c r="E1" s="47" t="s">
        <v>279</v>
      </c>
      <c r="F1" s="47" t="s">
        <v>276</v>
      </c>
      <c r="G1" s="47" t="s">
        <v>280</v>
      </c>
      <c r="H1" s="47" t="s">
        <v>473</v>
      </c>
      <c r="I1" s="47" t="s">
        <v>474</v>
      </c>
      <c r="J1" s="47" t="s">
        <v>475</v>
      </c>
      <c r="K1" s="47" t="s">
        <v>476</v>
      </c>
      <c r="L1" s="47" t="s">
        <v>477</v>
      </c>
      <c r="M1" s="47" t="s">
        <v>331</v>
      </c>
      <c r="N1" s="47" t="s">
        <v>332</v>
      </c>
      <c r="O1" s="47" t="s">
        <v>333</v>
      </c>
      <c r="P1" s="47" t="s">
        <v>334</v>
      </c>
      <c r="Q1" s="47" t="s">
        <v>335</v>
      </c>
      <c r="R1" s="47" t="s">
        <v>478</v>
      </c>
      <c r="S1" s="47" t="s">
        <v>479</v>
      </c>
      <c r="T1" s="47" t="s">
        <v>480</v>
      </c>
      <c r="U1" s="47" t="s">
        <v>481</v>
      </c>
      <c r="V1" s="47" t="s">
        <v>482</v>
      </c>
    </row>
    <row r="2" spans="1:22" x14ac:dyDescent="0.3">
      <c r="A2" s="2" t="s">
        <v>238</v>
      </c>
      <c r="B2" s="2" t="s">
        <v>359</v>
      </c>
      <c r="C2" s="2">
        <v>21.032218858492421</v>
      </c>
      <c r="D2" s="2">
        <v>0.51370556976973036</v>
      </c>
      <c r="E2" s="2">
        <v>2.3084960342452274</v>
      </c>
      <c r="F2" s="2">
        <v>8.4589268746309791</v>
      </c>
      <c r="G2" s="2">
        <v>1.8921435740995864</v>
      </c>
      <c r="H2" s="2">
        <v>0.25163875221413112</v>
      </c>
      <c r="I2" s="2">
        <v>0.1050463491438693</v>
      </c>
      <c r="J2" s="2">
        <v>0.36470989962605782</v>
      </c>
      <c r="K2">
        <v>1.4677377484747096</v>
      </c>
      <c r="L2">
        <v>0.69993879157646133</v>
      </c>
      <c r="M2">
        <v>85.845791259152733</v>
      </c>
      <c r="N2">
        <v>2.0967574276315526</v>
      </c>
      <c r="O2">
        <v>9.4224327928376628</v>
      </c>
      <c r="P2">
        <v>34.526232141350931</v>
      </c>
      <c r="Q2">
        <v>7.7230349963248424</v>
      </c>
      <c r="R2">
        <v>1.02709694781278</v>
      </c>
      <c r="S2">
        <v>0.42876060875048699</v>
      </c>
      <c r="T2">
        <v>1.4886118352083995</v>
      </c>
      <c r="U2">
        <v>5.9907663203049379</v>
      </c>
      <c r="V2">
        <v>2.8568930268426995</v>
      </c>
    </row>
    <row r="3" spans="1:22" x14ac:dyDescent="0.3">
      <c r="A3" s="2" t="s">
        <v>238</v>
      </c>
      <c r="B3" s="2" t="s">
        <v>359</v>
      </c>
      <c r="C3" s="2">
        <v>17.516096773516505</v>
      </c>
      <c r="D3" s="2">
        <v>0.41841952871589405</v>
      </c>
      <c r="E3" s="2">
        <v>2.4298887950772752</v>
      </c>
      <c r="F3" s="2">
        <v>7.4401280242320169</v>
      </c>
      <c r="G3" s="2">
        <v>1.3881805953062389</v>
      </c>
      <c r="H3" s="2">
        <v>0.30149134028734498</v>
      </c>
      <c r="I3" s="2">
        <v>0.11077381420980123</v>
      </c>
      <c r="J3" s="2">
        <v>0.15740865292883038</v>
      </c>
      <c r="K3">
        <v>1.3850366819309294</v>
      </c>
      <c r="L3">
        <v>0.65929331234497224</v>
      </c>
      <c r="M3">
        <v>71.494272544965327</v>
      </c>
      <c r="N3">
        <v>1.7078348110852819</v>
      </c>
      <c r="O3">
        <v>9.9179134492950016</v>
      </c>
      <c r="P3">
        <v>30.367869486661295</v>
      </c>
      <c r="Q3">
        <v>5.6660432461479138</v>
      </c>
      <c r="R3">
        <v>1.2305768991320203</v>
      </c>
      <c r="S3">
        <v>0.45213801718286217</v>
      </c>
      <c r="T3">
        <v>0.64248429766869541</v>
      </c>
      <c r="U3">
        <v>5.6532109466568548</v>
      </c>
      <c r="V3">
        <v>2.6909931116121317</v>
      </c>
    </row>
    <row r="4" spans="1:22" x14ac:dyDescent="0.3">
      <c r="A4" s="2" t="s">
        <v>238</v>
      </c>
      <c r="B4" s="2" t="s">
        <v>359</v>
      </c>
      <c r="C4" s="2">
        <v>19.666592309440198</v>
      </c>
      <c r="D4" s="2">
        <v>0.55449013633546784</v>
      </c>
      <c r="E4" s="2">
        <v>2.5222923466225988</v>
      </c>
      <c r="F4" s="2">
        <v>9.5898858190456515</v>
      </c>
      <c r="G4" s="2">
        <v>2.1789286304482549</v>
      </c>
      <c r="H4" s="2">
        <v>0.29238073213934257</v>
      </c>
      <c r="I4" s="2">
        <v>0.159412123597717</v>
      </c>
      <c r="J4" s="2">
        <v>0.43741915926461472</v>
      </c>
      <c r="K4">
        <v>1.0245769469117953</v>
      </c>
      <c r="L4">
        <v>0.76968322660607313</v>
      </c>
      <c r="M4">
        <v>80.27180534465387</v>
      </c>
      <c r="N4">
        <v>2.2632250462672157</v>
      </c>
      <c r="O4">
        <v>10.295070802541218</v>
      </c>
      <c r="P4">
        <v>39.142391098145524</v>
      </c>
      <c r="Q4">
        <v>8.8935862467275726</v>
      </c>
      <c r="R4">
        <v>1.1933907434258879</v>
      </c>
      <c r="S4">
        <v>0.65066172897027352</v>
      </c>
      <c r="T4">
        <v>1.7853843235290396</v>
      </c>
      <c r="U4">
        <v>4.181946722088961</v>
      </c>
      <c r="V4">
        <v>3.1415641902288702</v>
      </c>
    </row>
    <row r="5" spans="1:22" x14ac:dyDescent="0.3">
      <c r="A5" s="2" t="s">
        <v>238</v>
      </c>
      <c r="B5" s="2" t="s">
        <v>359</v>
      </c>
      <c r="C5" s="2">
        <v>18.805740829239536</v>
      </c>
      <c r="D5" s="2">
        <v>0.91225083513460403</v>
      </c>
      <c r="E5" s="2">
        <v>2.4790044114757319</v>
      </c>
      <c r="F5" s="2">
        <v>10.108264207113383</v>
      </c>
      <c r="G5" s="2">
        <v>2.3381771467871881</v>
      </c>
      <c r="H5" s="2">
        <v>0.309624089746113</v>
      </c>
      <c r="I5" s="2">
        <v>0.24743652824247192</v>
      </c>
      <c r="J5" s="2">
        <v>0.76769196305757526</v>
      </c>
      <c r="K5">
        <v>1.3396198663784635</v>
      </c>
      <c r="L5">
        <v>0.59782487718608757</v>
      </c>
      <c r="M5">
        <v>76.758125833630757</v>
      </c>
      <c r="N5">
        <v>3.7234727964677719</v>
      </c>
      <c r="O5">
        <v>10.118385352962171</v>
      </c>
      <c r="P5">
        <v>41.258221253524013</v>
      </c>
      <c r="Q5">
        <v>9.5435801909681146</v>
      </c>
      <c r="R5">
        <v>1.2637717948820941</v>
      </c>
      <c r="S5">
        <v>1.0099450132345793</v>
      </c>
      <c r="T5">
        <v>3.133436583908471</v>
      </c>
      <c r="U5">
        <v>5.4678361892998515</v>
      </c>
      <c r="V5">
        <v>2.4401015395350512</v>
      </c>
    </row>
    <row r="6" spans="1:22" x14ac:dyDescent="0.3">
      <c r="A6" s="2" t="s">
        <v>239</v>
      </c>
      <c r="B6" s="2" t="s">
        <v>359</v>
      </c>
      <c r="C6" s="2">
        <v>19.204409423279312</v>
      </c>
      <c r="D6" s="2">
        <v>0.7931621237634181</v>
      </c>
      <c r="E6" s="2">
        <v>2.8756891759629557</v>
      </c>
      <c r="F6" s="2">
        <v>5.4437659808461358</v>
      </c>
      <c r="G6" s="2">
        <v>2.2977933066722795</v>
      </c>
      <c r="H6" s="2">
        <v>1.1458391064751035</v>
      </c>
      <c r="I6" s="2">
        <v>8.147475890572721E-2</v>
      </c>
      <c r="J6" s="2">
        <v>0.6798625447274258</v>
      </c>
      <c r="K6">
        <v>1.7373320879814775</v>
      </c>
      <c r="L6">
        <v>0.78863223531888027</v>
      </c>
      <c r="M6">
        <v>78.385344584813524</v>
      </c>
      <c r="N6">
        <v>3.2373964235241557</v>
      </c>
      <c r="O6">
        <v>11.737506840665127</v>
      </c>
      <c r="P6">
        <v>22.21945298304545</v>
      </c>
      <c r="Q6">
        <v>9.3787481904991008</v>
      </c>
      <c r="R6">
        <v>4.67689431214328</v>
      </c>
      <c r="S6">
        <v>0.33255003634990699</v>
      </c>
      <c r="T6">
        <v>2.7749491621527587</v>
      </c>
      <c r="U6">
        <v>7.0911513795162353</v>
      </c>
      <c r="V6">
        <v>3.2189070829342055</v>
      </c>
    </row>
    <row r="7" spans="1:22" x14ac:dyDescent="0.3">
      <c r="A7" s="2" t="s">
        <v>239</v>
      </c>
      <c r="B7" s="2" t="s">
        <v>359</v>
      </c>
      <c r="C7" s="2">
        <v>22.340887790584098</v>
      </c>
      <c r="D7" s="2">
        <v>0.95754951162336388</v>
      </c>
      <c r="E7" s="2">
        <v>2.8561215618284823</v>
      </c>
      <c r="F7" s="2">
        <v>6.8013732516116425</v>
      </c>
      <c r="G7" s="2">
        <v>2.4007577651885135</v>
      </c>
      <c r="H7" s="2">
        <v>0.4547271206455421</v>
      </c>
      <c r="I7" s="2">
        <v>0.69510347372564452</v>
      </c>
      <c r="J7" s="2">
        <v>0.95058485055674935</v>
      </c>
      <c r="K7">
        <v>1.5765377515139674</v>
      </c>
      <c r="L7">
        <v>0.93593456729830038</v>
      </c>
      <c r="M7">
        <v>91.1872971044249</v>
      </c>
      <c r="N7">
        <v>3.9083653535647502</v>
      </c>
      <c r="O7">
        <v>11.657639027871356</v>
      </c>
      <c r="P7">
        <v>27.760707149435273</v>
      </c>
      <c r="Q7">
        <v>9.7990112864837293</v>
      </c>
      <c r="R7">
        <v>1.8560290638593555</v>
      </c>
      <c r="S7">
        <v>2.8371570356148754</v>
      </c>
      <c r="T7">
        <v>3.8799381655377525</v>
      </c>
      <c r="U7">
        <v>6.4348479653631321</v>
      </c>
      <c r="V7">
        <v>3.820141091013471</v>
      </c>
    </row>
    <row r="8" spans="1:22" x14ac:dyDescent="0.3">
      <c r="A8" s="2" t="s">
        <v>239</v>
      </c>
      <c r="B8" s="2" t="s">
        <v>359</v>
      </c>
      <c r="C8" s="2">
        <v>21.179203370069608</v>
      </c>
      <c r="D8" s="2">
        <v>0.6139782482598608</v>
      </c>
      <c r="E8" s="2">
        <v>3.1438501015081211</v>
      </c>
      <c r="F8" s="2">
        <v>4.7186698230858459</v>
      </c>
      <c r="G8" s="2">
        <v>2.1430026102088169</v>
      </c>
      <c r="H8" s="2">
        <v>0.15634629010037396</v>
      </c>
      <c r="I8" s="2">
        <v>9.174045463491437E-2</v>
      </c>
      <c r="J8" s="2">
        <v>0.41641748839907194</v>
      </c>
      <c r="K8">
        <v>3.0056599477958232</v>
      </c>
      <c r="L8">
        <v>0.50202827726218102</v>
      </c>
      <c r="M8">
        <v>86.445728041100438</v>
      </c>
      <c r="N8">
        <v>2.5060336663667786</v>
      </c>
      <c r="O8">
        <v>12.832041230645393</v>
      </c>
      <c r="P8">
        <v>19.259876828921822</v>
      </c>
      <c r="Q8">
        <v>8.7469494294237418</v>
      </c>
      <c r="R8">
        <v>0.63814812285866929</v>
      </c>
      <c r="S8">
        <v>0.37445083524454847</v>
      </c>
      <c r="T8">
        <v>1.6996632179553959</v>
      </c>
      <c r="U8">
        <v>12.267999786921726</v>
      </c>
      <c r="V8">
        <v>2.0490950092333922</v>
      </c>
    </row>
    <row r="9" spans="1:22" x14ac:dyDescent="0.3">
      <c r="A9" s="2" t="s">
        <v>239</v>
      </c>
      <c r="B9" s="2" t="s">
        <v>359</v>
      </c>
      <c r="C9" s="2">
        <v>17.654248056013181</v>
      </c>
      <c r="D9" s="2">
        <v>0.67890485996705097</v>
      </c>
      <c r="E9" s="2">
        <v>2.5880584431630975</v>
      </c>
      <c r="F9" s="2">
        <v>6.4423139621087309</v>
      </c>
      <c r="G9" s="2">
        <v>1.8328632619439866</v>
      </c>
      <c r="H9" s="2">
        <v>6.6284589647707171E-2</v>
      </c>
      <c r="I9" s="2">
        <v>0.12366423932296797</v>
      </c>
      <c r="J9" s="2">
        <v>0.56802841845140029</v>
      </c>
      <c r="K9">
        <v>1.4536050247116972</v>
      </c>
      <c r="L9">
        <v>0.65597899505766066</v>
      </c>
      <c r="M9">
        <v>72.05815533066604</v>
      </c>
      <c r="N9">
        <v>2.7710402447634737</v>
      </c>
      <c r="O9">
        <v>10.563503849645295</v>
      </c>
      <c r="P9">
        <v>26.295159029015228</v>
      </c>
      <c r="Q9">
        <v>7.4810745385468849</v>
      </c>
      <c r="R9">
        <v>0.27054934550084558</v>
      </c>
      <c r="S9">
        <v>0.50475199723660402</v>
      </c>
      <c r="T9">
        <v>2.3184833406179601</v>
      </c>
      <c r="U9">
        <v>5.933081733517132</v>
      </c>
      <c r="V9">
        <v>2.6774652859496353</v>
      </c>
    </row>
    <row r="10" spans="1:22" x14ac:dyDescent="0.3">
      <c r="A10" s="2" t="s">
        <v>240</v>
      </c>
      <c r="B10" s="2" t="s">
        <v>360</v>
      </c>
      <c r="C10" s="2">
        <v>21.333523116615069</v>
      </c>
      <c r="D10" s="2">
        <v>0.7915869865841072</v>
      </c>
      <c r="E10" s="2">
        <v>4.1577690454076359</v>
      </c>
      <c r="F10" s="2">
        <v>6.996157383900929</v>
      </c>
      <c r="G10" s="2">
        <v>0.95814895768833852</v>
      </c>
      <c r="H10" s="2">
        <v>0.75140769533556417</v>
      </c>
      <c r="I10" s="2">
        <v>0.16317107852784882</v>
      </c>
      <c r="J10" s="2">
        <v>0.16925788441692466</v>
      </c>
      <c r="K10">
        <v>1.9847354489164089</v>
      </c>
      <c r="L10">
        <v>0.78287963880288958</v>
      </c>
      <c r="M10">
        <v>87.075604557612536</v>
      </c>
      <c r="N10">
        <v>3.2309672921800292</v>
      </c>
      <c r="O10">
        <v>16.970485899623007</v>
      </c>
      <c r="P10">
        <v>28.555744424085429</v>
      </c>
      <c r="Q10">
        <v>3.9108120721973001</v>
      </c>
      <c r="R10">
        <v>3.0669701850431195</v>
      </c>
      <c r="S10">
        <v>0.66600440215448498</v>
      </c>
      <c r="T10">
        <v>0.69084850782418228</v>
      </c>
      <c r="U10">
        <v>8.1009610159853427</v>
      </c>
      <c r="V10">
        <v>3.1954270971546515</v>
      </c>
    </row>
    <row r="11" spans="1:22" x14ac:dyDescent="0.3">
      <c r="A11" s="2" t="s">
        <v>240</v>
      </c>
      <c r="B11" s="2" t="s">
        <v>360</v>
      </c>
      <c r="C11" s="2">
        <v>21.380892118831824</v>
      </c>
      <c r="D11" s="2">
        <v>0.72863539778449138</v>
      </c>
      <c r="E11" s="2">
        <v>3.9958253121852971</v>
      </c>
      <c r="F11" s="2">
        <v>8.1831260976837878</v>
      </c>
      <c r="G11" s="2">
        <v>1.3035898892245719</v>
      </c>
      <c r="H11" s="2">
        <v>-0.24209948828970662</v>
      </c>
      <c r="I11" s="2">
        <v>2.419553237551636E-3</v>
      </c>
      <c r="J11" s="2">
        <v>0.20859086606243701</v>
      </c>
      <c r="K11">
        <v>1.2190201913393759</v>
      </c>
      <c r="L11">
        <v>0.557905387713998</v>
      </c>
      <c r="M11">
        <v>87.268947423803368</v>
      </c>
      <c r="N11">
        <v>2.9740220317734343</v>
      </c>
      <c r="O11">
        <v>16.30949107014407</v>
      </c>
      <c r="P11">
        <v>33.400514684423626</v>
      </c>
      <c r="Q11">
        <v>5.3207750580594766</v>
      </c>
      <c r="R11">
        <v>-0.98816117669268022</v>
      </c>
      <c r="S11">
        <v>9.875727500210759E-3</v>
      </c>
      <c r="T11">
        <v>0.85139129005076331</v>
      </c>
      <c r="U11">
        <v>4.9755926177117384</v>
      </c>
      <c r="V11">
        <v>2.2771648478122368</v>
      </c>
    </row>
    <row r="12" spans="1:22" x14ac:dyDescent="0.3">
      <c r="A12" s="2" t="s">
        <v>240</v>
      </c>
      <c r="B12" s="2" t="s">
        <v>360</v>
      </c>
      <c r="C12" s="2">
        <v>19.177564264475741</v>
      </c>
      <c r="D12" s="2">
        <v>0.69130829420970252</v>
      </c>
      <c r="E12" s="2">
        <v>3.6417275723787172</v>
      </c>
      <c r="F12" s="2">
        <v>6.5431291960093896</v>
      </c>
      <c r="G12" s="2">
        <v>1.0713464397496086</v>
      </c>
      <c r="H12" s="2">
        <v>-0.35818834875024608</v>
      </c>
      <c r="I12" s="2">
        <v>-7.8838319228498321E-2</v>
      </c>
      <c r="J12" s="2">
        <v>0.12684575508607199</v>
      </c>
      <c r="K12">
        <v>1.1495116392801255</v>
      </c>
      <c r="L12">
        <v>0.56058949530516433</v>
      </c>
      <c r="M12">
        <v>78.27577250806425</v>
      </c>
      <c r="N12">
        <v>2.821666506978378</v>
      </c>
      <c r="O12">
        <v>14.864194172974358</v>
      </c>
      <c r="P12">
        <v>26.706649779630162</v>
      </c>
      <c r="Q12">
        <v>4.3728426112228931</v>
      </c>
      <c r="R12">
        <v>-1.461993260205086</v>
      </c>
      <c r="S12">
        <v>-0.32178905807550334</v>
      </c>
      <c r="T12">
        <v>0.51773777586151837</v>
      </c>
      <c r="U12">
        <v>4.6918842419596958</v>
      </c>
      <c r="V12">
        <v>2.2881203890006709</v>
      </c>
    </row>
    <row r="13" spans="1:22" x14ac:dyDescent="0.3">
      <c r="A13" s="2" t="s">
        <v>240</v>
      </c>
      <c r="B13" s="2" t="s">
        <v>360</v>
      </c>
      <c r="C13" s="2">
        <v>20.889185844730491</v>
      </c>
      <c r="D13" s="2">
        <v>0.74966831255028143</v>
      </c>
      <c r="E13" s="2">
        <v>4.3196134402654867</v>
      </c>
      <c r="F13" s="2">
        <v>7.0821798622284788</v>
      </c>
      <c r="G13" s="2">
        <v>1.216306456154465</v>
      </c>
      <c r="H13" s="2">
        <v>1.0590571737846879</v>
      </c>
      <c r="I13" s="2">
        <v>0.24795999803188348</v>
      </c>
      <c r="J13" s="2">
        <v>0.12885015084473048</v>
      </c>
      <c r="K13">
        <v>1.1878695193081257</v>
      </c>
      <c r="L13">
        <v>0.66997229485116649</v>
      </c>
      <c r="M13">
        <v>85.261983039716284</v>
      </c>
      <c r="N13">
        <v>3.0598706634705364</v>
      </c>
      <c r="O13">
        <v>17.631075266389743</v>
      </c>
      <c r="P13">
        <v>28.906856580524408</v>
      </c>
      <c r="Q13">
        <v>4.9645161475692445</v>
      </c>
      <c r="R13">
        <v>4.322682341978318</v>
      </c>
      <c r="S13">
        <v>1.0120816246199327</v>
      </c>
      <c r="T13">
        <v>0.52591898303971629</v>
      </c>
      <c r="U13">
        <v>4.8484470175841858</v>
      </c>
      <c r="V13">
        <v>2.7345807953108836</v>
      </c>
    </row>
    <row r="14" spans="1:22" x14ac:dyDescent="0.3">
      <c r="A14" s="2" t="s">
        <v>241</v>
      </c>
      <c r="B14" s="2" t="s">
        <v>360</v>
      </c>
      <c r="C14" s="2">
        <v>19.749650222929933</v>
      </c>
      <c r="D14" s="2">
        <v>0.71085752388535028</v>
      </c>
      <c r="E14" s="2">
        <v>4.7095637937898092</v>
      </c>
      <c r="F14" s="2">
        <v>6.2111740644904456</v>
      </c>
      <c r="G14" s="2">
        <v>1.1060533041401273</v>
      </c>
      <c r="H14" s="2">
        <v>1.3157728793544576</v>
      </c>
      <c r="I14" s="2">
        <v>6.1173587876402299E-2</v>
      </c>
      <c r="J14" s="2">
        <v>9.2280414012738843E-2</v>
      </c>
      <c r="K14">
        <v>2.1894651671974521</v>
      </c>
      <c r="L14">
        <v>0.99728562898089179</v>
      </c>
      <c r="M14">
        <v>80.61081723644871</v>
      </c>
      <c r="N14">
        <v>2.9014592811646951</v>
      </c>
      <c r="O14">
        <v>19.222709362407382</v>
      </c>
      <c r="P14">
        <v>25.351730875471208</v>
      </c>
      <c r="Q14">
        <v>4.5145032822046014</v>
      </c>
      <c r="R14">
        <v>5.3705015483855414</v>
      </c>
      <c r="S14">
        <v>0.24968811378123387</v>
      </c>
      <c r="T14">
        <v>0.37665475107240343</v>
      </c>
      <c r="U14">
        <v>8.9365925191732742</v>
      </c>
      <c r="V14">
        <v>4.07055358767711</v>
      </c>
    </row>
    <row r="15" spans="1:22" x14ac:dyDescent="0.3">
      <c r="A15" s="2" t="s">
        <v>241</v>
      </c>
      <c r="B15" s="2" t="s">
        <v>360</v>
      </c>
      <c r="C15" s="2">
        <v>20.20445199365205</v>
      </c>
      <c r="D15" s="2">
        <v>0.57959350327316006</v>
      </c>
      <c r="E15" s="2">
        <v>4.3674511704026973</v>
      </c>
      <c r="F15" s="2">
        <v>4.7042556338028163</v>
      </c>
      <c r="G15" s="2">
        <v>1.1039436917278318</v>
      </c>
      <c r="H15" s="2">
        <v>0.88001367840976175</v>
      </c>
      <c r="I15" s="2">
        <v>8.0424129108443154E-3</v>
      </c>
      <c r="J15" s="2">
        <v>8.0671672287244589E-2</v>
      </c>
      <c r="K15">
        <v>1.9948340607022415</v>
      </c>
      <c r="L15">
        <v>0.67463112477682996</v>
      </c>
      <c r="M15">
        <v>82.467150994498169</v>
      </c>
      <c r="N15">
        <v>2.365687768461878</v>
      </c>
      <c r="O15">
        <v>17.826331307766115</v>
      </c>
      <c r="P15">
        <v>19.201043403276802</v>
      </c>
      <c r="Q15">
        <v>4.5058926192972732</v>
      </c>
      <c r="R15">
        <v>3.5918925649378028</v>
      </c>
      <c r="S15">
        <v>3.282617514630333E-2</v>
      </c>
      <c r="T15">
        <v>0.3292721317846718</v>
      </c>
      <c r="U15">
        <v>8.1421798396009848</v>
      </c>
      <c r="V15">
        <v>2.7535964276605305</v>
      </c>
    </row>
    <row r="16" spans="1:22" x14ac:dyDescent="0.3">
      <c r="A16" s="2" t="s">
        <v>241</v>
      </c>
      <c r="B16" s="2" t="s">
        <v>360</v>
      </c>
      <c r="C16" s="2">
        <v>19.029696666666666</v>
      </c>
      <c r="D16" s="2">
        <v>0.20563333333333336</v>
      </c>
      <c r="E16" s="2">
        <v>1.9287562499999999</v>
      </c>
      <c r="F16" s="2">
        <v>1.8351437500000003</v>
      </c>
      <c r="G16" s="2">
        <v>0.51640416666666666</v>
      </c>
      <c r="H16" s="2">
        <v>0.89000196811651233</v>
      </c>
      <c r="I16" s="2">
        <v>0.55835662271206454</v>
      </c>
      <c r="J16" s="2">
        <v>2.838333333333333E-2</v>
      </c>
      <c r="K16">
        <v>0.60960416666666672</v>
      </c>
      <c r="L16">
        <v>0.35010416666666666</v>
      </c>
      <c r="M16">
        <v>77.672231292517012</v>
      </c>
      <c r="N16">
        <v>0.83931972789115661</v>
      </c>
      <c r="O16">
        <v>7.872474489795918</v>
      </c>
      <c r="P16">
        <v>7.4903826530612259</v>
      </c>
      <c r="Q16">
        <v>2.1077721088435375</v>
      </c>
      <c r="R16">
        <v>3.6326610943531121</v>
      </c>
      <c r="S16">
        <v>2.2790066233145492</v>
      </c>
      <c r="T16">
        <v>0.11585034013605441</v>
      </c>
      <c r="U16">
        <v>2.4881802721088442</v>
      </c>
      <c r="V16">
        <v>1.4289965986394557</v>
      </c>
    </row>
    <row r="17" spans="1:22" x14ac:dyDescent="0.3">
      <c r="A17" s="2" t="s">
        <v>241</v>
      </c>
      <c r="B17" s="2" t="s">
        <v>360</v>
      </c>
      <c r="C17" s="2">
        <v>17.590508678240283</v>
      </c>
      <c r="D17" s="2">
        <v>0.71075371868218584</v>
      </c>
      <c r="E17" s="2">
        <v>4.9869230025646072</v>
      </c>
      <c r="F17" s="2">
        <v>6.4152953837048727</v>
      </c>
      <c r="G17" s="2">
        <v>1.3579453343854804</v>
      </c>
      <c r="H17" s="2">
        <v>-0.14027976776225154</v>
      </c>
      <c r="I17" s="2">
        <v>0.15122505412320408</v>
      </c>
      <c r="J17" s="2">
        <v>0.11477147366344448</v>
      </c>
      <c r="K17">
        <v>0.66846458867626757</v>
      </c>
      <c r="L17">
        <v>0.75690729927007305</v>
      </c>
      <c r="M17">
        <v>71.797994605062385</v>
      </c>
      <c r="N17">
        <v>2.9010355864579012</v>
      </c>
      <c r="O17">
        <v>20.354787765569824</v>
      </c>
      <c r="P17">
        <v>26.184879117162744</v>
      </c>
      <c r="Q17">
        <v>5.5426340178999194</v>
      </c>
      <c r="R17">
        <v>-0.57257048066225125</v>
      </c>
      <c r="S17">
        <v>0.61724511887022071</v>
      </c>
      <c r="T17">
        <v>0.46845499454467138</v>
      </c>
      <c r="U17">
        <v>2.7284268925561941</v>
      </c>
      <c r="V17">
        <v>3.0894175480411152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72"/>
  <sheetViews>
    <sheetView topLeftCell="C1" zoomScale="90" zoomScaleNormal="90" workbookViewId="0">
      <selection activeCell="E41" sqref="E41"/>
    </sheetView>
  </sheetViews>
  <sheetFormatPr defaultColWidth="8.88671875" defaultRowHeight="14.4" x14ac:dyDescent="0.3"/>
  <cols>
    <col min="1" max="1" width="4.109375" style="1" hidden="1" customWidth="1"/>
    <col min="2" max="2" width="13.44140625" style="2" hidden="1" customWidth="1"/>
    <col min="3" max="3" width="5.33203125" style="2" customWidth="1"/>
    <col min="4" max="4" width="11.6640625" style="2" customWidth="1"/>
    <col min="5" max="5" width="21.5546875" style="7" customWidth="1"/>
    <col min="6" max="6" width="12.5546875" style="2" customWidth="1"/>
    <col min="7" max="7" width="11.44140625" style="22" customWidth="1"/>
    <col min="8" max="8" width="11.44140625" style="2" customWidth="1"/>
    <col min="9" max="9" width="11.44140625" style="22" customWidth="1"/>
    <col min="10" max="10" width="11.44140625" style="2" customWidth="1"/>
    <col min="11" max="11" width="11.44140625" style="22" customWidth="1"/>
    <col min="12" max="12" width="11.44140625" style="2" customWidth="1"/>
    <col min="13" max="13" width="11.44140625" style="22" customWidth="1"/>
    <col min="14" max="14" width="11.44140625" style="2" customWidth="1"/>
    <col min="15" max="15" width="11.44140625" style="22" customWidth="1"/>
    <col min="16" max="16" width="11.44140625" style="2" customWidth="1"/>
    <col min="17" max="17" width="11.44140625" style="22" customWidth="1"/>
    <col min="18" max="18" width="11.44140625" style="2" customWidth="1"/>
    <col min="19" max="19" width="11.44140625" style="22" customWidth="1"/>
    <col min="20" max="20" width="11.44140625" style="2" customWidth="1"/>
    <col min="21" max="21" width="11.44140625" style="22" customWidth="1"/>
    <col min="22" max="22" width="11.44140625" style="2" customWidth="1"/>
    <col min="23" max="23" width="11.44140625" style="22" customWidth="1"/>
    <col min="24" max="24" width="11.44140625" style="2" customWidth="1"/>
    <col min="25" max="25" width="11.44140625" style="22" customWidth="1"/>
    <col min="26" max="26" width="11.44140625" style="2" customWidth="1"/>
    <col min="27" max="27" width="11.44140625" style="22" customWidth="1"/>
    <col min="28" max="28" width="11.44140625" style="2" customWidth="1"/>
    <col min="29" max="29" width="11.44140625" style="22" customWidth="1"/>
    <col min="30" max="30" width="11.44140625" style="2" customWidth="1"/>
    <col min="31" max="31" width="11.44140625" style="22" customWidth="1"/>
    <col min="32" max="32" width="11.44140625" style="2" customWidth="1"/>
    <col min="33" max="33" width="11.44140625" style="22" customWidth="1"/>
    <col min="34" max="34" width="11.44140625" style="2" customWidth="1"/>
    <col min="35" max="35" width="11.44140625" style="22" customWidth="1"/>
    <col min="36" max="36" width="11.44140625" style="2" customWidth="1"/>
    <col min="37" max="37" width="11.44140625" style="22" customWidth="1"/>
    <col min="38" max="38" width="11.44140625" style="2" customWidth="1"/>
    <col min="39" max="274" width="11.44140625" customWidth="1"/>
  </cols>
  <sheetData>
    <row r="1" spans="1:41" x14ac:dyDescent="0.3">
      <c r="A1" s="8"/>
      <c r="B1" s="10"/>
      <c r="C1" s="6" t="s">
        <v>215</v>
      </c>
      <c r="D1" s="14" t="s">
        <v>216</v>
      </c>
      <c r="E1" s="14" t="s">
        <v>217</v>
      </c>
      <c r="F1" s="6" t="s">
        <v>218</v>
      </c>
      <c r="G1" s="19" t="s">
        <v>219</v>
      </c>
      <c r="H1" s="9" t="s">
        <v>219</v>
      </c>
      <c r="I1" s="19" t="s">
        <v>220</v>
      </c>
      <c r="J1" s="9" t="s">
        <v>220</v>
      </c>
      <c r="K1" s="19" t="s">
        <v>221</v>
      </c>
      <c r="L1" s="9" t="s">
        <v>221</v>
      </c>
      <c r="M1" s="19" t="s">
        <v>222</v>
      </c>
      <c r="N1" s="9" t="s">
        <v>222</v>
      </c>
      <c r="O1" s="19" t="s">
        <v>223</v>
      </c>
      <c r="P1" s="9" t="s">
        <v>223</v>
      </c>
      <c r="Q1" s="19" t="s">
        <v>224</v>
      </c>
      <c r="R1" s="9" t="s">
        <v>224</v>
      </c>
      <c r="S1" s="19" t="s">
        <v>225</v>
      </c>
      <c r="T1" s="9" t="s">
        <v>225</v>
      </c>
      <c r="U1" s="19" t="s">
        <v>226</v>
      </c>
      <c r="V1" s="9" t="s">
        <v>226</v>
      </c>
      <c r="W1" s="19" t="s">
        <v>227</v>
      </c>
      <c r="X1" s="9" t="s">
        <v>227</v>
      </c>
      <c r="Y1" s="19" t="s">
        <v>228</v>
      </c>
      <c r="Z1" s="9" t="s">
        <v>228</v>
      </c>
      <c r="AA1" s="19" t="s">
        <v>229</v>
      </c>
      <c r="AB1" s="9" t="s">
        <v>229</v>
      </c>
      <c r="AC1" s="19" t="s">
        <v>230</v>
      </c>
      <c r="AD1" s="9" t="s">
        <v>230</v>
      </c>
      <c r="AE1" s="19" t="s">
        <v>231</v>
      </c>
      <c r="AF1" s="9" t="s">
        <v>231</v>
      </c>
      <c r="AG1" s="19" t="s">
        <v>232</v>
      </c>
      <c r="AH1" s="9" t="s">
        <v>232</v>
      </c>
      <c r="AI1" s="19" t="s">
        <v>233</v>
      </c>
      <c r="AJ1" s="9" t="s">
        <v>233</v>
      </c>
      <c r="AK1" s="19" t="s">
        <v>234</v>
      </c>
      <c r="AL1" s="9" t="s">
        <v>234</v>
      </c>
      <c r="AM1" s="6" t="s">
        <v>235</v>
      </c>
      <c r="AN1" s="6" t="s">
        <v>236</v>
      </c>
      <c r="AO1" s="6" t="s">
        <v>237</v>
      </c>
    </row>
    <row r="2" spans="1:41" s="2" customFormat="1" x14ac:dyDescent="0.3">
      <c r="A2" s="1">
        <v>1</v>
      </c>
      <c r="B2" s="2" t="s">
        <v>48</v>
      </c>
      <c r="C2" s="9" t="s">
        <v>214</v>
      </c>
      <c r="D2" s="17" t="s">
        <v>238</v>
      </c>
      <c r="E2" s="14">
        <v>1</v>
      </c>
      <c r="F2" s="5">
        <v>50.81</v>
      </c>
      <c r="G2" s="20">
        <v>0.83899999999999997</v>
      </c>
      <c r="H2" s="11">
        <f t="shared" ref="H2:H9" si="0">G2-G$264</f>
        <v>0.76400000000000001</v>
      </c>
      <c r="I2" s="20">
        <v>17.54</v>
      </c>
      <c r="J2" s="11">
        <f t="shared" ref="J2:J9" si="1">I2-I$264</f>
        <v>17.48395</v>
      </c>
      <c r="K2" s="20">
        <v>0</v>
      </c>
      <c r="L2" s="11">
        <v>0</v>
      </c>
      <c r="M2" s="20">
        <v>0.97670000000000001</v>
      </c>
      <c r="N2" s="11">
        <f>M2-M$264</f>
        <v>0.8982</v>
      </c>
      <c r="O2" s="20">
        <v>4.1129999999999995</v>
      </c>
      <c r="P2" s="11">
        <f t="shared" ref="P2:P9" si="2">O2-O$264</f>
        <v>2.8744999999999994</v>
      </c>
      <c r="Q2" s="20">
        <v>178.9</v>
      </c>
      <c r="R2" s="11">
        <f t="shared" ref="R2:R9" si="3">Q2-Q$264</f>
        <v>156.57500000000002</v>
      </c>
      <c r="S2" s="20">
        <v>0.42599999999999999</v>
      </c>
      <c r="T2" s="11">
        <f t="shared" ref="T2:T9" si="4">S2-S$264</f>
        <v>0.26549999999999996</v>
      </c>
      <c r="U2" s="20">
        <v>4.6929999999999996</v>
      </c>
      <c r="V2" s="11">
        <f t="shared" ref="V2:V9" si="5">U2-U$264</f>
        <v>4.6673499999999999</v>
      </c>
      <c r="W2" s="20">
        <v>3.9389999999999996</v>
      </c>
      <c r="X2" s="11">
        <f t="shared" ref="X2:X9" si="6">W2-W$264</f>
        <v>3.8519999999999994</v>
      </c>
      <c r="Y2" s="20">
        <v>0.78700000000000003</v>
      </c>
      <c r="Z2" s="11">
        <f t="shared" ref="Z2:Z9" si="7">Y2-Y$264</f>
        <v>0.77250000000000008</v>
      </c>
      <c r="AA2" s="20">
        <v>3.1879999999999997</v>
      </c>
      <c r="AB2" s="11">
        <f t="shared" ref="AB2:AB9" si="8">AA2-AA$264</f>
        <v>3.0794999999999999</v>
      </c>
      <c r="AC2" s="20">
        <v>9.2059999999999995</v>
      </c>
      <c r="AD2" s="11">
        <f t="shared" ref="AD2:AD9" si="9">AC2-AC$264</f>
        <v>7.9334999999999996</v>
      </c>
      <c r="AE2" s="20">
        <v>1.111</v>
      </c>
      <c r="AF2" s="11">
        <f t="shared" ref="AF2:AF9" si="10">AE2-AE$264</f>
        <v>1.0694999999999999</v>
      </c>
      <c r="AG2" s="20">
        <v>2.6930000000000001</v>
      </c>
      <c r="AH2" s="11">
        <f t="shared" ref="AH2:AH9" si="11">AG2-AG$264</f>
        <v>1.0925</v>
      </c>
      <c r="AI2" s="20">
        <v>1.528</v>
      </c>
      <c r="AJ2" s="11">
        <f t="shared" ref="AJ2:AJ9" si="12">AI2-AI$264</f>
        <v>1.4655</v>
      </c>
      <c r="AK2" s="20">
        <v>158.80000000000001</v>
      </c>
      <c r="AL2" s="11">
        <f t="shared" ref="AL2:AL9" si="13">AK2-AK$264</f>
        <v>144.65</v>
      </c>
      <c r="AM2" s="3">
        <v>43.69894</v>
      </c>
      <c r="AN2" s="3">
        <v>2.1977769999999999</v>
      </c>
      <c r="AO2" s="3">
        <v>19.88325</v>
      </c>
    </row>
    <row r="3" spans="1:41" s="2" customFormat="1" x14ac:dyDescent="0.3">
      <c r="A3" s="1">
        <v>2</v>
      </c>
      <c r="B3" s="2" t="s">
        <v>49</v>
      </c>
      <c r="C3" s="9" t="s">
        <v>214</v>
      </c>
      <c r="D3" s="17" t="s">
        <v>238</v>
      </c>
      <c r="E3" s="14">
        <v>2</v>
      </c>
      <c r="F3" s="6">
        <v>52.41</v>
      </c>
      <c r="G3" s="20">
        <v>1.23</v>
      </c>
      <c r="H3" s="11">
        <f t="shared" si="0"/>
        <v>1.155</v>
      </c>
      <c r="I3" s="20">
        <v>16.36</v>
      </c>
      <c r="J3" s="11">
        <f t="shared" si="1"/>
        <v>16.30395</v>
      </c>
      <c r="K3" s="20">
        <v>0</v>
      </c>
      <c r="L3" s="11">
        <v>0</v>
      </c>
      <c r="M3" s="20">
        <v>0.77549999999999997</v>
      </c>
      <c r="N3" s="11">
        <f>M3-M$264</f>
        <v>0.69699999999999995</v>
      </c>
      <c r="O3" s="20">
        <v>1.804</v>
      </c>
      <c r="P3" s="11">
        <f t="shared" si="2"/>
        <v>0.56550000000000011</v>
      </c>
      <c r="Q3" s="20">
        <v>171.9</v>
      </c>
      <c r="R3" s="11">
        <f t="shared" si="3"/>
        <v>149.57500000000002</v>
      </c>
      <c r="S3" s="20">
        <v>0.504</v>
      </c>
      <c r="T3" s="11">
        <f t="shared" si="4"/>
        <v>0.34350000000000003</v>
      </c>
      <c r="U3" s="20">
        <v>4.9459999999999997</v>
      </c>
      <c r="V3" s="11">
        <f t="shared" si="5"/>
        <v>4.92035</v>
      </c>
      <c r="W3" s="20">
        <v>3.0359999999999996</v>
      </c>
      <c r="X3" s="11">
        <f t="shared" si="6"/>
        <v>2.9489999999999994</v>
      </c>
      <c r="Y3" s="20">
        <v>0.47199999999999998</v>
      </c>
      <c r="Z3" s="11">
        <f t="shared" si="7"/>
        <v>0.45749999999999996</v>
      </c>
      <c r="AA3" s="20">
        <v>3.0830000000000002</v>
      </c>
      <c r="AB3" s="11">
        <f t="shared" si="8"/>
        <v>2.9745000000000004</v>
      </c>
      <c r="AC3" s="20">
        <v>61.239999999999995</v>
      </c>
      <c r="AD3" s="11">
        <f t="shared" si="9"/>
        <v>59.967499999999994</v>
      </c>
      <c r="AE3" s="20">
        <v>0.97500000000000009</v>
      </c>
      <c r="AF3" s="11">
        <f t="shared" si="10"/>
        <v>0.93350000000000011</v>
      </c>
      <c r="AG3" s="20">
        <v>2.3879999999999999</v>
      </c>
      <c r="AH3" s="11">
        <f t="shared" si="11"/>
        <v>0.78749999999999987</v>
      </c>
      <c r="AI3" s="20">
        <v>1.4749999999999999</v>
      </c>
      <c r="AJ3" s="11">
        <f t="shared" si="12"/>
        <v>1.4124999999999999</v>
      </c>
      <c r="AK3" s="20">
        <v>147.30000000000001</v>
      </c>
      <c r="AL3" s="11">
        <f t="shared" si="13"/>
        <v>133.15</v>
      </c>
      <c r="AM3" s="3">
        <v>44.505940000000002</v>
      </c>
      <c r="AN3" s="3">
        <v>1.9491590000000001</v>
      </c>
      <c r="AO3" s="3">
        <v>22.833410000000001</v>
      </c>
    </row>
    <row r="4" spans="1:41" s="2" customFormat="1" x14ac:dyDescent="0.3">
      <c r="A4" s="1">
        <v>3</v>
      </c>
      <c r="B4" s="2" t="s">
        <v>50</v>
      </c>
      <c r="C4" s="9" t="s">
        <v>214</v>
      </c>
      <c r="D4" s="17" t="s">
        <v>238</v>
      </c>
      <c r="E4" s="14">
        <v>3</v>
      </c>
      <c r="F4" s="6">
        <v>48.41</v>
      </c>
      <c r="G4" s="20">
        <v>1.0109999999999999</v>
      </c>
      <c r="H4" s="11">
        <f t="shared" si="0"/>
        <v>0.93599999999999994</v>
      </c>
      <c r="I4" s="20">
        <v>20.139999999999997</v>
      </c>
      <c r="J4" s="11">
        <f t="shared" si="1"/>
        <v>20.083949999999998</v>
      </c>
      <c r="K4" s="20">
        <v>0</v>
      </c>
      <c r="L4" s="11">
        <v>0</v>
      </c>
      <c r="M4" s="20">
        <v>0.95960000000000001</v>
      </c>
      <c r="N4" s="11">
        <f>M4-M$264</f>
        <v>0.88109999999999999</v>
      </c>
      <c r="O4" s="20">
        <v>13.740000000000002</v>
      </c>
      <c r="P4" s="11">
        <f t="shared" si="2"/>
        <v>12.501500000000002</v>
      </c>
      <c r="Q4" s="20">
        <v>233.70000000000002</v>
      </c>
      <c r="R4" s="11">
        <f t="shared" si="3"/>
        <v>211.37500000000003</v>
      </c>
      <c r="S4" s="20">
        <v>0.58200000000000007</v>
      </c>
      <c r="T4" s="11">
        <f t="shared" si="4"/>
        <v>0.4215000000000001</v>
      </c>
      <c r="U4" s="20">
        <v>5.1559999999999997</v>
      </c>
      <c r="V4" s="11">
        <f t="shared" si="5"/>
        <v>5.13035</v>
      </c>
      <c r="W4" s="20">
        <v>4.5440000000000005</v>
      </c>
      <c r="X4" s="11">
        <f t="shared" si="6"/>
        <v>4.4570000000000007</v>
      </c>
      <c r="Y4" s="20">
        <v>0.95</v>
      </c>
      <c r="Z4" s="11">
        <f t="shared" si="7"/>
        <v>0.9355</v>
      </c>
      <c r="AA4" s="20">
        <v>2.3250000000000002</v>
      </c>
      <c r="AB4" s="11">
        <f t="shared" si="8"/>
        <v>2.2165000000000004</v>
      </c>
      <c r="AC4" s="20">
        <v>17.809999999999999</v>
      </c>
      <c r="AD4" s="11">
        <f t="shared" si="9"/>
        <v>16.537499999999998</v>
      </c>
      <c r="AE4" s="20">
        <v>1.214</v>
      </c>
      <c r="AF4" s="11">
        <f t="shared" si="10"/>
        <v>1.1724999999999999</v>
      </c>
      <c r="AG4" s="20">
        <v>4.5010000000000003</v>
      </c>
      <c r="AH4" s="11">
        <f t="shared" si="11"/>
        <v>2.9005000000000001</v>
      </c>
      <c r="AI4" s="20">
        <v>1.726</v>
      </c>
      <c r="AJ4" s="11">
        <f t="shared" si="12"/>
        <v>1.6635</v>
      </c>
      <c r="AK4" s="20">
        <v>230.6</v>
      </c>
      <c r="AL4" s="11">
        <f t="shared" si="13"/>
        <v>216.45</v>
      </c>
      <c r="AM4" s="3">
        <v>43.684089999999998</v>
      </c>
      <c r="AN4" s="3">
        <v>2.102376</v>
      </c>
      <c r="AO4" s="3">
        <v>20.77844</v>
      </c>
    </row>
    <row r="5" spans="1:41" s="2" customFormat="1" x14ac:dyDescent="0.3">
      <c r="A5" s="1">
        <v>4</v>
      </c>
      <c r="B5" s="2" t="s">
        <v>51</v>
      </c>
      <c r="C5" s="9" t="s">
        <v>214</v>
      </c>
      <c r="D5" s="17" t="s">
        <v>238</v>
      </c>
      <c r="E5" s="14">
        <v>4</v>
      </c>
      <c r="F5" s="6">
        <v>50.89</v>
      </c>
      <c r="G5" s="20">
        <v>1.1759999999999999</v>
      </c>
      <c r="H5" s="11">
        <f t="shared" si="0"/>
        <v>1.101</v>
      </c>
      <c r="I5" s="20">
        <v>21.03</v>
      </c>
      <c r="J5" s="11">
        <f t="shared" si="1"/>
        <v>20.973950000000002</v>
      </c>
      <c r="K5" s="20">
        <v>0</v>
      </c>
      <c r="L5" s="11">
        <v>0</v>
      </c>
      <c r="M5" s="20">
        <v>0.15379999999999999</v>
      </c>
      <c r="N5" s="11">
        <f>M5-M$264</f>
        <v>7.5299999999999992E-2</v>
      </c>
      <c r="O5" s="20">
        <v>2.7510000000000003</v>
      </c>
      <c r="P5" s="11">
        <f t="shared" si="2"/>
        <v>1.5125000000000004</v>
      </c>
      <c r="Q5" s="20">
        <v>226.70000000000002</v>
      </c>
      <c r="R5" s="11">
        <f t="shared" si="3"/>
        <v>204.37500000000003</v>
      </c>
      <c r="S5" s="20">
        <v>0.77299999999999991</v>
      </c>
      <c r="T5" s="11">
        <f t="shared" si="4"/>
        <v>0.61249999999999993</v>
      </c>
      <c r="U5" s="20">
        <v>5.0339999999999998</v>
      </c>
      <c r="V5" s="11">
        <f t="shared" si="5"/>
        <v>5.0083500000000001</v>
      </c>
      <c r="W5" s="20">
        <v>4.8339999999999996</v>
      </c>
      <c r="X5" s="11">
        <f t="shared" si="6"/>
        <v>4.7469999999999999</v>
      </c>
      <c r="Y5" s="20">
        <v>1.61</v>
      </c>
      <c r="Z5" s="11">
        <f t="shared" si="7"/>
        <v>1.5955000000000001</v>
      </c>
      <c r="AA5" s="20">
        <v>2.8960000000000004</v>
      </c>
      <c r="AB5" s="11">
        <f t="shared" si="8"/>
        <v>2.7875000000000005</v>
      </c>
      <c r="AC5" s="20">
        <v>11.25</v>
      </c>
      <c r="AD5" s="11">
        <f t="shared" si="9"/>
        <v>9.9774999999999991</v>
      </c>
      <c r="AE5" s="20">
        <v>1.9279999999999999</v>
      </c>
      <c r="AF5" s="11">
        <f t="shared" si="10"/>
        <v>1.8864999999999998</v>
      </c>
      <c r="AG5" s="20">
        <v>4.7450000000000001</v>
      </c>
      <c r="AH5" s="11">
        <f t="shared" si="11"/>
        <v>3.1444999999999999</v>
      </c>
      <c r="AI5" s="20">
        <v>1.3029999999999999</v>
      </c>
      <c r="AJ5" s="11">
        <f t="shared" si="12"/>
        <v>1.2404999999999999</v>
      </c>
      <c r="AK5" s="20">
        <v>248.79999999999998</v>
      </c>
      <c r="AL5" s="11">
        <f t="shared" si="13"/>
        <v>234.64999999999998</v>
      </c>
      <c r="AM5" s="3">
        <v>44.537880000000001</v>
      </c>
      <c r="AN5" s="3">
        <v>2.0068630000000001</v>
      </c>
      <c r="AO5" s="3">
        <v>22.192779999999999</v>
      </c>
    </row>
    <row r="6" spans="1:41" s="2" customFormat="1" x14ac:dyDescent="0.3">
      <c r="A6" s="1">
        <v>5</v>
      </c>
      <c r="B6" s="2" t="s">
        <v>52</v>
      </c>
      <c r="C6" s="9" t="s">
        <v>214</v>
      </c>
      <c r="D6" s="17" t="s">
        <v>239</v>
      </c>
      <c r="E6" s="14">
        <v>5</v>
      </c>
      <c r="F6" s="6">
        <v>47.51</v>
      </c>
      <c r="G6" s="20">
        <v>2.8100000000000005</v>
      </c>
      <c r="H6" s="11">
        <f t="shared" si="0"/>
        <v>2.7350000000000003</v>
      </c>
      <c r="I6" s="20">
        <v>11.419999999999998</v>
      </c>
      <c r="J6" s="11">
        <f t="shared" si="1"/>
        <v>11.363949999999997</v>
      </c>
      <c r="K6" s="20">
        <v>0</v>
      </c>
      <c r="L6" s="11">
        <v>0</v>
      </c>
      <c r="M6" s="20">
        <v>0</v>
      </c>
      <c r="N6" s="11">
        <v>0</v>
      </c>
      <c r="O6" s="20">
        <v>4.6139999999999999</v>
      </c>
      <c r="P6" s="11">
        <f t="shared" si="2"/>
        <v>3.3754999999999997</v>
      </c>
      <c r="Q6" s="20">
        <v>154.70000000000002</v>
      </c>
      <c r="R6" s="11">
        <f t="shared" si="3"/>
        <v>132.37500000000003</v>
      </c>
      <c r="S6" s="20">
        <v>0.441</v>
      </c>
      <c r="T6" s="11">
        <f t="shared" si="4"/>
        <v>0.28049999999999997</v>
      </c>
      <c r="U6" s="20">
        <v>5.8530000000000006</v>
      </c>
      <c r="V6" s="11">
        <f t="shared" si="5"/>
        <v>5.8273500000000009</v>
      </c>
      <c r="W6" s="20">
        <v>4.7489999999999997</v>
      </c>
      <c r="X6" s="11">
        <f t="shared" si="6"/>
        <v>4.6619999999999999</v>
      </c>
      <c r="Y6" s="20">
        <v>1.419</v>
      </c>
      <c r="Z6" s="11">
        <f t="shared" si="7"/>
        <v>1.4045000000000001</v>
      </c>
      <c r="AA6" s="20">
        <v>3.6420000000000003</v>
      </c>
      <c r="AB6" s="11">
        <f t="shared" si="8"/>
        <v>3.5335000000000005</v>
      </c>
      <c r="AC6" s="20">
        <v>6.5830000000000002</v>
      </c>
      <c r="AD6" s="11">
        <f t="shared" si="9"/>
        <v>5.3105000000000002</v>
      </c>
      <c r="AE6" s="20">
        <v>1.6779999999999999</v>
      </c>
      <c r="AF6" s="11">
        <f t="shared" si="10"/>
        <v>1.6364999999999998</v>
      </c>
      <c r="AG6" s="20">
        <v>4.2270000000000003</v>
      </c>
      <c r="AH6" s="11">
        <f t="shared" si="11"/>
        <v>2.6265000000000001</v>
      </c>
      <c r="AI6" s="20">
        <v>1.712</v>
      </c>
      <c r="AJ6" s="11">
        <f t="shared" si="12"/>
        <v>1.6495</v>
      </c>
      <c r="AK6" s="20">
        <v>198.79999999999998</v>
      </c>
      <c r="AL6" s="11">
        <f t="shared" si="13"/>
        <v>184.64999999999998</v>
      </c>
      <c r="AM6" s="3">
        <v>41.682859999999998</v>
      </c>
      <c r="AN6" s="3">
        <v>2.0314410000000001</v>
      </c>
      <c r="AO6" s="3">
        <v>20.51886</v>
      </c>
    </row>
    <row r="7" spans="1:41" s="2" customFormat="1" x14ac:dyDescent="0.3">
      <c r="A7" s="1">
        <v>6</v>
      </c>
      <c r="B7" s="2" t="s">
        <v>53</v>
      </c>
      <c r="C7" s="9" t="s">
        <v>214</v>
      </c>
      <c r="D7" s="17" t="s">
        <v>239</v>
      </c>
      <c r="E7" s="14">
        <v>6</v>
      </c>
      <c r="F7" s="6">
        <v>51.19</v>
      </c>
      <c r="G7" s="20">
        <v>1.3719999999999999</v>
      </c>
      <c r="H7" s="11">
        <f t="shared" si="0"/>
        <v>1.2969999999999999</v>
      </c>
      <c r="I7" s="20">
        <v>14.09</v>
      </c>
      <c r="J7" s="11">
        <f t="shared" si="1"/>
        <v>14.033949999999999</v>
      </c>
      <c r="K7" s="20">
        <v>0</v>
      </c>
      <c r="L7" s="11">
        <v>0</v>
      </c>
      <c r="M7" s="20">
        <v>0</v>
      </c>
      <c r="N7" s="11">
        <v>0</v>
      </c>
      <c r="O7" s="20">
        <v>9.4310000000000009</v>
      </c>
      <c r="P7" s="11">
        <f t="shared" si="2"/>
        <v>8.1925000000000008</v>
      </c>
      <c r="Q7" s="20">
        <v>249.89999999999998</v>
      </c>
      <c r="R7" s="11">
        <f t="shared" si="3"/>
        <v>227.57499999999999</v>
      </c>
      <c r="S7" s="20">
        <v>1.6880000000000002</v>
      </c>
      <c r="T7" s="11">
        <f t="shared" si="4"/>
        <v>1.5275000000000001</v>
      </c>
      <c r="U7" s="20">
        <v>5.8040000000000003</v>
      </c>
      <c r="V7" s="11">
        <f t="shared" si="5"/>
        <v>5.7783500000000005</v>
      </c>
      <c r="W7" s="20">
        <v>4.9489999999999998</v>
      </c>
      <c r="X7" s="11">
        <f t="shared" si="6"/>
        <v>4.8620000000000001</v>
      </c>
      <c r="Y7" s="20">
        <v>1.958</v>
      </c>
      <c r="Z7" s="11">
        <f t="shared" si="7"/>
        <v>1.9435</v>
      </c>
      <c r="AA7" s="20">
        <v>3.4539999999999997</v>
      </c>
      <c r="AB7" s="11">
        <f t="shared" si="8"/>
        <v>3.3454999999999999</v>
      </c>
      <c r="AC7" s="20">
        <v>64.489999999999995</v>
      </c>
      <c r="AD7" s="11">
        <f t="shared" si="9"/>
        <v>63.217499999999994</v>
      </c>
      <c r="AE7" s="20">
        <v>1.9969999999999999</v>
      </c>
      <c r="AF7" s="11">
        <f t="shared" si="10"/>
        <v>1.9554999999999998</v>
      </c>
      <c r="AG7" s="20">
        <v>6.4489999999999998</v>
      </c>
      <c r="AH7" s="11">
        <f t="shared" si="11"/>
        <v>4.8484999999999996</v>
      </c>
      <c r="AI7" s="20">
        <v>1.9589999999999999</v>
      </c>
      <c r="AJ7" s="11">
        <f t="shared" si="12"/>
        <v>1.8964999999999999</v>
      </c>
      <c r="AK7" s="20">
        <v>261.10000000000002</v>
      </c>
      <c r="AL7" s="11">
        <f t="shared" si="13"/>
        <v>246.95000000000002</v>
      </c>
      <c r="AM7" s="3">
        <v>42.233199999999997</v>
      </c>
      <c r="AN7" s="3">
        <v>2.314648</v>
      </c>
      <c r="AO7" s="3">
        <v>18.24606</v>
      </c>
    </row>
    <row r="8" spans="1:41" s="2" customFormat="1" x14ac:dyDescent="0.3">
      <c r="A8" s="1">
        <v>7</v>
      </c>
      <c r="B8" s="2" t="s">
        <v>54</v>
      </c>
      <c r="C8" s="9" t="s">
        <v>214</v>
      </c>
      <c r="D8" s="17" t="s">
        <v>239</v>
      </c>
      <c r="E8" s="14">
        <v>7</v>
      </c>
      <c r="F8" s="6">
        <v>51.72</v>
      </c>
      <c r="G8" s="20">
        <v>0.65300000000000002</v>
      </c>
      <c r="H8" s="11">
        <f t="shared" si="0"/>
        <v>0.57800000000000007</v>
      </c>
      <c r="I8" s="20">
        <v>10.1</v>
      </c>
      <c r="J8" s="11">
        <f t="shared" si="1"/>
        <v>10.043949999999999</v>
      </c>
      <c r="K8" s="20">
        <v>0</v>
      </c>
      <c r="L8" s="11">
        <v>0</v>
      </c>
      <c r="M8" s="20">
        <v>0</v>
      </c>
      <c r="N8" s="11">
        <v>0</v>
      </c>
      <c r="O8" s="20">
        <v>5.42</v>
      </c>
      <c r="P8" s="11">
        <f t="shared" si="2"/>
        <v>4.1814999999999998</v>
      </c>
      <c r="Q8" s="20">
        <v>125.9</v>
      </c>
      <c r="R8" s="11">
        <f t="shared" si="3"/>
        <v>103.575</v>
      </c>
      <c r="S8" s="20">
        <v>0.42999999999999994</v>
      </c>
      <c r="T8" s="11">
        <f t="shared" si="4"/>
        <v>0.26949999999999996</v>
      </c>
      <c r="U8" s="20">
        <v>6.3580000000000005</v>
      </c>
      <c r="V8" s="11">
        <f t="shared" si="5"/>
        <v>6.3323500000000008</v>
      </c>
      <c r="W8" s="20">
        <v>4.4390000000000001</v>
      </c>
      <c r="X8" s="11">
        <f t="shared" si="6"/>
        <v>4.3520000000000003</v>
      </c>
      <c r="Y8" s="20">
        <v>0.90700000000000003</v>
      </c>
      <c r="Z8" s="11">
        <f t="shared" si="7"/>
        <v>0.89250000000000007</v>
      </c>
      <c r="AA8" s="20">
        <v>6.2429999999999994</v>
      </c>
      <c r="AB8" s="11">
        <f t="shared" si="8"/>
        <v>6.1344999999999992</v>
      </c>
      <c r="AC8" s="20">
        <v>5.5310000000000006</v>
      </c>
      <c r="AD8" s="11">
        <f t="shared" si="9"/>
        <v>4.2585000000000006</v>
      </c>
      <c r="AE8" s="20">
        <v>1.3070000000000002</v>
      </c>
      <c r="AF8" s="11">
        <f t="shared" si="10"/>
        <v>1.2655000000000001</v>
      </c>
      <c r="AG8" s="20">
        <v>5.2590000000000003</v>
      </c>
      <c r="AH8" s="11">
        <f t="shared" si="11"/>
        <v>3.6585000000000001</v>
      </c>
      <c r="AI8" s="20">
        <v>1.119</v>
      </c>
      <c r="AJ8" s="11">
        <f t="shared" si="12"/>
        <v>1.0565</v>
      </c>
      <c r="AK8" s="20">
        <v>134.19999999999999</v>
      </c>
      <c r="AL8" s="11">
        <f t="shared" si="13"/>
        <v>120.04999999999998</v>
      </c>
      <c r="AM8" s="3">
        <v>43.051609999999997</v>
      </c>
      <c r="AN8" s="3">
        <v>2.1954889999999998</v>
      </c>
      <c r="AO8" s="3">
        <v>19.609120000000001</v>
      </c>
    </row>
    <row r="9" spans="1:41" s="2" customFormat="1" x14ac:dyDescent="0.3">
      <c r="A9" s="1">
        <v>8</v>
      </c>
      <c r="B9" s="2" t="s">
        <v>55</v>
      </c>
      <c r="C9" s="9" t="s">
        <v>214</v>
      </c>
      <c r="D9" s="17" t="s">
        <v>239</v>
      </c>
      <c r="E9" s="14">
        <v>8</v>
      </c>
      <c r="F9" s="6">
        <v>48.56</v>
      </c>
      <c r="G9" s="20">
        <v>0.63900000000000001</v>
      </c>
      <c r="H9" s="11">
        <f t="shared" si="0"/>
        <v>0.56400000000000006</v>
      </c>
      <c r="I9" s="20">
        <v>13.32</v>
      </c>
      <c r="J9" s="11">
        <f t="shared" si="1"/>
        <v>13.263949999999999</v>
      </c>
      <c r="K9" s="20">
        <v>0</v>
      </c>
      <c r="L9" s="11">
        <v>0</v>
      </c>
      <c r="M9" s="20">
        <v>5.3400000000000003E-2</v>
      </c>
      <c r="N9" s="11">
        <v>0</v>
      </c>
      <c r="O9" s="20">
        <v>5.8640000000000008</v>
      </c>
      <c r="P9" s="11">
        <f t="shared" si="2"/>
        <v>4.6255000000000006</v>
      </c>
      <c r="Q9" s="20">
        <v>173.70000000000002</v>
      </c>
      <c r="R9" s="11">
        <f t="shared" si="3"/>
        <v>151.37500000000003</v>
      </c>
      <c r="S9" s="20">
        <v>0.51900000000000002</v>
      </c>
      <c r="T9" s="11">
        <f t="shared" si="4"/>
        <v>0.35850000000000004</v>
      </c>
      <c r="U9" s="20">
        <v>5.2690000000000001</v>
      </c>
      <c r="V9" s="11">
        <f t="shared" si="5"/>
        <v>5.2433500000000004</v>
      </c>
      <c r="W9" s="20">
        <v>3.8149999999999999</v>
      </c>
      <c r="X9" s="11">
        <f t="shared" si="6"/>
        <v>3.7279999999999998</v>
      </c>
      <c r="Y9" s="20">
        <v>1.194</v>
      </c>
      <c r="Z9" s="11">
        <f t="shared" si="7"/>
        <v>1.1795</v>
      </c>
      <c r="AA9" s="20">
        <v>3.1430000000000002</v>
      </c>
      <c r="AB9" s="11">
        <f t="shared" si="8"/>
        <v>3.0345000000000004</v>
      </c>
      <c r="AC9" s="20">
        <v>6.8029999999999999</v>
      </c>
      <c r="AD9" s="11">
        <f t="shared" si="9"/>
        <v>5.5305</v>
      </c>
      <c r="AE9" s="20">
        <v>1.44</v>
      </c>
      <c r="AF9" s="11">
        <f t="shared" si="10"/>
        <v>1.3984999999999999</v>
      </c>
      <c r="AG9" s="20">
        <v>4.24</v>
      </c>
      <c r="AH9" s="11">
        <f t="shared" si="11"/>
        <v>2.6395</v>
      </c>
      <c r="AI9" s="20">
        <v>1.409</v>
      </c>
      <c r="AJ9" s="11">
        <f t="shared" si="12"/>
        <v>1.3465</v>
      </c>
      <c r="AK9" s="20">
        <v>141.1</v>
      </c>
      <c r="AL9" s="11">
        <f t="shared" si="13"/>
        <v>126.94999999999999</v>
      </c>
      <c r="AM9" s="3">
        <v>41.987670000000001</v>
      </c>
      <c r="AN9" s="3">
        <v>1.8466009999999999</v>
      </c>
      <c r="AO9" s="3">
        <v>22.73781</v>
      </c>
    </row>
    <row r="10" spans="1:41" s="2" customFormat="1" x14ac:dyDescent="0.3">
      <c r="A10" s="1"/>
      <c r="C10" s="9"/>
      <c r="D10" s="17"/>
      <c r="E10" s="14" t="s">
        <v>370</v>
      </c>
      <c r="F10" s="107">
        <f>AVERAGE(F2:F9)</f>
        <v>50.187499999999993</v>
      </c>
      <c r="G10" s="20"/>
      <c r="H10" s="11"/>
      <c r="I10" s="20"/>
      <c r="J10" s="11"/>
      <c r="K10" s="20"/>
      <c r="L10" s="11"/>
      <c r="M10" s="20"/>
      <c r="N10" s="11"/>
      <c r="O10" s="20"/>
      <c r="P10" s="11"/>
      <c r="Q10" s="20"/>
      <c r="R10" s="11"/>
      <c r="S10" s="20"/>
      <c r="T10" s="11"/>
      <c r="U10" s="20"/>
      <c r="V10" s="11"/>
      <c r="W10" s="20"/>
      <c r="X10" s="11"/>
      <c r="Y10" s="20"/>
      <c r="Z10" s="11"/>
      <c r="AA10" s="20"/>
      <c r="AB10" s="11"/>
      <c r="AC10" s="20"/>
      <c r="AD10" s="11"/>
      <c r="AE10" s="20"/>
      <c r="AF10" s="11"/>
      <c r="AG10" s="20"/>
      <c r="AH10" s="11"/>
      <c r="AI10" s="20"/>
      <c r="AJ10" s="11"/>
      <c r="AK10" s="20"/>
      <c r="AL10" s="11"/>
      <c r="AM10" s="3"/>
      <c r="AN10" s="3"/>
      <c r="AO10" s="3"/>
    </row>
    <row r="11" spans="1:41" s="2" customFormat="1" x14ac:dyDescent="0.3">
      <c r="A11" s="1"/>
      <c r="C11" s="9"/>
      <c r="D11" s="17"/>
      <c r="E11" s="14" t="s">
        <v>268</v>
      </c>
      <c r="F11" s="106">
        <f>STDEV(F2:F9)/SQRT(8)</f>
        <v>0.6289354668235615</v>
      </c>
      <c r="G11" s="20"/>
      <c r="H11" s="11"/>
      <c r="I11" s="20"/>
      <c r="J11" s="11"/>
      <c r="K11" s="20"/>
      <c r="L11" s="11"/>
      <c r="M11" s="20"/>
      <c r="N11" s="11"/>
      <c r="O11" s="20"/>
      <c r="P11" s="11"/>
      <c r="Q11" s="20"/>
      <c r="R11" s="11"/>
      <c r="S11" s="20"/>
      <c r="T11" s="11"/>
      <c r="U11" s="20"/>
      <c r="V11" s="11"/>
      <c r="W11" s="20"/>
      <c r="X11" s="11"/>
      <c r="Y11" s="20"/>
      <c r="Z11" s="11"/>
      <c r="AA11" s="20"/>
      <c r="AB11" s="11"/>
      <c r="AC11" s="20"/>
      <c r="AD11" s="11"/>
      <c r="AE11" s="20"/>
      <c r="AF11" s="11"/>
      <c r="AG11" s="20"/>
      <c r="AH11" s="11"/>
      <c r="AI11" s="20"/>
      <c r="AJ11" s="11"/>
      <c r="AK11" s="20"/>
      <c r="AL11" s="11"/>
      <c r="AM11" s="3"/>
      <c r="AN11" s="3"/>
      <c r="AO11" s="3"/>
    </row>
    <row r="12" spans="1:41" s="2" customFormat="1" x14ac:dyDescent="0.3">
      <c r="A12" s="1">
        <v>9</v>
      </c>
      <c r="B12" s="2" t="s">
        <v>56</v>
      </c>
      <c r="C12" s="9" t="s">
        <v>214</v>
      </c>
      <c r="D12" s="17" t="s">
        <v>240</v>
      </c>
      <c r="E12" s="14">
        <v>9</v>
      </c>
      <c r="F12" s="6">
        <v>48.45</v>
      </c>
      <c r="G12" s="20">
        <v>3.0980000000000003</v>
      </c>
      <c r="H12" s="11">
        <f t="shared" ref="H12:H19" si="14">G12-G$264</f>
        <v>3.0230000000000001</v>
      </c>
      <c r="I12" s="20">
        <v>14.48</v>
      </c>
      <c r="J12" s="11">
        <f t="shared" ref="J12:J19" si="15">I12-I$264</f>
        <v>14.42395</v>
      </c>
      <c r="K12" s="20">
        <v>0</v>
      </c>
      <c r="L12" s="11">
        <v>0</v>
      </c>
      <c r="M12" s="20">
        <v>0</v>
      </c>
      <c r="N12" s="11">
        <v>0</v>
      </c>
      <c r="O12" s="20">
        <v>7.0699999999999994</v>
      </c>
      <c r="P12" s="11">
        <f t="shared" ref="P12:P19" si="16">O12-O$264</f>
        <v>5.8314999999999992</v>
      </c>
      <c r="Q12" s="20">
        <v>265.59999999999997</v>
      </c>
      <c r="R12" s="11">
        <f t="shared" ref="R12:R19" si="17">Q12-Q$264</f>
        <v>243.27499999999998</v>
      </c>
      <c r="S12" s="20">
        <v>0.69599999999999995</v>
      </c>
      <c r="T12" s="11">
        <f t="shared" ref="T12:T19" si="18">S12-S$264</f>
        <v>0.53549999999999998</v>
      </c>
      <c r="U12" s="20">
        <v>8.3509999999999991</v>
      </c>
      <c r="V12" s="11">
        <f t="shared" ref="V12:V19" si="19">U12-U$264</f>
        <v>8.3253499999999985</v>
      </c>
      <c r="W12" s="20">
        <v>2.0289999999999999</v>
      </c>
      <c r="X12" s="11">
        <f t="shared" ref="X12:X19" si="20">W12-W$264</f>
        <v>1.9419999999999999</v>
      </c>
      <c r="Y12" s="20">
        <v>0.36299999999999999</v>
      </c>
      <c r="Z12" s="11">
        <f t="shared" ref="Z12:Z19" si="21">Y12-Y$264</f>
        <v>0.34849999999999998</v>
      </c>
      <c r="AA12" s="20">
        <v>4.2940000000000005</v>
      </c>
      <c r="AB12" s="11">
        <f t="shared" ref="AB12:AB19" si="22">AA12-AA$264</f>
        <v>4.1855000000000002</v>
      </c>
      <c r="AC12" s="20">
        <v>16.8</v>
      </c>
      <c r="AD12" s="11">
        <f t="shared" ref="AD12:AD19" si="23">AC12-AC$264</f>
        <v>15.5275</v>
      </c>
      <c r="AE12" s="20">
        <v>1.6579999999999999</v>
      </c>
      <c r="AF12" s="11">
        <f t="shared" ref="AF12:AF19" si="24">AE12-AE$264</f>
        <v>1.6164999999999998</v>
      </c>
      <c r="AG12" s="20">
        <v>7.8630000000000004</v>
      </c>
      <c r="AH12" s="11">
        <f t="shared" ref="AH12:AH19" si="25">AG12-AG$264</f>
        <v>6.2625000000000002</v>
      </c>
      <c r="AI12" s="20">
        <v>1.7050000000000001</v>
      </c>
      <c r="AJ12" s="11">
        <f t="shared" ref="AJ12:AJ19" si="26">AI12-AI$264</f>
        <v>1.6425000000000001</v>
      </c>
      <c r="AK12" s="20">
        <v>330.3</v>
      </c>
      <c r="AL12" s="11">
        <f t="shared" ref="AL12:AL19" si="27">AK12-AK$264</f>
        <v>316.15000000000003</v>
      </c>
      <c r="AM12" s="3">
        <v>43.559660000000001</v>
      </c>
      <c r="AN12" s="3">
        <v>2.340652</v>
      </c>
      <c r="AO12" s="3">
        <v>18.610050000000001</v>
      </c>
    </row>
    <row r="13" spans="1:41" s="2" customFormat="1" x14ac:dyDescent="0.3">
      <c r="A13" s="1">
        <v>10</v>
      </c>
      <c r="B13" s="2" t="s">
        <v>57</v>
      </c>
      <c r="C13" s="9" t="s">
        <v>214</v>
      </c>
      <c r="D13" s="17" t="s">
        <v>240</v>
      </c>
      <c r="E13" s="14">
        <v>10</v>
      </c>
      <c r="F13" s="6">
        <v>49.65</v>
      </c>
      <c r="G13" s="20">
        <v>1.224</v>
      </c>
      <c r="H13" s="11">
        <f t="shared" si="14"/>
        <v>1.149</v>
      </c>
      <c r="I13" s="20">
        <v>17.150000000000002</v>
      </c>
      <c r="J13" s="11">
        <f t="shared" si="15"/>
        <v>17.093950000000003</v>
      </c>
      <c r="K13" s="20">
        <v>0</v>
      </c>
      <c r="L13" s="11">
        <v>0</v>
      </c>
      <c r="M13" s="20">
        <v>6.141</v>
      </c>
      <c r="N13" s="11">
        <f>M13-M$264</f>
        <v>6.0625</v>
      </c>
      <c r="O13" s="20">
        <v>9.673</v>
      </c>
      <c r="P13" s="11">
        <f t="shared" si="16"/>
        <v>8.4344999999999999</v>
      </c>
      <c r="Q13" s="20">
        <v>182.89999999999998</v>
      </c>
      <c r="R13" s="11">
        <f t="shared" si="17"/>
        <v>160.57499999999999</v>
      </c>
      <c r="S13" s="20">
        <v>0.42599999999999999</v>
      </c>
      <c r="T13" s="11">
        <f t="shared" si="18"/>
        <v>0.26549999999999996</v>
      </c>
      <c r="U13" s="20">
        <v>8.0820000000000007</v>
      </c>
      <c r="V13" s="11">
        <f t="shared" si="19"/>
        <v>8.0563500000000001</v>
      </c>
      <c r="W13" s="20">
        <v>2.7370000000000001</v>
      </c>
      <c r="X13" s="11">
        <f t="shared" si="20"/>
        <v>2.65</v>
      </c>
      <c r="Y13" s="20">
        <v>0.44699999999999995</v>
      </c>
      <c r="Z13" s="11">
        <f t="shared" si="21"/>
        <v>0.43249999999999994</v>
      </c>
      <c r="AA13" s="20">
        <v>3.117</v>
      </c>
      <c r="AB13" s="11">
        <f t="shared" si="22"/>
        <v>3.0085000000000002</v>
      </c>
      <c r="AC13" s="20">
        <v>22.3</v>
      </c>
      <c r="AD13" s="11">
        <f t="shared" si="23"/>
        <v>21.0275</v>
      </c>
      <c r="AE13" s="20">
        <v>1.613</v>
      </c>
      <c r="AF13" s="11">
        <f t="shared" si="24"/>
        <v>1.5714999999999999</v>
      </c>
      <c r="AG13" s="20">
        <v>3.7269999999999999</v>
      </c>
      <c r="AH13" s="11">
        <f t="shared" si="25"/>
        <v>2.1265000000000001</v>
      </c>
      <c r="AI13" s="20">
        <v>1.409</v>
      </c>
      <c r="AJ13" s="11">
        <f t="shared" si="26"/>
        <v>1.3465</v>
      </c>
      <c r="AK13" s="20">
        <v>137.30000000000001</v>
      </c>
      <c r="AL13" s="11">
        <f t="shared" si="27"/>
        <v>123.15</v>
      </c>
      <c r="AM13" s="3">
        <v>43.806289999999997</v>
      </c>
      <c r="AN13" s="3">
        <v>2.332589</v>
      </c>
      <c r="AO13" s="3">
        <v>18.78012</v>
      </c>
    </row>
    <row r="14" spans="1:41" s="2" customFormat="1" x14ac:dyDescent="0.3">
      <c r="A14" s="1">
        <v>11</v>
      </c>
      <c r="B14" s="2" t="s">
        <v>58</v>
      </c>
      <c r="C14" s="9" t="s">
        <v>214</v>
      </c>
      <c r="D14" s="17" t="s">
        <v>240</v>
      </c>
      <c r="E14" s="14">
        <v>11</v>
      </c>
      <c r="F14" s="6">
        <v>51.12</v>
      </c>
      <c r="G14" s="20">
        <v>0.79500000000000004</v>
      </c>
      <c r="H14" s="11">
        <f t="shared" si="14"/>
        <v>0.72</v>
      </c>
      <c r="I14" s="20">
        <v>13.59</v>
      </c>
      <c r="J14" s="11">
        <f t="shared" si="15"/>
        <v>13.533949999999999</v>
      </c>
      <c r="K14" s="20">
        <v>0</v>
      </c>
      <c r="L14" s="11">
        <v>0</v>
      </c>
      <c r="M14" s="20">
        <v>0.31879999999999997</v>
      </c>
      <c r="N14" s="11">
        <f>M14-M$264</f>
        <v>0.24029999999999996</v>
      </c>
      <c r="O14" s="20">
        <v>2.4950000000000001</v>
      </c>
      <c r="P14" s="11">
        <f t="shared" si="16"/>
        <v>1.2565000000000002</v>
      </c>
      <c r="Q14" s="20">
        <v>157.79999999999998</v>
      </c>
      <c r="R14" s="11">
        <f t="shared" si="17"/>
        <v>135.47499999999999</v>
      </c>
      <c r="S14" s="20">
        <v>0.34299999999999997</v>
      </c>
      <c r="T14" s="11">
        <f t="shared" si="18"/>
        <v>0.18249999999999997</v>
      </c>
      <c r="U14" s="20">
        <v>7.3260000000000005</v>
      </c>
      <c r="V14" s="11">
        <f t="shared" si="19"/>
        <v>7.3003500000000008</v>
      </c>
      <c r="W14" s="20">
        <v>2.2530000000000001</v>
      </c>
      <c r="X14" s="11">
        <f t="shared" si="20"/>
        <v>2.1659999999999999</v>
      </c>
      <c r="Y14" s="20">
        <v>0.28100000000000003</v>
      </c>
      <c r="Z14" s="11">
        <f t="shared" si="21"/>
        <v>0.26650000000000001</v>
      </c>
      <c r="AA14" s="20">
        <v>2.6269999999999998</v>
      </c>
      <c r="AB14" s="11">
        <f t="shared" si="22"/>
        <v>2.5185</v>
      </c>
      <c r="AC14" s="20">
        <v>6.5590000000000002</v>
      </c>
      <c r="AD14" s="11">
        <f t="shared" si="23"/>
        <v>5.2865000000000002</v>
      </c>
      <c r="AE14" s="20">
        <v>1.4979999999999998</v>
      </c>
      <c r="AF14" s="11">
        <f t="shared" si="24"/>
        <v>1.4564999999999997</v>
      </c>
      <c r="AG14" s="20">
        <v>5.6580000000000004</v>
      </c>
      <c r="AH14" s="11">
        <f t="shared" si="25"/>
        <v>4.0575000000000001</v>
      </c>
      <c r="AI14" s="20">
        <v>1.3260000000000001</v>
      </c>
      <c r="AJ14" s="11">
        <f t="shared" si="26"/>
        <v>1.2635000000000001</v>
      </c>
      <c r="AK14" s="20">
        <v>139.5</v>
      </c>
      <c r="AL14" s="11">
        <f t="shared" si="27"/>
        <v>125.35</v>
      </c>
      <c r="AM14" s="3">
        <v>44.111789999999999</v>
      </c>
      <c r="AN14" s="3">
        <v>2.0694460000000001</v>
      </c>
      <c r="AO14" s="3">
        <v>21.315750000000001</v>
      </c>
    </row>
    <row r="15" spans="1:41" s="2" customFormat="1" x14ac:dyDescent="0.3">
      <c r="A15" s="1">
        <v>12</v>
      </c>
      <c r="B15" s="2" t="s">
        <v>59</v>
      </c>
      <c r="C15" s="9" t="s">
        <v>214</v>
      </c>
      <c r="D15" s="17" t="s">
        <v>240</v>
      </c>
      <c r="E15" s="14">
        <v>12</v>
      </c>
      <c r="F15" s="6">
        <v>49.72</v>
      </c>
      <c r="G15" s="20">
        <v>3.4370000000000003</v>
      </c>
      <c r="H15" s="11">
        <f t="shared" si="14"/>
        <v>3.3620000000000001</v>
      </c>
      <c r="I15" s="20">
        <v>14.75</v>
      </c>
      <c r="J15" s="11">
        <f t="shared" si="15"/>
        <v>14.693949999999999</v>
      </c>
      <c r="K15" s="20">
        <v>0</v>
      </c>
      <c r="L15" s="11">
        <v>0</v>
      </c>
      <c r="M15" s="20">
        <v>0</v>
      </c>
      <c r="N15" s="11">
        <v>0</v>
      </c>
      <c r="O15" s="20">
        <v>7.9769999999999994</v>
      </c>
      <c r="P15" s="11">
        <f t="shared" si="16"/>
        <v>6.7384999999999993</v>
      </c>
      <c r="Q15" s="20">
        <v>307</v>
      </c>
      <c r="R15" s="11">
        <f t="shared" si="17"/>
        <v>284.67500000000001</v>
      </c>
      <c r="S15" s="20">
        <v>0.95100000000000007</v>
      </c>
      <c r="T15" s="11">
        <f t="shared" si="18"/>
        <v>0.79050000000000009</v>
      </c>
      <c r="U15" s="20">
        <v>8.6829999999999998</v>
      </c>
      <c r="V15" s="11">
        <f t="shared" si="19"/>
        <v>8.6573499999999992</v>
      </c>
      <c r="W15" s="20">
        <v>2.5449999999999999</v>
      </c>
      <c r="X15" s="11">
        <f t="shared" si="20"/>
        <v>2.4579999999999997</v>
      </c>
      <c r="Y15" s="20">
        <v>0.28699999999999998</v>
      </c>
      <c r="Z15" s="11">
        <f t="shared" si="21"/>
        <v>0.27249999999999996</v>
      </c>
      <c r="AA15" s="20">
        <v>2.9130000000000003</v>
      </c>
      <c r="AB15" s="11">
        <f t="shared" si="22"/>
        <v>2.8045000000000004</v>
      </c>
      <c r="AC15" s="20">
        <v>6.4219999999999997</v>
      </c>
      <c r="AD15" s="11">
        <f t="shared" si="23"/>
        <v>5.1494999999999997</v>
      </c>
      <c r="AE15" s="20">
        <v>1.6259999999999999</v>
      </c>
      <c r="AF15" s="11">
        <f t="shared" si="24"/>
        <v>1.5844999999999998</v>
      </c>
      <c r="AG15" s="20">
        <v>6.3259999999999996</v>
      </c>
      <c r="AH15" s="11">
        <f t="shared" si="25"/>
        <v>4.7254999999999994</v>
      </c>
      <c r="AI15" s="20">
        <v>1.5179999999999998</v>
      </c>
      <c r="AJ15" s="11">
        <f t="shared" si="26"/>
        <v>1.4554999999999998</v>
      </c>
      <c r="AK15" s="20">
        <v>297.2</v>
      </c>
      <c r="AL15" s="11">
        <f t="shared" si="27"/>
        <v>283.05</v>
      </c>
      <c r="AM15" s="3">
        <v>44.634219999999999</v>
      </c>
      <c r="AN15" s="3">
        <v>2.2774450000000002</v>
      </c>
      <c r="AO15" s="3">
        <v>19.598369999999999</v>
      </c>
    </row>
    <row r="16" spans="1:41" s="2" customFormat="1" x14ac:dyDescent="0.3">
      <c r="A16" s="1">
        <v>13</v>
      </c>
      <c r="B16" s="2" t="s">
        <v>60</v>
      </c>
      <c r="C16" s="9" t="s">
        <v>214</v>
      </c>
      <c r="D16" s="17" t="s">
        <v>241</v>
      </c>
      <c r="E16" s="14">
        <v>13</v>
      </c>
      <c r="F16" s="6">
        <v>50.24</v>
      </c>
      <c r="G16" s="20">
        <v>3.746</v>
      </c>
      <c r="H16" s="11">
        <f t="shared" si="14"/>
        <v>3.6709999999999998</v>
      </c>
      <c r="I16" s="20">
        <v>13.07</v>
      </c>
      <c r="J16" s="11">
        <f t="shared" si="15"/>
        <v>13.013949999999999</v>
      </c>
      <c r="K16" s="20">
        <v>0</v>
      </c>
      <c r="L16" s="11">
        <v>0</v>
      </c>
      <c r="M16" s="20">
        <v>0</v>
      </c>
      <c r="N16" s="11">
        <v>0</v>
      </c>
      <c r="O16" s="20">
        <v>6.0219999999999994</v>
      </c>
      <c r="P16" s="11">
        <f t="shared" si="16"/>
        <v>4.7834999999999992</v>
      </c>
      <c r="Q16" s="20">
        <v>233</v>
      </c>
      <c r="R16" s="11">
        <f t="shared" si="17"/>
        <v>210.67500000000001</v>
      </c>
      <c r="S16" s="20">
        <v>0.42500000000000004</v>
      </c>
      <c r="T16" s="11">
        <f t="shared" si="18"/>
        <v>0.26450000000000007</v>
      </c>
      <c r="U16" s="20">
        <v>9.4670000000000005</v>
      </c>
      <c r="V16" s="11">
        <f t="shared" si="19"/>
        <v>9.4413499999999999</v>
      </c>
      <c r="W16" s="20">
        <v>2.339</v>
      </c>
      <c r="X16" s="11">
        <f t="shared" si="20"/>
        <v>2.2519999999999998</v>
      </c>
      <c r="Y16" s="20">
        <v>0.20899999999999999</v>
      </c>
      <c r="Z16" s="11">
        <f t="shared" si="21"/>
        <v>0.19450000000000001</v>
      </c>
      <c r="AA16" s="20">
        <v>4.6680000000000001</v>
      </c>
      <c r="AB16" s="11">
        <f t="shared" si="22"/>
        <v>4.5594999999999999</v>
      </c>
      <c r="AC16" s="20">
        <v>7.9210000000000003</v>
      </c>
      <c r="AD16" s="11">
        <f t="shared" si="23"/>
        <v>6.6485000000000003</v>
      </c>
      <c r="AE16" s="20">
        <v>1.524</v>
      </c>
      <c r="AF16" s="11">
        <f t="shared" si="24"/>
        <v>1.4824999999999999</v>
      </c>
      <c r="AG16" s="20">
        <v>3.7759999999999998</v>
      </c>
      <c r="AH16" s="11">
        <f t="shared" si="25"/>
        <v>2.1754999999999995</v>
      </c>
      <c r="AI16" s="20">
        <v>2.1520000000000001</v>
      </c>
      <c r="AJ16" s="11">
        <f t="shared" si="26"/>
        <v>2.0895000000000001</v>
      </c>
      <c r="AK16" s="20">
        <v>179</v>
      </c>
      <c r="AL16" s="11">
        <f t="shared" si="27"/>
        <v>164.85</v>
      </c>
      <c r="AM16" s="3">
        <v>46.811549999999997</v>
      </c>
      <c r="AN16" s="3">
        <v>2.106789</v>
      </c>
      <c r="AO16" s="3">
        <v>22.219380000000001</v>
      </c>
    </row>
    <row r="17" spans="1:41" s="2" customFormat="1" x14ac:dyDescent="0.3">
      <c r="A17" s="1">
        <v>14</v>
      </c>
      <c r="B17" s="2" t="s">
        <v>61</v>
      </c>
      <c r="C17" s="9" t="s">
        <v>214</v>
      </c>
      <c r="D17" s="17" t="s">
        <v>241</v>
      </c>
      <c r="E17" s="14">
        <v>14</v>
      </c>
      <c r="F17" s="6">
        <v>50.41</v>
      </c>
      <c r="G17" s="20">
        <v>3.7290000000000001</v>
      </c>
      <c r="H17" s="11">
        <f t="shared" si="14"/>
        <v>3.6539999999999999</v>
      </c>
      <c r="I17" s="20">
        <v>10.51</v>
      </c>
      <c r="J17" s="11">
        <f t="shared" si="15"/>
        <v>10.453949999999999</v>
      </c>
      <c r="K17" s="20">
        <v>0</v>
      </c>
      <c r="L17" s="11">
        <v>0</v>
      </c>
      <c r="M17" s="20">
        <v>0.1447</v>
      </c>
      <c r="N17" s="11">
        <f>M17-M$264</f>
        <v>6.6199999999999995E-2</v>
      </c>
      <c r="O17" s="20">
        <v>7.1389999999999993</v>
      </c>
      <c r="P17" s="11">
        <f t="shared" si="16"/>
        <v>5.9004999999999992</v>
      </c>
      <c r="Q17" s="20">
        <v>249</v>
      </c>
      <c r="R17" s="11">
        <f t="shared" si="17"/>
        <v>226.67500000000001</v>
      </c>
      <c r="S17" s="20">
        <v>0.46800000000000003</v>
      </c>
      <c r="T17" s="11">
        <f t="shared" si="18"/>
        <v>0.3075</v>
      </c>
      <c r="U17" s="20">
        <v>8.7850000000000001</v>
      </c>
      <c r="V17" s="11">
        <f t="shared" si="19"/>
        <v>8.7593499999999995</v>
      </c>
      <c r="W17" s="20">
        <v>2.3820000000000001</v>
      </c>
      <c r="X17" s="11">
        <f t="shared" si="20"/>
        <v>2.2949999999999999</v>
      </c>
      <c r="Y17" s="20">
        <v>0.19600000000000001</v>
      </c>
      <c r="Z17" s="11">
        <f t="shared" si="21"/>
        <v>0.18149999999999999</v>
      </c>
      <c r="AA17" s="20">
        <v>4.4450000000000003</v>
      </c>
      <c r="AB17" s="11">
        <f t="shared" si="22"/>
        <v>4.3365</v>
      </c>
      <c r="AC17" s="20">
        <v>6.883</v>
      </c>
      <c r="AD17" s="11">
        <f t="shared" si="23"/>
        <v>5.6105</v>
      </c>
      <c r="AE17" s="20">
        <v>1.306</v>
      </c>
      <c r="AF17" s="11">
        <f t="shared" si="24"/>
        <v>1.2645</v>
      </c>
      <c r="AG17" s="20">
        <v>5.1239999999999997</v>
      </c>
      <c r="AH17" s="11">
        <f t="shared" si="25"/>
        <v>3.5234999999999994</v>
      </c>
      <c r="AI17" s="20">
        <v>1.554</v>
      </c>
      <c r="AJ17" s="11">
        <f t="shared" si="26"/>
        <v>1.4915</v>
      </c>
      <c r="AK17" s="20">
        <v>191.29999999999998</v>
      </c>
      <c r="AL17" s="11">
        <f t="shared" si="27"/>
        <v>177.14999999999998</v>
      </c>
      <c r="AM17" s="3">
        <v>45.878</v>
      </c>
      <c r="AN17" s="3">
        <v>2.194302</v>
      </c>
      <c r="AO17" s="3">
        <v>20.907789999999999</v>
      </c>
    </row>
    <row r="18" spans="1:41" s="2" customFormat="1" x14ac:dyDescent="0.3">
      <c r="A18" s="1">
        <v>15</v>
      </c>
      <c r="B18" s="2" t="s">
        <v>62</v>
      </c>
      <c r="C18" s="9" t="s">
        <v>214</v>
      </c>
      <c r="D18" s="17" t="s">
        <v>241</v>
      </c>
      <c r="E18" s="14">
        <v>15</v>
      </c>
      <c r="F18" s="6">
        <v>52.8</v>
      </c>
      <c r="G18" s="20">
        <v>2.67</v>
      </c>
      <c r="H18" s="11">
        <f t="shared" si="14"/>
        <v>2.5949999999999998</v>
      </c>
      <c r="I18" s="20">
        <v>4.5650000000000004</v>
      </c>
      <c r="J18" s="11">
        <f t="shared" si="15"/>
        <v>4.5089500000000005</v>
      </c>
      <c r="K18" s="20">
        <v>0</v>
      </c>
      <c r="L18" s="11">
        <v>0</v>
      </c>
      <c r="M18" s="20">
        <v>5.1999999999999998E-2</v>
      </c>
      <c r="N18" s="11">
        <v>0</v>
      </c>
      <c r="O18" s="20">
        <v>7.3740000000000006</v>
      </c>
      <c r="P18" s="11">
        <f t="shared" si="16"/>
        <v>6.1355000000000004</v>
      </c>
      <c r="Q18" s="20">
        <v>257.2</v>
      </c>
      <c r="R18" s="11">
        <f t="shared" si="17"/>
        <v>234.875</v>
      </c>
      <c r="S18" s="20">
        <v>1.3270000000000002</v>
      </c>
      <c r="T18" s="11">
        <f t="shared" si="18"/>
        <v>1.1665000000000001</v>
      </c>
      <c r="U18" s="20">
        <v>3.8979999999999997</v>
      </c>
      <c r="V18" s="11">
        <f t="shared" si="19"/>
        <v>3.8723499999999995</v>
      </c>
      <c r="W18" s="20">
        <v>1.18</v>
      </c>
      <c r="X18" s="11">
        <f t="shared" si="20"/>
        <v>1.093</v>
      </c>
      <c r="Y18" s="20">
        <v>8.6999999999999994E-2</v>
      </c>
      <c r="Z18" s="11">
        <f t="shared" si="21"/>
        <v>7.2499999999999995E-2</v>
      </c>
      <c r="AA18" s="20">
        <v>1.6080000000000001</v>
      </c>
      <c r="AB18" s="11">
        <f t="shared" si="22"/>
        <v>1.4995000000000001</v>
      </c>
      <c r="AC18" s="20">
        <v>10.199999999999999</v>
      </c>
      <c r="AD18" s="11">
        <f t="shared" si="23"/>
        <v>8.9274999999999984</v>
      </c>
      <c r="AE18" s="20">
        <v>0.53100000000000003</v>
      </c>
      <c r="AF18" s="11">
        <f t="shared" si="24"/>
        <v>0.48950000000000005</v>
      </c>
      <c r="AG18" s="20">
        <v>4.8780000000000001</v>
      </c>
      <c r="AH18" s="11">
        <f t="shared" si="25"/>
        <v>3.2774999999999999</v>
      </c>
      <c r="AI18" s="20">
        <v>0.84699999999999998</v>
      </c>
      <c r="AJ18" s="11">
        <f t="shared" si="26"/>
        <v>0.78449999999999998</v>
      </c>
      <c r="AK18" s="20">
        <v>299.3</v>
      </c>
      <c r="AL18" s="11">
        <f t="shared" si="27"/>
        <v>285.15000000000003</v>
      </c>
      <c r="AM18" s="3">
        <v>45.121589999999998</v>
      </c>
      <c r="AN18" s="3">
        <v>2.045607</v>
      </c>
      <c r="AO18" s="3">
        <v>22.0578</v>
      </c>
    </row>
    <row r="19" spans="1:41" s="2" customFormat="1" x14ac:dyDescent="0.3">
      <c r="A19" s="1">
        <v>16</v>
      </c>
      <c r="B19" s="2" t="s">
        <v>63</v>
      </c>
      <c r="C19" s="9" t="s">
        <v>214</v>
      </c>
      <c r="D19" s="17" t="s">
        <v>241</v>
      </c>
      <c r="E19" s="14">
        <v>16</v>
      </c>
      <c r="F19" s="6">
        <v>50.69</v>
      </c>
      <c r="G19" s="20">
        <v>0.76300000000000012</v>
      </c>
      <c r="H19" s="11">
        <f t="shared" si="14"/>
        <v>0.68800000000000017</v>
      </c>
      <c r="I19" s="20">
        <v>13.620000000000001</v>
      </c>
      <c r="J19" s="11">
        <f t="shared" si="15"/>
        <v>13.56395</v>
      </c>
      <c r="K19" s="20">
        <v>0</v>
      </c>
      <c r="L19" s="11">
        <v>0</v>
      </c>
      <c r="M19" s="20">
        <v>0</v>
      </c>
      <c r="N19" s="11">
        <v>0</v>
      </c>
      <c r="O19" s="20">
        <v>2.556</v>
      </c>
      <c r="P19" s="11">
        <f t="shared" si="16"/>
        <v>1.3175000000000001</v>
      </c>
      <c r="Q19" s="20">
        <v>242.2</v>
      </c>
      <c r="R19" s="11">
        <f t="shared" si="17"/>
        <v>219.875</v>
      </c>
      <c r="S19" s="20">
        <v>0.58899999999999997</v>
      </c>
      <c r="T19" s="11">
        <f t="shared" si="18"/>
        <v>0.42849999999999999</v>
      </c>
      <c r="U19" s="20">
        <v>10.009999999999998</v>
      </c>
      <c r="V19" s="11">
        <f t="shared" si="19"/>
        <v>9.9843499999999974</v>
      </c>
      <c r="W19" s="20">
        <v>2.8580000000000001</v>
      </c>
      <c r="X19" s="11">
        <f t="shared" si="20"/>
        <v>2.7709999999999999</v>
      </c>
      <c r="Y19" s="20">
        <v>0.26</v>
      </c>
      <c r="Z19" s="11">
        <f t="shared" si="21"/>
        <v>0.2455</v>
      </c>
      <c r="AA19" s="20">
        <v>1.7610000000000001</v>
      </c>
      <c r="AB19" s="11">
        <f t="shared" si="22"/>
        <v>1.6525000000000001</v>
      </c>
      <c r="AC19" s="20">
        <v>9.854000000000001</v>
      </c>
      <c r="AD19" s="11">
        <f t="shared" si="23"/>
        <v>8.5815000000000019</v>
      </c>
      <c r="AE19" s="20">
        <v>1.53</v>
      </c>
      <c r="AF19" s="11">
        <f t="shared" si="24"/>
        <v>1.4884999999999999</v>
      </c>
      <c r="AG19" s="20">
        <v>3.762</v>
      </c>
      <c r="AH19" s="11">
        <f t="shared" si="25"/>
        <v>2.1615000000000002</v>
      </c>
      <c r="AI19" s="20">
        <v>1.6400000000000001</v>
      </c>
      <c r="AJ19" s="11">
        <f t="shared" si="26"/>
        <v>1.5775000000000001</v>
      </c>
      <c r="AK19" s="20">
        <v>210.3</v>
      </c>
      <c r="AL19" s="11">
        <f t="shared" si="27"/>
        <v>196.15</v>
      </c>
      <c r="AM19" s="3">
        <v>45.054220000000001</v>
      </c>
      <c r="AN19" s="3">
        <v>1.8697520000000001</v>
      </c>
      <c r="AO19" s="3">
        <v>24.096360000000001</v>
      </c>
    </row>
    <row r="20" spans="1:41" s="2" customFormat="1" x14ac:dyDescent="0.3">
      <c r="A20" s="1"/>
      <c r="C20" s="9"/>
      <c r="D20" s="17"/>
      <c r="E20" s="14" t="s">
        <v>370</v>
      </c>
      <c r="F20" s="106">
        <f>AVERAGE(F12:F19)</f>
        <v>50.385000000000005</v>
      </c>
      <c r="G20" s="20"/>
      <c r="H20" s="11"/>
      <c r="I20" s="20"/>
      <c r="J20" s="11"/>
      <c r="K20" s="20"/>
      <c r="L20" s="11"/>
      <c r="M20" s="20"/>
      <c r="N20" s="11"/>
      <c r="O20" s="20"/>
      <c r="P20" s="11"/>
      <c r="Q20" s="20"/>
      <c r="R20" s="11"/>
      <c r="S20" s="20"/>
      <c r="T20" s="11"/>
      <c r="U20" s="20"/>
      <c r="V20" s="11"/>
      <c r="W20" s="20"/>
      <c r="X20" s="11"/>
      <c r="Y20" s="20"/>
      <c r="Z20" s="11"/>
      <c r="AA20" s="20"/>
      <c r="AB20" s="11"/>
      <c r="AC20" s="20"/>
      <c r="AD20" s="11"/>
      <c r="AE20" s="20"/>
      <c r="AF20" s="11"/>
      <c r="AG20" s="20"/>
      <c r="AH20" s="11"/>
      <c r="AI20" s="20"/>
      <c r="AJ20" s="11"/>
      <c r="AK20" s="20"/>
      <c r="AL20" s="11"/>
      <c r="AM20" s="3"/>
      <c r="AN20" s="3"/>
      <c r="AO20" s="3"/>
    </row>
    <row r="21" spans="1:41" s="2" customFormat="1" x14ac:dyDescent="0.3">
      <c r="A21" s="1"/>
      <c r="C21" s="9"/>
      <c r="D21" s="17"/>
      <c r="E21" s="14" t="s">
        <v>268</v>
      </c>
      <c r="F21" s="106">
        <f>STDEV(F12:F19)/SQRT(8)</f>
        <v>0.4474890262022389</v>
      </c>
      <c r="G21" s="20"/>
      <c r="H21" s="11"/>
      <c r="I21" s="20"/>
      <c r="J21" s="11"/>
      <c r="K21" s="20"/>
      <c r="L21" s="11"/>
      <c r="M21" s="20"/>
      <c r="N21" s="11"/>
      <c r="O21" s="20"/>
      <c r="P21" s="11"/>
      <c r="Q21" s="20"/>
      <c r="R21" s="11"/>
      <c r="S21" s="20"/>
      <c r="T21" s="11"/>
      <c r="U21" s="20"/>
      <c r="V21" s="11"/>
      <c r="W21" s="20"/>
      <c r="X21" s="11"/>
      <c r="Y21" s="20"/>
      <c r="Z21" s="11"/>
      <c r="AA21" s="20"/>
      <c r="AB21" s="11"/>
      <c r="AC21" s="20"/>
      <c r="AD21" s="11"/>
      <c r="AE21" s="20"/>
      <c r="AF21" s="11"/>
      <c r="AG21" s="20"/>
      <c r="AH21" s="11"/>
      <c r="AI21" s="20"/>
      <c r="AJ21" s="11"/>
      <c r="AK21" s="20"/>
      <c r="AL21" s="11"/>
      <c r="AM21" s="3"/>
      <c r="AN21" s="3"/>
      <c r="AO21" s="3"/>
    </row>
    <row r="22" spans="1:41" s="2" customFormat="1" x14ac:dyDescent="0.3">
      <c r="A22" s="1">
        <v>1</v>
      </c>
      <c r="B22" s="2" t="s">
        <v>48</v>
      </c>
      <c r="C22" s="9" t="s">
        <v>202</v>
      </c>
      <c r="D22" s="13" t="s">
        <v>238</v>
      </c>
      <c r="E22" s="18">
        <v>1</v>
      </c>
      <c r="F22" s="6">
        <v>42.72</v>
      </c>
      <c r="G22" s="19">
        <v>1.986</v>
      </c>
      <c r="H22" s="11">
        <f t="shared" ref="H22:H29" si="28">G22-G$264</f>
        <v>1.911</v>
      </c>
      <c r="I22" s="19">
        <v>18.57</v>
      </c>
      <c r="J22" s="11">
        <f t="shared" ref="J22:J29" si="29">I22-I$264</f>
        <v>18.513950000000001</v>
      </c>
      <c r="K22" s="19">
        <v>0.17749999999999999</v>
      </c>
      <c r="L22" s="11">
        <f t="shared" ref="L22:L29" si="30">K22-K$264</f>
        <v>0.11024999999999999</v>
      </c>
      <c r="M22" s="19">
        <v>0.86870000000000003</v>
      </c>
      <c r="N22" s="11">
        <f t="shared" ref="N22:N29" si="31">M22-M$264</f>
        <v>0.79020000000000001</v>
      </c>
      <c r="O22" s="19">
        <v>18.690000000000001</v>
      </c>
      <c r="P22" s="11">
        <f t="shared" ref="P22:P29" si="32">O22-O$264</f>
        <v>17.451500000000003</v>
      </c>
      <c r="Q22" s="19">
        <v>81.38</v>
      </c>
      <c r="R22" s="11">
        <f t="shared" ref="R22:R29" si="33">Q22-Q$264</f>
        <v>59.054999999999993</v>
      </c>
      <c r="S22" s="19">
        <v>0.42430000000000001</v>
      </c>
      <c r="T22" s="11">
        <f>S22-S$264</f>
        <v>0.26380000000000003</v>
      </c>
      <c r="U22" s="19">
        <v>1.929</v>
      </c>
      <c r="V22" s="11">
        <f t="shared" ref="V22:V29" si="34">U22-U$264</f>
        <v>1.9033500000000001</v>
      </c>
      <c r="W22" s="19">
        <v>3.6309999999999998</v>
      </c>
      <c r="X22" s="11">
        <f t="shared" ref="X22:X29" si="35">W22-W$264</f>
        <v>3.5439999999999996</v>
      </c>
      <c r="Y22" s="19">
        <v>1.6339999999999999</v>
      </c>
      <c r="Z22" s="11">
        <f t="shared" ref="Z22:Z29" si="36">Y22-Y$264</f>
        <v>1.6194999999999999</v>
      </c>
      <c r="AA22" s="19">
        <v>2.2440000000000002</v>
      </c>
      <c r="AB22" s="11">
        <f t="shared" ref="AB22:AB29" si="37">AA22-AA$264</f>
        <v>2.1355000000000004</v>
      </c>
      <c r="AC22" s="19">
        <v>15.33</v>
      </c>
      <c r="AD22" s="11">
        <f t="shared" ref="AD22:AD29" si="38">AC22-AC$264</f>
        <v>14.057500000000001</v>
      </c>
      <c r="AE22" s="19">
        <v>1.337</v>
      </c>
      <c r="AF22" s="11">
        <f t="shared" ref="AF22:AF29" si="39">AE22-AE$264</f>
        <v>1.2954999999999999</v>
      </c>
      <c r="AG22" s="19">
        <v>0</v>
      </c>
      <c r="AH22" s="11">
        <v>0</v>
      </c>
      <c r="AI22" s="19">
        <v>2.234</v>
      </c>
      <c r="AJ22" s="11">
        <f t="shared" ref="AJ22:AJ29" si="40">AI22-AI$264</f>
        <v>2.1715</v>
      </c>
      <c r="AK22" s="19">
        <v>82.97</v>
      </c>
      <c r="AL22" s="11">
        <f t="shared" ref="AL22:AL29" si="41">AK22-AK$264</f>
        <v>68.819999999999993</v>
      </c>
      <c r="AM22" s="3">
        <v>42.808259999999997</v>
      </c>
      <c r="AN22" s="3">
        <v>2.1549469999999999</v>
      </c>
      <c r="AO22" s="3">
        <v>19.865110000000001</v>
      </c>
    </row>
    <row r="23" spans="1:41" s="2" customFormat="1" x14ac:dyDescent="0.3">
      <c r="A23" s="1">
        <v>2</v>
      </c>
      <c r="B23" s="2" t="s">
        <v>49</v>
      </c>
      <c r="C23" s="9" t="s">
        <v>202</v>
      </c>
      <c r="D23" s="13" t="s">
        <v>238</v>
      </c>
      <c r="E23" s="18">
        <v>2</v>
      </c>
      <c r="F23" s="6">
        <v>43.45</v>
      </c>
      <c r="G23" s="19">
        <v>0.80179999999999996</v>
      </c>
      <c r="H23" s="11">
        <f t="shared" si="28"/>
        <v>0.72679999999999989</v>
      </c>
      <c r="I23" s="19">
        <v>20.18</v>
      </c>
      <c r="J23" s="11">
        <f t="shared" si="29"/>
        <v>20.123950000000001</v>
      </c>
      <c r="K23" s="19">
        <v>0.15790000000000001</v>
      </c>
      <c r="L23" s="11">
        <f t="shared" si="30"/>
        <v>9.0650000000000008E-2</v>
      </c>
      <c r="M23" s="19">
        <v>0.71319999999999995</v>
      </c>
      <c r="N23" s="11">
        <f t="shared" si="31"/>
        <v>0.63469999999999993</v>
      </c>
      <c r="O23" s="19">
        <v>7.9619999999999997</v>
      </c>
      <c r="P23" s="11">
        <f t="shared" si="32"/>
        <v>6.7234999999999996</v>
      </c>
      <c r="Q23" s="19">
        <v>57.58</v>
      </c>
      <c r="R23" s="11">
        <f t="shared" si="33"/>
        <v>35.254999999999995</v>
      </c>
      <c r="S23" s="19">
        <v>0.3009</v>
      </c>
      <c r="T23" s="11">
        <f>S23-S$264</f>
        <v>0.1404</v>
      </c>
      <c r="U23" s="19">
        <v>1.948</v>
      </c>
      <c r="V23" s="11">
        <f t="shared" si="34"/>
        <v>1.92235</v>
      </c>
      <c r="W23" s="19">
        <v>3.8140000000000001</v>
      </c>
      <c r="X23" s="11">
        <f t="shared" si="35"/>
        <v>3.7269999999999999</v>
      </c>
      <c r="Y23" s="19">
        <v>1.7729999999999999</v>
      </c>
      <c r="Z23" s="11">
        <f t="shared" si="36"/>
        <v>1.7585</v>
      </c>
      <c r="AA23" s="19">
        <v>2.6269999999999998</v>
      </c>
      <c r="AB23" s="11">
        <f t="shared" si="37"/>
        <v>2.5185</v>
      </c>
      <c r="AC23" s="19">
        <v>6.319</v>
      </c>
      <c r="AD23" s="11">
        <f t="shared" si="38"/>
        <v>5.0465</v>
      </c>
      <c r="AE23" s="19">
        <v>1.456</v>
      </c>
      <c r="AF23" s="11">
        <f t="shared" si="39"/>
        <v>1.4144999999999999</v>
      </c>
      <c r="AG23" s="19">
        <v>1.7529999999999999</v>
      </c>
      <c r="AH23" s="11">
        <f>AG23-AG$264</f>
        <v>0.15249999999999986</v>
      </c>
      <c r="AI23" s="19">
        <v>2.5099999999999998</v>
      </c>
      <c r="AJ23" s="11">
        <f t="shared" si="40"/>
        <v>2.4474999999999998</v>
      </c>
      <c r="AK23" s="19">
        <v>62.13</v>
      </c>
      <c r="AL23" s="11">
        <f t="shared" si="41"/>
        <v>47.980000000000004</v>
      </c>
      <c r="AM23" s="3">
        <v>43.024299999999997</v>
      </c>
      <c r="AN23" s="3">
        <v>2.1554180000000001</v>
      </c>
      <c r="AO23" s="3">
        <v>19.960999999999999</v>
      </c>
    </row>
    <row r="24" spans="1:41" s="2" customFormat="1" x14ac:dyDescent="0.3">
      <c r="A24" s="1">
        <v>3</v>
      </c>
      <c r="B24" s="2" t="s">
        <v>50</v>
      </c>
      <c r="C24" s="9" t="s">
        <v>202</v>
      </c>
      <c r="D24" s="13" t="s">
        <v>238</v>
      </c>
      <c r="E24" s="18">
        <v>3</v>
      </c>
      <c r="F24" s="6">
        <v>42.41</v>
      </c>
      <c r="G24" s="19">
        <v>0.5333</v>
      </c>
      <c r="H24" s="11">
        <f t="shared" si="28"/>
        <v>0.45829999999999999</v>
      </c>
      <c r="I24" s="19">
        <v>15.95</v>
      </c>
      <c r="J24" s="11">
        <f t="shared" si="29"/>
        <v>15.893949999999998</v>
      </c>
      <c r="K24" s="19">
        <v>8.5400000000000004E-2</v>
      </c>
      <c r="L24" s="11">
        <f t="shared" si="30"/>
        <v>1.8149999999999999E-2</v>
      </c>
      <c r="M24" s="19">
        <v>1.097</v>
      </c>
      <c r="N24" s="11">
        <f t="shared" si="31"/>
        <v>1.0185</v>
      </c>
      <c r="O24" s="19">
        <v>7.548</v>
      </c>
      <c r="P24" s="11">
        <f t="shared" si="32"/>
        <v>6.3094999999999999</v>
      </c>
      <c r="Q24" s="19">
        <v>36.42</v>
      </c>
      <c r="R24" s="11">
        <f t="shared" si="33"/>
        <v>14.095000000000002</v>
      </c>
      <c r="S24" s="19">
        <v>0.1326</v>
      </c>
      <c r="T24" s="11">
        <v>0</v>
      </c>
      <c r="U24" s="19">
        <v>2.069</v>
      </c>
      <c r="V24" s="11">
        <f t="shared" si="34"/>
        <v>2.0433499999999998</v>
      </c>
      <c r="W24" s="19">
        <v>2.8039999999999998</v>
      </c>
      <c r="X24" s="11">
        <f t="shared" si="35"/>
        <v>2.7169999999999996</v>
      </c>
      <c r="Y24" s="19">
        <v>0.99260000000000004</v>
      </c>
      <c r="Z24" s="11">
        <f t="shared" si="36"/>
        <v>0.97810000000000008</v>
      </c>
      <c r="AA24" s="19">
        <v>3.8820000000000001</v>
      </c>
      <c r="AB24" s="11">
        <f t="shared" si="37"/>
        <v>3.7735000000000003</v>
      </c>
      <c r="AC24" s="19">
        <v>14.66</v>
      </c>
      <c r="AD24" s="11">
        <f t="shared" si="38"/>
        <v>13.387499999999999</v>
      </c>
      <c r="AE24" s="19">
        <v>1.169</v>
      </c>
      <c r="AF24" s="11">
        <f t="shared" si="39"/>
        <v>1.1274999999999999</v>
      </c>
      <c r="AG24" s="19">
        <v>0.18410000000000001</v>
      </c>
      <c r="AH24" s="11">
        <v>0</v>
      </c>
      <c r="AI24" s="19">
        <v>2.153</v>
      </c>
      <c r="AJ24" s="11">
        <f t="shared" si="40"/>
        <v>2.0905</v>
      </c>
      <c r="AK24" s="19">
        <v>48.18</v>
      </c>
      <c r="AL24" s="11">
        <f t="shared" si="41"/>
        <v>34.03</v>
      </c>
      <c r="AM24" s="3">
        <v>43.09075</v>
      </c>
      <c r="AN24" s="3">
        <v>2.05159</v>
      </c>
      <c r="AO24" s="3">
        <v>21.003589999999999</v>
      </c>
    </row>
    <row r="25" spans="1:41" s="2" customFormat="1" x14ac:dyDescent="0.3">
      <c r="A25" s="1">
        <v>4</v>
      </c>
      <c r="B25" s="2" t="s">
        <v>51</v>
      </c>
      <c r="C25" s="9" t="s">
        <v>202</v>
      </c>
      <c r="D25" s="13" t="s">
        <v>238</v>
      </c>
      <c r="E25" s="18">
        <v>4</v>
      </c>
      <c r="F25" s="6">
        <v>42.47</v>
      </c>
      <c r="G25" s="19">
        <v>1.4059999999999999</v>
      </c>
      <c r="H25" s="11">
        <f t="shared" si="28"/>
        <v>1.331</v>
      </c>
      <c r="I25" s="19">
        <v>20.059999999999999</v>
      </c>
      <c r="J25" s="11">
        <f t="shared" si="29"/>
        <v>20.00395</v>
      </c>
      <c r="K25" s="19">
        <v>0.1532</v>
      </c>
      <c r="L25" s="11">
        <f t="shared" si="30"/>
        <v>8.5949999999999999E-2</v>
      </c>
      <c r="M25" s="19">
        <v>0.82720000000000005</v>
      </c>
      <c r="N25" s="11">
        <f t="shared" si="31"/>
        <v>0.74870000000000003</v>
      </c>
      <c r="O25" s="19">
        <v>13.85</v>
      </c>
      <c r="P25" s="11">
        <f t="shared" si="32"/>
        <v>12.611499999999999</v>
      </c>
      <c r="Q25" s="19">
        <v>71.290000000000006</v>
      </c>
      <c r="R25" s="11">
        <f t="shared" si="33"/>
        <v>48.965000000000003</v>
      </c>
      <c r="S25" s="19">
        <v>0.16089999999999999</v>
      </c>
      <c r="T25" s="11">
        <f>S25-S$264</f>
        <v>3.999999999999837E-4</v>
      </c>
      <c r="U25" s="19">
        <v>1.8</v>
      </c>
      <c r="V25" s="11">
        <f t="shared" si="34"/>
        <v>1.7743500000000001</v>
      </c>
      <c r="W25" s="19">
        <v>3.899</v>
      </c>
      <c r="X25" s="11">
        <f t="shared" si="35"/>
        <v>3.8119999999999998</v>
      </c>
      <c r="Y25" s="19">
        <v>1.627</v>
      </c>
      <c r="Z25" s="11">
        <f t="shared" si="36"/>
        <v>1.6125</v>
      </c>
      <c r="AA25" s="19">
        <v>1.71</v>
      </c>
      <c r="AB25" s="11">
        <f t="shared" si="37"/>
        <v>1.6014999999999999</v>
      </c>
      <c r="AC25" s="19">
        <v>9.7159999999999993</v>
      </c>
      <c r="AD25" s="11">
        <f t="shared" si="38"/>
        <v>8.4435000000000002</v>
      </c>
      <c r="AE25" s="19">
        <v>1.5549999999999999</v>
      </c>
      <c r="AF25" s="11">
        <f t="shared" si="39"/>
        <v>1.5134999999999998</v>
      </c>
      <c r="AG25" s="19">
        <v>1.3</v>
      </c>
      <c r="AH25" s="11">
        <v>0</v>
      </c>
      <c r="AI25" s="19">
        <v>2.4790000000000001</v>
      </c>
      <c r="AJ25" s="11">
        <f t="shared" si="40"/>
        <v>2.4165000000000001</v>
      </c>
      <c r="AK25" s="19">
        <v>88.49</v>
      </c>
      <c r="AL25" s="11">
        <f t="shared" si="41"/>
        <v>74.339999999999989</v>
      </c>
      <c r="AM25" s="3">
        <v>42.51343</v>
      </c>
      <c r="AN25" s="3">
        <v>2.156768</v>
      </c>
      <c r="AO25" s="3">
        <v>19.711639999999999</v>
      </c>
    </row>
    <row r="26" spans="1:41" s="2" customFormat="1" x14ac:dyDescent="0.3">
      <c r="A26" s="1">
        <v>5</v>
      </c>
      <c r="B26" s="2" t="s">
        <v>52</v>
      </c>
      <c r="C26" s="9" t="s">
        <v>202</v>
      </c>
      <c r="D26" s="13" t="s">
        <v>239</v>
      </c>
      <c r="E26" s="18">
        <v>5</v>
      </c>
      <c r="F26" s="6">
        <v>42.32</v>
      </c>
      <c r="G26" s="19">
        <v>1.6859999999999999</v>
      </c>
      <c r="H26" s="11">
        <f t="shared" si="28"/>
        <v>1.611</v>
      </c>
      <c r="I26" s="19">
        <v>10.61</v>
      </c>
      <c r="J26" s="11">
        <f t="shared" si="29"/>
        <v>10.553949999999999</v>
      </c>
      <c r="K26" s="19">
        <v>7.8700000000000006E-2</v>
      </c>
      <c r="L26" s="11">
        <f t="shared" si="30"/>
        <v>1.1450000000000002E-2</v>
      </c>
      <c r="M26" s="19">
        <v>0.94520000000000004</v>
      </c>
      <c r="N26" s="11">
        <f t="shared" si="31"/>
        <v>0.86670000000000003</v>
      </c>
      <c r="O26" s="19">
        <v>8.9559999999999995</v>
      </c>
      <c r="P26" s="11">
        <f t="shared" si="32"/>
        <v>7.7174999999999994</v>
      </c>
      <c r="Q26" s="19">
        <v>67.849999999999994</v>
      </c>
      <c r="R26" s="11">
        <f t="shared" si="33"/>
        <v>45.524999999999991</v>
      </c>
      <c r="S26" s="19">
        <v>0.27150000000000002</v>
      </c>
      <c r="T26" s="11">
        <f>S26-S$264</f>
        <v>0.11100000000000002</v>
      </c>
      <c r="U26" s="19">
        <v>1.615</v>
      </c>
      <c r="V26" s="11">
        <f t="shared" si="34"/>
        <v>1.58935</v>
      </c>
      <c r="W26" s="19">
        <v>3.1859999999999999</v>
      </c>
      <c r="X26" s="11">
        <f t="shared" si="35"/>
        <v>3.0989999999999998</v>
      </c>
      <c r="Y26" s="19">
        <v>1.3520000000000001</v>
      </c>
      <c r="Z26" s="11">
        <f t="shared" si="36"/>
        <v>1.3375000000000001</v>
      </c>
      <c r="AA26" s="19">
        <v>3.601</v>
      </c>
      <c r="AB26" s="11">
        <f t="shared" si="37"/>
        <v>3.4925000000000002</v>
      </c>
      <c r="AC26" s="19">
        <v>5.9989999999999997</v>
      </c>
      <c r="AD26" s="11">
        <f t="shared" si="38"/>
        <v>4.7264999999999997</v>
      </c>
      <c r="AE26" s="19">
        <v>1.0780000000000001</v>
      </c>
      <c r="AF26" s="11">
        <f t="shared" si="39"/>
        <v>1.0365</v>
      </c>
      <c r="AG26" s="19">
        <v>0</v>
      </c>
      <c r="AH26" s="11">
        <v>0</v>
      </c>
      <c r="AI26" s="19">
        <v>1.758</v>
      </c>
      <c r="AJ26" s="11">
        <f t="shared" si="40"/>
        <v>1.6955</v>
      </c>
      <c r="AK26" s="19">
        <v>61.95</v>
      </c>
      <c r="AL26" s="11">
        <f t="shared" si="41"/>
        <v>47.800000000000004</v>
      </c>
      <c r="AM26" s="3">
        <v>40.414670000000001</v>
      </c>
      <c r="AN26" s="3">
        <v>2.0467629999999999</v>
      </c>
      <c r="AO26" s="3">
        <v>19.745650000000001</v>
      </c>
    </row>
    <row r="27" spans="1:41" s="2" customFormat="1" x14ac:dyDescent="0.3">
      <c r="A27" s="1">
        <v>6</v>
      </c>
      <c r="B27" s="2" t="s">
        <v>53</v>
      </c>
      <c r="C27" s="9" t="s">
        <v>202</v>
      </c>
      <c r="D27" s="13" t="s">
        <v>239</v>
      </c>
      <c r="E27" s="18">
        <v>6</v>
      </c>
      <c r="F27" s="6">
        <v>43.5</v>
      </c>
      <c r="G27" s="19">
        <v>0.25019999999999998</v>
      </c>
      <c r="H27" s="11">
        <f t="shared" si="28"/>
        <v>0.17519999999999997</v>
      </c>
      <c r="I27" s="19">
        <v>5.4409999999999998</v>
      </c>
      <c r="J27" s="11">
        <f t="shared" si="29"/>
        <v>5.3849499999999999</v>
      </c>
      <c r="K27" s="19">
        <v>0.22570000000000001</v>
      </c>
      <c r="L27" s="11">
        <f t="shared" si="30"/>
        <v>0.15845000000000001</v>
      </c>
      <c r="M27" s="19">
        <v>0.91659999999999997</v>
      </c>
      <c r="N27" s="11">
        <f t="shared" si="31"/>
        <v>0.83809999999999996</v>
      </c>
      <c r="O27" s="19">
        <v>1.5389999999999999</v>
      </c>
      <c r="P27" s="11">
        <f t="shared" si="32"/>
        <v>0.30049999999999999</v>
      </c>
      <c r="Q27" s="19">
        <v>41.65</v>
      </c>
      <c r="R27" s="11">
        <f t="shared" si="33"/>
        <v>19.324999999999999</v>
      </c>
      <c r="S27" s="19">
        <v>4.7699999999999999E-2</v>
      </c>
      <c r="T27" s="11">
        <v>0</v>
      </c>
      <c r="U27" s="19">
        <v>0.8206</v>
      </c>
      <c r="V27" s="11">
        <f t="shared" si="34"/>
        <v>0.79495000000000005</v>
      </c>
      <c r="W27" s="19">
        <v>1.6060000000000001</v>
      </c>
      <c r="X27" s="11">
        <f t="shared" si="35"/>
        <v>1.5190000000000001</v>
      </c>
      <c r="Y27" s="19">
        <v>0.52629999999999999</v>
      </c>
      <c r="Z27" s="11">
        <f t="shared" si="36"/>
        <v>0.51180000000000003</v>
      </c>
      <c r="AA27" s="19">
        <v>1.78</v>
      </c>
      <c r="AB27" s="11">
        <f t="shared" si="37"/>
        <v>1.6715</v>
      </c>
      <c r="AC27" s="19">
        <v>3.1960000000000002</v>
      </c>
      <c r="AD27" s="11">
        <f t="shared" si="38"/>
        <v>1.9235000000000002</v>
      </c>
      <c r="AE27" s="19">
        <v>0.43319999999999997</v>
      </c>
      <c r="AF27" s="11">
        <f t="shared" si="39"/>
        <v>0.39169999999999999</v>
      </c>
      <c r="AG27" s="19">
        <v>0</v>
      </c>
      <c r="AH27" s="11">
        <v>0</v>
      </c>
      <c r="AI27" s="19">
        <v>0.84930000000000005</v>
      </c>
      <c r="AJ27" s="11">
        <f t="shared" si="40"/>
        <v>0.78680000000000005</v>
      </c>
      <c r="AK27" s="19">
        <v>40.56</v>
      </c>
      <c r="AL27" s="11">
        <f t="shared" si="41"/>
        <v>26.410000000000004</v>
      </c>
      <c r="AM27" s="3">
        <v>41.611469999999997</v>
      </c>
      <c r="AN27" s="3">
        <v>1.9029419999999999</v>
      </c>
      <c r="AO27" s="3">
        <v>21.866910000000001</v>
      </c>
    </row>
    <row r="28" spans="1:41" s="2" customFormat="1" x14ac:dyDescent="0.3">
      <c r="A28" s="1">
        <v>7</v>
      </c>
      <c r="B28" s="2" t="s">
        <v>54</v>
      </c>
      <c r="C28" s="9" t="s">
        <v>202</v>
      </c>
      <c r="D28" s="13" t="s">
        <v>239</v>
      </c>
      <c r="E28" s="18">
        <v>7</v>
      </c>
      <c r="F28" s="6">
        <v>44.65</v>
      </c>
      <c r="G28" s="19">
        <v>1.212</v>
      </c>
      <c r="H28" s="11">
        <f t="shared" si="28"/>
        <v>1.137</v>
      </c>
      <c r="I28" s="19">
        <v>12.01</v>
      </c>
      <c r="J28" s="11">
        <f t="shared" si="29"/>
        <v>11.953949999999999</v>
      </c>
      <c r="K28" s="19">
        <v>0.13389999999999999</v>
      </c>
      <c r="L28" s="11">
        <f t="shared" si="30"/>
        <v>6.6649999999999987E-2</v>
      </c>
      <c r="M28" s="19">
        <v>1.2390000000000001</v>
      </c>
      <c r="N28" s="11">
        <f t="shared" si="31"/>
        <v>1.1605000000000001</v>
      </c>
      <c r="O28" s="19">
        <v>9.7469999999999999</v>
      </c>
      <c r="P28" s="11">
        <f t="shared" si="32"/>
        <v>8.5084999999999997</v>
      </c>
      <c r="Q28" s="19">
        <v>40.29</v>
      </c>
      <c r="R28" s="11">
        <f t="shared" si="33"/>
        <v>17.965</v>
      </c>
      <c r="S28" s="19">
        <v>0.29330000000000001</v>
      </c>
      <c r="T28" s="11">
        <f>S28-S$264</f>
        <v>0.1328</v>
      </c>
      <c r="U28" s="19">
        <v>2.4860000000000002</v>
      </c>
      <c r="V28" s="11">
        <f t="shared" si="34"/>
        <v>2.46035</v>
      </c>
      <c r="W28" s="19">
        <v>3.2869999999999999</v>
      </c>
      <c r="X28" s="11">
        <f t="shared" si="35"/>
        <v>3.1999999999999997</v>
      </c>
      <c r="Y28" s="19">
        <v>1.44</v>
      </c>
      <c r="Z28" s="11">
        <f t="shared" si="36"/>
        <v>1.4255</v>
      </c>
      <c r="AA28" s="19">
        <v>1.9159999999999999</v>
      </c>
      <c r="AB28" s="11">
        <f t="shared" si="37"/>
        <v>1.8074999999999999</v>
      </c>
      <c r="AC28" s="19">
        <v>5.6260000000000003</v>
      </c>
      <c r="AD28" s="11">
        <f t="shared" si="38"/>
        <v>4.3535000000000004</v>
      </c>
      <c r="AE28" s="19">
        <v>1.0920000000000001</v>
      </c>
      <c r="AF28" s="11">
        <f t="shared" si="39"/>
        <v>1.0505</v>
      </c>
      <c r="AG28" s="19">
        <v>0</v>
      </c>
      <c r="AH28" s="11">
        <v>0</v>
      </c>
      <c r="AI28" s="19">
        <v>1.8540000000000001</v>
      </c>
      <c r="AJ28" s="11">
        <f t="shared" si="40"/>
        <v>1.7915000000000001</v>
      </c>
      <c r="AK28" s="19">
        <v>66.81</v>
      </c>
      <c r="AL28" s="11">
        <f t="shared" si="41"/>
        <v>52.660000000000004</v>
      </c>
      <c r="AM28" s="3">
        <v>41.19697</v>
      </c>
      <c r="AN28" s="3">
        <v>1.989913</v>
      </c>
      <c r="AO28" s="3">
        <v>20.7029</v>
      </c>
    </row>
    <row r="29" spans="1:41" s="2" customFormat="1" x14ac:dyDescent="0.3">
      <c r="A29" s="1">
        <v>8</v>
      </c>
      <c r="B29" s="2" t="s">
        <v>55</v>
      </c>
      <c r="C29" s="9" t="s">
        <v>202</v>
      </c>
      <c r="D29" s="13" t="s">
        <v>239</v>
      </c>
      <c r="E29" s="18">
        <v>8</v>
      </c>
      <c r="F29" s="6">
        <v>41.87</v>
      </c>
      <c r="G29" s="19">
        <v>0.92879999999999996</v>
      </c>
      <c r="H29" s="11">
        <f t="shared" si="28"/>
        <v>0.85379999999999989</v>
      </c>
      <c r="I29" s="19">
        <v>9.7959999999999994</v>
      </c>
      <c r="J29" s="11">
        <f t="shared" si="29"/>
        <v>9.7399499999999986</v>
      </c>
      <c r="K29" s="19">
        <v>0.1343</v>
      </c>
      <c r="L29" s="11">
        <f t="shared" si="30"/>
        <v>6.7049999999999998E-2</v>
      </c>
      <c r="M29" s="19">
        <v>0.79600000000000004</v>
      </c>
      <c r="N29" s="11">
        <f t="shared" si="31"/>
        <v>0.71750000000000003</v>
      </c>
      <c r="O29" s="19">
        <v>10.23</v>
      </c>
      <c r="P29" s="11">
        <f t="shared" si="32"/>
        <v>8.9915000000000003</v>
      </c>
      <c r="Q29" s="19">
        <v>58.41</v>
      </c>
      <c r="R29" s="11">
        <f t="shared" si="33"/>
        <v>36.084999999999994</v>
      </c>
      <c r="S29" s="19">
        <v>0.26619999999999999</v>
      </c>
      <c r="T29" s="11">
        <f>S29-S$264</f>
        <v>0.10569999999999999</v>
      </c>
      <c r="U29" s="19">
        <v>2.1309999999999998</v>
      </c>
      <c r="V29" s="11">
        <f t="shared" si="34"/>
        <v>2.1053499999999996</v>
      </c>
      <c r="W29" s="19">
        <v>3.153</v>
      </c>
      <c r="X29" s="11">
        <f t="shared" si="35"/>
        <v>3.0659999999999998</v>
      </c>
      <c r="Y29" s="19">
        <v>1.381</v>
      </c>
      <c r="Z29" s="11">
        <f t="shared" si="36"/>
        <v>1.3665</v>
      </c>
      <c r="AA29" s="19">
        <v>1.9690000000000001</v>
      </c>
      <c r="AB29" s="11">
        <f t="shared" si="37"/>
        <v>1.8605</v>
      </c>
      <c r="AC29" s="19">
        <v>8.3339999999999996</v>
      </c>
      <c r="AD29" s="11">
        <f t="shared" si="38"/>
        <v>7.0614999999999997</v>
      </c>
      <c r="AE29" s="19">
        <v>1.2350000000000001</v>
      </c>
      <c r="AF29" s="11">
        <f t="shared" si="39"/>
        <v>1.1935</v>
      </c>
      <c r="AG29" s="19">
        <v>0</v>
      </c>
      <c r="AH29" s="11">
        <v>0</v>
      </c>
      <c r="AI29" s="19">
        <v>1.7909999999999999</v>
      </c>
      <c r="AJ29" s="11">
        <f t="shared" si="40"/>
        <v>1.7284999999999999</v>
      </c>
      <c r="AK29" s="19">
        <v>53.88</v>
      </c>
      <c r="AL29" s="11">
        <f t="shared" si="41"/>
        <v>39.730000000000004</v>
      </c>
      <c r="AM29" s="3">
        <v>40.633009999999999</v>
      </c>
      <c r="AN29" s="3">
        <v>1.7975449999999999</v>
      </c>
      <c r="AO29" s="3">
        <v>22.60472</v>
      </c>
    </row>
    <row r="30" spans="1:41" s="2" customFormat="1" x14ac:dyDescent="0.3">
      <c r="A30" s="1"/>
      <c r="C30" s="9"/>
      <c r="D30" s="13"/>
      <c r="E30" s="14" t="s">
        <v>370</v>
      </c>
      <c r="F30" s="106">
        <f>AVERAGE(F22:F29)</f>
        <v>42.923749999999998</v>
      </c>
      <c r="G30" s="19"/>
      <c r="H30" s="11"/>
      <c r="I30" s="19"/>
      <c r="J30" s="11"/>
      <c r="K30" s="19"/>
      <c r="L30" s="11"/>
      <c r="M30" s="19"/>
      <c r="N30" s="11"/>
      <c r="O30" s="19"/>
      <c r="P30" s="11"/>
      <c r="Q30" s="19"/>
      <c r="R30" s="11"/>
      <c r="S30" s="19"/>
      <c r="T30" s="11"/>
      <c r="U30" s="19"/>
      <c r="V30" s="11"/>
      <c r="W30" s="19"/>
      <c r="X30" s="11"/>
      <c r="Y30" s="19"/>
      <c r="Z30" s="11"/>
      <c r="AA30" s="19"/>
      <c r="AB30" s="11"/>
      <c r="AC30" s="19"/>
      <c r="AD30" s="11"/>
      <c r="AE30" s="19"/>
      <c r="AF30" s="11"/>
      <c r="AG30" s="19"/>
      <c r="AH30" s="11"/>
      <c r="AI30" s="19"/>
      <c r="AJ30" s="11"/>
      <c r="AK30" s="19"/>
      <c r="AL30" s="11"/>
      <c r="AM30" s="3"/>
      <c r="AN30" s="3"/>
      <c r="AO30" s="3"/>
    </row>
    <row r="31" spans="1:41" s="2" customFormat="1" x14ac:dyDescent="0.3">
      <c r="A31" s="1"/>
      <c r="C31" s="9"/>
      <c r="D31" s="13"/>
      <c r="E31" s="14" t="s">
        <v>268</v>
      </c>
      <c r="F31" s="106">
        <f>STDEV(F22:F29)/SQRT(8)</f>
        <v>0.31552641671159209</v>
      </c>
      <c r="G31" s="19"/>
      <c r="H31" s="11"/>
      <c r="I31" s="19"/>
      <c r="J31" s="11"/>
      <c r="K31" s="19"/>
      <c r="L31" s="11"/>
      <c r="M31" s="19"/>
      <c r="N31" s="11"/>
      <c r="O31" s="19"/>
      <c r="P31" s="11"/>
      <c r="Q31" s="19"/>
      <c r="R31" s="11"/>
      <c r="S31" s="19"/>
      <c r="T31" s="11"/>
      <c r="U31" s="19"/>
      <c r="V31" s="11"/>
      <c r="W31" s="19"/>
      <c r="X31" s="11"/>
      <c r="Y31" s="19"/>
      <c r="Z31" s="11"/>
      <c r="AA31" s="19"/>
      <c r="AB31" s="11"/>
      <c r="AC31" s="19"/>
      <c r="AD31" s="11"/>
      <c r="AE31" s="19"/>
      <c r="AF31" s="11"/>
      <c r="AG31" s="19"/>
      <c r="AH31" s="11"/>
      <c r="AI31" s="19"/>
      <c r="AJ31" s="11"/>
      <c r="AK31" s="19"/>
      <c r="AL31" s="11"/>
      <c r="AM31" s="3"/>
      <c r="AN31" s="3"/>
      <c r="AO31" s="3"/>
    </row>
    <row r="32" spans="1:41" s="2" customFormat="1" x14ac:dyDescent="0.3">
      <c r="A32" s="1">
        <v>9</v>
      </c>
      <c r="B32" s="2" t="s">
        <v>56</v>
      </c>
      <c r="C32" s="9" t="s">
        <v>202</v>
      </c>
      <c r="D32" s="13" t="s">
        <v>240</v>
      </c>
      <c r="E32" s="18">
        <v>9</v>
      </c>
      <c r="F32" s="6">
        <v>43.55</v>
      </c>
      <c r="G32" s="19">
        <v>3.1280000000000001</v>
      </c>
      <c r="H32" s="11">
        <f t="shared" ref="H32:H39" si="42">G32-G$264</f>
        <v>3.0529999999999999</v>
      </c>
      <c r="I32" s="19">
        <v>10.75</v>
      </c>
      <c r="J32" s="11">
        <f t="shared" ref="J32:J39" si="43">I32-I$264</f>
        <v>10.693949999999999</v>
      </c>
      <c r="K32" s="19">
        <v>0.13789999999999999</v>
      </c>
      <c r="L32" s="11">
        <f>K32-K$264</f>
        <v>7.0649999999999991E-2</v>
      </c>
      <c r="M32" s="19">
        <v>1.111</v>
      </c>
      <c r="N32" s="11">
        <f t="shared" ref="N32:N39" si="44">M32-M$264</f>
        <v>1.0325</v>
      </c>
      <c r="O32" s="19">
        <v>9.968</v>
      </c>
      <c r="P32" s="11">
        <f t="shared" ref="P32:P39" si="45">O32-O$264</f>
        <v>8.7294999999999998</v>
      </c>
      <c r="Q32" s="19">
        <v>54.52</v>
      </c>
      <c r="R32" s="11">
        <f t="shared" ref="R32:R39" si="46">Q32-Q$264</f>
        <v>32.195000000000007</v>
      </c>
      <c r="S32" s="19">
        <v>0.96430000000000005</v>
      </c>
      <c r="T32" s="11">
        <f t="shared" ref="T32:T39" si="47">S32-S$264</f>
        <v>0.80380000000000007</v>
      </c>
      <c r="U32" s="19">
        <v>1.7270000000000001</v>
      </c>
      <c r="V32" s="11">
        <f t="shared" ref="V32:V39" si="48">U32-U$264</f>
        <v>1.7013500000000001</v>
      </c>
      <c r="W32" s="19">
        <v>1.4239999999999999</v>
      </c>
      <c r="X32" s="11">
        <f t="shared" ref="X32:X39" si="49">W32-W$264</f>
        <v>1.337</v>
      </c>
      <c r="Y32" s="19">
        <v>0.40179999999999999</v>
      </c>
      <c r="Z32" s="11">
        <f t="shared" ref="Z32:Z39" si="50">Y32-Y$264</f>
        <v>0.38729999999999998</v>
      </c>
      <c r="AA32" s="19">
        <v>6.6050000000000004</v>
      </c>
      <c r="AB32" s="11">
        <f t="shared" ref="AB32:AB39" si="51">AA32-AA$264</f>
        <v>6.4965000000000002</v>
      </c>
      <c r="AC32" s="19">
        <v>5.0119999999999996</v>
      </c>
      <c r="AD32" s="11">
        <f t="shared" ref="AD32:AD39" si="52">AC32-AC$264</f>
        <v>3.7394999999999996</v>
      </c>
      <c r="AE32" s="19">
        <v>1.1479999999999999</v>
      </c>
      <c r="AF32" s="11">
        <f t="shared" ref="AF32:AF39" si="53">AE32-AE$264</f>
        <v>1.1064999999999998</v>
      </c>
      <c r="AG32" s="19">
        <v>0</v>
      </c>
      <c r="AH32" s="11">
        <v>0</v>
      </c>
      <c r="AI32" s="19">
        <v>1.83</v>
      </c>
      <c r="AJ32" s="11">
        <f t="shared" ref="AJ32:AJ39" si="54">AI32-AI$264</f>
        <v>1.7675000000000001</v>
      </c>
      <c r="AK32" s="19">
        <v>58.47</v>
      </c>
      <c r="AL32" s="11">
        <f t="shared" ref="AL32:AL39" si="55">AK32-AK$264</f>
        <v>44.32</v>
      </c>
      <c r="AM32" s="3">
        <v>40.007649999999998</v>
      </c>
      <c r="AN32" s="3">
        <v>1.8996660000000001</v>
      </c>
      <c r="AO32" s="3">
        <v>21.060359999999999</v>
      </c>
    </row>
    <row r="33" spans="1:41" s="2" customFormat="1" x14ac:dyDescent="0.3">
      <c r="A33" s="1">
        <v>10</v>
      </c>
      <c r="B33" s="2" t="s">
        <v>57</v>
      </c>
      <c r="C33" s="9" t="s">
        <v>202</v>
      </c>
      <c r="D33" s="13" t="s">
        <v>240</v>
      </c>
      <c r="E33" s="18">
        <v>10</v>
      </c>
      <c r="F33" s="6">
        <v>45.35</v>
      </c>
      <c r="G33" s="19">
        <v>3.0110000000000001</v>
      </c>
      <c r="H33" s="11">
        <f t="shared" si="42"/>
        <v>2.9359999999999999</v>
      </c>
      <c r="I33" s="19">
        <v>14.96</v>
      </c>
      <c r="J33" s="11">
        <f t="shared" si="43"/>
        <v>14.90395</v>
      </c>
      <c r="K33" s="19">
        <v>0</v>
      </c>
      <c r="L33" s="11">
        <v>0</v>
      </c>
      <c r="M33" s="19">
        <v>0.70420000000000005</v>
      </c>
      <c r="N33" s="11">
        <f t="shared" si="44"/>
        <v>0.62570000000000003</v>
      </c>
      <c r="O33" s="19">
        <v>14.14</v>
      </c>
      <c r="P33" s="11">
        <f t="shared" si="45"/>
        <v>12.9015</v>
      </c>
      <c r="Q33" s="19">
        <v>70.45</v>
      </c>
      <c r="R33" s="11">
        <f t="shared" si="46"/>
        <v>48.125</v>
      </c>
      <c r="S33" s="19">
        <v>0.45340000000000003</v>
      </c>
      <c r="T33" s="11">
        <f t="shared" si="47"/>
        <v>0.29290000000000005</v>
      </c>
      <c r="U33" s="19">
        <v>1.113</v>
      </c>
      <c r="V33" s="11">
        <f t="shared" si="48"/>
        <v>1.08735</v>
      </c>
      <c r="W33" s="19">
        <v>1.381</v>
      </c>
      <c r="X33" s="11">
        <f t="shared" si="49"/>
        <v>1.294</v>
      </c>
      <c r="Y33" s="19">
        <v>0.43590000000000001</v>
      </c>
      <c r="Z33" s="11">
        <f t="shared" si="50"/>
        <v>0.4214</v>
      </c>
      <c r="AA33" s="19">
        <v>3.6579999999999999</v>
      </c>
      <c r="AB33" s="11">
        <f t="shared" si="51"/>
        <v>3.5495000000000001</v>
      </c>
      <c r="AC33" s="19">
        <v>7.1210000000000004</v>
      </c>
      <c r="AD33" s="11">
        <f t="shared" si="52"/>
        <v>5.8485000000000005</v>
      </c>
      <c r="AE33" s="19">
        <v>1.0369999999999999</v>
      </c>
      <c r="AF33" s="11">
        <f t="shared" si="53"/>
        <v>0.99549999999999994</v>
      </c>
      <c r="AG33" s="19">
        <v>0</v>
      </c>
      <c r="AH33" s="11">
        <v>0</v>
      </c>
      <c r="AI33" s="19">
        <v>2.2599999999999998</v>
      </c>
      <c r="AJ33" s="11">
        <f t="shared" si="54"/>
        <v>2.1974999999999998</v>
      </c>
      <c r="AK33" s="19">
        <v>50.66</v>
      </c>
      <c r="AL33" s="11">
        <f t="shared" si="55"/>
        <v>36.51</v>
      </c>
      <c r="AM33" s="3">
        <v>42.974899999999998</v>
      </c>
      <c r="AN33" s="3">
        <v>1.985233</v>
      </c>
      <c r="AO33" s="3">
        <v>21.647279999999999</v>
      </c>
    </row>
    <row r="34" spans="1:41" s="2" customFormat="1" x14ac:dyDescent="0.3">
      <c r="A34" s="1">
        <v>11</v>
      </c>
      <c r="B34" s="2" t="s">
        <v>58</v>
      </c>
      <c r="C34" s="9" t="s">
        <v>202</v>
      </c>
      <c r="D34" s="13" t="s">
        <v>240</v>
      </c>
      <c r="E34" s="18">
        <v>11</v>
      </c>
      <c r="F34" s="6">
        <v>43.91</v>
      </c>
      <c r="G34" s="19">
        <v>2.4279999999999999</v>
      </c>
      <c r="H34" s="11">
        <f t="shared" si="42"/>
        <v>2.3529999999999998</v>
      </c>
      <c r="I34" s="19">
        <v>9.6609999999999996</v>
      </c>
      <c r="J34" s="11">
        <f t="shared" si="43"/>
        <v>9.6049499999999988</v>
      </c>
      <c r="K34" s="19">
        <v>0.13589999999999999</v>
      </c>
      <c r="L34" s="11">
        <f t="shared" ref="L34:L39" si="56">K34-K$264</f>
        <v>6.8649999999999989E-2</v>
      </c>
      <c r="M34" s="19">
        <v>0.91659999999999997</v>
      </c>
      <c r="N34" s="11">
        <f t="shared" si="44"/>
        <v>0.83809999999999996</v>
      </c>
      <c r="O34" s="19">
        <v>7.6070000000000002</v>
      </c>
      <c r="P34" s="11">
        <f t="shared" si="45"/>
        <v>6.3685</v>
      </c>
      <c r="Q34" s="19">
        <v>67.53</v>
      </c>
      <c r="R34" s="11">
        <f t="shared" si="46"/>
        <v>45.204999999999998</v>
      </c>
      <c r="S34" s="19">
        <v>0.53359999999999996</v>
      </c>
      <c r="T34" s="11">
        <f t="shared" si="47"/>
        <v>0.37309999999999999</v>
      </c>
      <c r="U34" s="19">
        <v>1.161</v>
      </c>
      <c r="V34" s="11">
        <f t="shared" si="48"/>
        <v>1.1353500000000001</v>
      </c>
      <c r="W34" s="19">
        <v>1.1040000000000001</v>
      </c>
      <c r="X34" s="11">
        <f t="shared" si="49"/>
        <v>1.0170000000000001</v>
      </c>
      <c r="Y34" s="19">
        <v>0.35070000000000001</v>
      </c>
      <c r="Z34" s="11">
        <f t="shared" si="50"/>
        <v>0.3362</v>
      </c>
      <c r="AA34" s="19">
        <v>5.3289999999999997</v>
      </c>
      <c r="AB34" s="11">
        <f t="shared" si="51"/>
        <v>5.2204999999999995</v>
      </c>
      <c r="AC34" s="19">
        <v>5.1529999999999996</v>
      </c>
      <c r="AD34" s="11">
        <f t="shared" si="52"/>
        <v>3.8804999999999996</v>
      </c>
      <c r="AE34" s="19">
        <v>0.90380000000000005</v>
      </c>
      <c r="AF34" s="11">
        <f t="shared" si="53"/>
        <v>0.86230000000000007</v>
      </c>
      <c r="AG34" s="19">
        <v>0</v>
      </c>
      <c r="AH34" s="11">
        <v>0</v>
      </c>
      <c r="AI34" s="19">
        <v>1.649</v>
      </c>
      <c r="AJ34" s="11">
        <f t="shared" si="54"/>
        <v>1.5865</v>
      </c>
      <c r="AK34" s="19">
        <v>55.04</v>
      </c>
      <c r="AL34" s="11">
        <f t="shared" si="55"/>
        <v>40.89</v>
      </c>
      <c r="AM34" s="3">
        <v>41.490540000000003</v>
      </c>
      <c r="AN34" s="3">
        <v>1.900433</v>
      </c>
      <c r="AO34" s="3">
        <v>21.832149999999999</v>
      </c>
    </row>
    <row r="35" spans="1:41" s="2" customFormat="1" x14ac:dyDescent="0.3">
      <c r="A35" s="1">
        <v>12</v>
      </c>
      <c r="B35" s="2" t="s">
        <v>59</v>
      </c>
      <c r="C35" s="9" t="s">
        <v>202</v>
      </c>
      <c r="D35" s="13" t="s">
        <v>240</v>
      </c>
      <c r="E35" s="18">
        <v>12</v>
      </c>
      <c r="F35" s="6">
        <v>43.39</v>
      </c>
      <c r="G35" s="19">
        <v>1.37</v>
      </c>
      <c r="H35" s="11">
        <f t="shared" si="42"/>
        <v>1.2950000000000002</v>
      </c>
      <c r="I35" s="19">
        <v>13.16</v>
      </c>
      <c r="J35" s="11">
        <f t="shared" si="43"/>
        <v>13.103949999999999</v>
      </c>
      <c r="K35" s="19">
        <v>0.1522</v>
      </c>
      <c r="L35" s="11">
        <f t="shared" si="56"/>
        <v>8.4949999999999998E-2</v>
      </c>
      <c r="M35" s="19">
        <v>0.81769999999999998</v>
      </c>
      <c r="N35" s="11">
        <f t="shared" si="44"/>
        <v>0.73919999999999997</v>
      </c>
      <c r="O35" s="19">
        <v>10.82</v>
      </c>
      <c r="P35" s="11">
        <f t="shared" si="45"/>
        <v>9.5815000000000001</v>
      </c>
      <c r="Q35" s="19">
        <v>45.78</v>
      </c>
      <c r="R35" s="11">
        <f t="shared" si="46"/>
        <v>23.455000000000002</v>
      </c>
      <c r="S35" s="19">
        <v>0.28689999999999999</v>
      </c>
      <c r="T35" s="11">
        <f t="shared" si="47"/>
        <v>0.12639999999999998</v>
      </c>
      <c r="U35" s="19">
        <v>3.883</v>
      </c>
      <c r="V35" s="11">
        <f t="shared" si="48"/>
        <v>3.8573499999999998</v>
      </c>
      <c r="W35" s="19">
        <v>1.909</v>
      </c>
      <c r="X35" s="11">
        <f t="shared" si="49"/>
        <v>1.8220000000000001</v>
      </c>
      <c r="Y35" s="19">
        <v>0.3145</v>
      </c>
      <c r="Z35" s="11">
        <f t="shared" si="50"/>
        <v>0.3</v>
      </c>
      <c r="AA35" s="19">
        <v>1.075</v>
      </c>
      <c r="AB35" s="11">
        <f t="shared" si="51"/>
        <v>0.96649999999999991</v>
      </c>
      <c r="AC35" s="19">
        <v>6.8970000000000002</v>
      </c>
      <c r="AD35" s="11">
        <f t="shared" si="52"/>
        <v>5.6245000000000003</v>
      </c>
      <c r="AE35" s="19">
        <v>1.2130000000000001</v>
      </c>
      <c r="AF35" s="11">
        <f t="shared" si="53"/>
        <v>1.1715</v>
      </c>
      <c r="AG35" s="19">
        <v>1.54E-2</v>
      </c>
      <c r="AH35" s="11">
        <v>0</v>
      </c>
      <c r="AI35" s="19">
        <v>2.032</v>
      </c>
      <c r="AJ35" s="11">
        <f t="shared" si="54"/>
        <v>1.9695</v>
      </c>
      <c r="AK35" s="19">
        <v>48.03</v>
      </c>
      <c r="AL35" s="11">
        <f t="shared" si="55"/>
        <v>33.880000000000003</v>
      </c>
      <c r="AM35" s="3">
        <v>41.591479999999997</v>
      </c>
      <c r="AN35" s="3">
        <v>2.1914920000000002</v>
      </c>
      <c r="AO35" s="3">
        <v>18.97861</v>
      </c>
    </row>
    <row r="36" spans="1:41" s="2" customFormat="1" x14ac:dyDescent="0.3">
      <c r="A36" s="1">
        <v>13</v>
      </c>
      <c r="B36" s="2" t="s">
        <v>60</v>
      </c>
      <c r="C36" s="9" t="s">
        <v>202</v>
      </c>
      <c r="D36" s="13" t="s">
        <v>241</v>
      </c>
      <c r="E36" s="18">
        <v>13</v>
      </c>
      <c r="F36" s="6">
        <v>46.04</v>
      </c>
      <c r="G36" s="19">
        <v>3.8149999999999999</v>
      </c>
      <c r="H36" s="11">
        <f t="shared" si="42"/>
        <v>3.7399999999999998</v>
      </c>
      <c r="I36" s="19">
        <v>14.3</v>
      </c>
      <c r="J36" s="11">
        <f t="shared" si="43"/>
        <v>14.24395</v>
      </c>
      <c r="K36" s="19">
        <v>0.13950000000000001</v>
      </c>
      <c r="L36" s="11">
        <f t="shared" si="56"/>
        <v>7.2250000000000009E-2</v>
      </c>
      <c r="M36" s="19">
        <v>2.0760000000000001</v>
      </c>
      <c r="N36" s="11">
        <f t="shared" si="44"/>
        <v>1.9975000000000001</v>
      </c>
      <c r="O36" s="19">
        <v>16.3</v>
      </c>
      <c r="P36" s="11">
        <f t="shared" si="45"/>
        <v>15.061500000000001</v>
      </c>
      <c r="Q36" s="19">
        <v>43.65</v>
      </c>
      <c r="R36" s="11">
        <f t="shared" si="46"/>
        <v>21.324999999999999</v>
      </c>
      <c r="S36" s="19">
        <v>0.75539999999999996</v>
      </c>
      <c r="T36" s="11">
        <f t="shared" si="47"/>
        <v>0.59489999999999998</v>
      </c>
      <c r="U36" s="19">
        <v>3.0950000000000002</v>
      </c>
      <c r="V36" s="11">
        <f t="shared" si="48"/>
        <v>3.06935</v>
      </c>
      <c r="W36" s="19">
        <v>3.0710000000000002</v>
      </c>
      <c r="X36" s="11">
        <f t="shared" si="49"/>
        <v>2.984</v>
      </c>
      <c r="Y36" s="19">
        <v>0.29920000000000002</v>
      </c>
      <c r="Z36" s="11">
        <f t="shared" si="50"/>
        <v>0.28470000000000001</v>
      </c>
      <c r="AA36" s="19">
        <v>3.2530000000000001</v>
      </c>
      <c r="AB36" s="11">
        <f t="shared" si="51"/>
        <v>3.1445000000000003</v>
      </c>
      <c r="AC36" s="19">
        <v>7.85</v>
      </c>
      <c r="AD36" s="11">
        <f t="shared" si="52"/>
        <v>6.5774999999999997</v>
      </c>
      <c r="AE36" s="19">
        <v>1.1990000000000001</v>
      </c>
      <c r="AF36" s="11">
        <f t="shared" si="53"/>
        <v>1.1575</v>
      </c>
      <c r="AG36" s="19">
        <v>0</v>
      </c>
      <c r="AH36" s="11">
        <v>0</v>
      </c>
      <c r="AI36" s="19">
        <v>4.1420000000000003</v>
      </c>
      <c r="AJ36" s="11">
        <f t="shared" si="54"/>
        <v>4.0795000000000003</v>
      </c>
      <c r="AK36" s="19">
        <v>60.12</v>
      </c>
      <c r="AL36" s="11">
        <f t="shared" si="55"/>
        <v>45.97</v>
      </c>
      <c r="AM36" s="3">
        <v>41.844900000000003</v>
      </c>
      <c r="AN36" s="3">
        <v>1.650034</v>
      </c>
      <c r="AO36" s="3">
        <v>25.360019999999999</v>
      </c>
    </row>
    <row r="37" spans="1:41" s="2" customFormat="1" x14ac:dyDescent="0.3">
      <c r="A37" s="1">
        <v>14</v>
      </c>
      <c r="B37" s="2" t="s">
        <v>61</v>
      </c>
      <c r="C37" s="9" t="s">
        <v>202</v>
      </c>
      <c r="D37" s="13" t="s">
        <v>241</v>
      </c>
      <c r="E37" s="18">
        <v>14</v>
      </c>
      <c r="F37" s="6">
        <v>42.02</v>
      </c>
      <c r="G37" s="19">
        <v>3.306</v>
      </c>
      <c r="H37" s="11">
        <f t="shared" si="42"/>
        <v>3.2309999999999999</v>
      </c>
      <c r="I37" s="19">
        <v>13.26</v>
      </c>
      <c r="J37" s="11">
        <f t="shared" si="43"/>
        <v>13.203949999999999</v>
      </c>
      <c r="K37" s="19">
        <v>0.109</v>
      </c>
      <c r="L37" s="11">
        <f t="shared" si="56"/>
        <v>4.1749999999999995E-2</v>
      </c>
      <c r="M37" s="19">
        <v>0.84709999999999996</v>
      </c>
      <c r="N37" s="11">
        <f t="shared" si="44"/>
        <v>0.76859999999999995</v>
      </c>
      <c r="O37" s="19">
        <v>14.47</v>
      </c>
      <c r="P37" s="11">
        <f t="shared" si="45"/>
        <v>13.2315</v>
      </c>
      <c r="Q37" s="19">
        <v>73.41</v>
      </c>
      <c r="R37" s="11">
        <f t="shared" si="46"/>
        <v>51.084999999999994</v>
      </c>
      <c r="S37" s="19">
        <v>0.68220000000000003</v>
      </c>
      <c r="T37" s="11">
        <f t="shared" si="47"/>
        <v>0.52170000000000005</v>
      </c>
      <c r="U37" s="19">
        <v>2.3420000000000001</v>
      </c>
      <c r="V37" s="11">
        <f t="shared" si="48"/>
        <v>2.3163499999999999</v>
      </c>
      <c r="W37" s="19">
        <v>2.4900000000000002</v>
      </c>
      <c r="X37" s="11">
        <f t="shared" si="49"/>
        <v>2.403</v>
      </c>
      <c r="Y37" s="19">
        <v>0.2303</v>
      </c>
      <c r="Z37" s="11">
        <f t="shared" si="50"/>
        <v>0.21579999999999999</v>
      </c>
      <c r="AA37" s="19">
        <v>2.552</v>
      </c>
      <c r="AB37" s="11">
        <f t="shared" si="51"/>
        <v>2.4435000000000002</v>
      </c>
      <c r="AC37" s="19">
        <v>8.1470000000000002</v>
      </c>
      <c r="AD37" s="11">
        <f t="shared" si="52"/>
        <v>6.8745000000000003</v>
      </c>
      <c r="AE37" s="19">
        <v>1.107</v>
      </c>
      <c r="AF37" s="11">
        <f t="shared" si="53"/>
        <v>1.0654999999999999</v>
      </c>
      <c r="AG37" s="19">
        <v>0</v>
      </c>
      <c r="AH37" s="11">
        <v>0</v>
      </c>
      <c r="AI37" s="19">
        <v>2.5150000000000001</v>
      </c>
      <c r="AJ37" s="11">
        <f t="shared" si="54"/>
        <v>2.4525000000000001</v>
      </c>
      <c r="AK37" s="19">
        <v>57.26</v>
      </c>
      <c r="AL37" s="11">
        <f t="shared" si="55"/>
        <v>43.11</v>
      </c>
      <c r="AM37" s="3">
        <v>43.667430000000003</v>
      </c>
      <c r="AN37" s="3">
        <v>1.849918</v>
      </c>
      <c r="AO37" s="3">
        <v>23.605060000000002</v>
      </c>
    </row>
    <row r="38" spans="1:41" s="2" customFormat="1" x14ac:dyDescent="0.3">
      <c r="A38" s="1">
        <v>15</v>
      </c>
      <c r="B38" s="2" t="s">
        <v>62</v>
      </c>
      <c r="C38" s="9" t="s">
        <v>202</v>
      </c>
      <c r="D38" s="13" t="s">
        <v>241</v>
      </c>
      <c r="E38" s="18">
        <v>15</v>
      </c>
      <c r="F38" s="6">
        <v>44.35</v>
      </c>
      <c r="G38" s="19">
        <v>4.085</v>
      </c>
      <c r="H38" s="11">
        <f t="shared" si="42"/>
        <v>4.01</v>
      </c>
      <c r="I38" s="19">
        <v>14.68</v>
      </c>
      <c r="J38" s="11">
        <f t="shared" si="43"/>
        <v>14.623949999999999</v>
      </c>
      <c r="K38" s="19">
        <v>0.1045</v>
      </c>
      <c r="L38" s="11">
        <f t="shared" si="56"/>
        <v>3.7249999999999991E-2</v>
      </c>
      <c r="M38" s="19">
        <v>1.284</v>
      </c>
      <c r="N38" s="11">
        <f t="shared" si="44"/>
        <v>1.2055</v>
      </c>
      <c r="O38" s="19">
        <v>12.83</v>
      </c>
      <c r="P38" s="11">
        <f t="shared" si="45"/>
        <v>11.5915</v>
      </c>
      <c r="Q38" s="19">
        <v>81.34</v>
      </c>
      <c r="R38" s="11">
        <f t="shared" si="46"/>
        <v>59.015000000000001</v>
      </c>
      <c r="S38" s="19">
        <v>0.40089999999999998</v>
      </c>
      <c r="T38" s="11">
        <f t="shared" si="47"/>
        <v>0.24039999999999997</v>
      </c>
      <c r="U38" s="19">
        <v>3.0169999999999999</v>
      </c>
      <c r="V38" s="11">
        <f t="shared" si="48"/>
        <v>2.9913499999999997</v>
      </c>
      <c r="W38" s="19">
        <v>3.1459999999999999</v>
      </c>
      <c r="X38" s="11">
        <f t="shared" si="49"/>
        <v>3.0589999999999997</v>
      </c>
      <c r="Y38" s="19">
        <v>0.29599999999999999</v>
      </c>
      <c r="Z38" s="11">
        <f t="shared" si="50"/>
        <v>0.28149999999999997</v>
      </c>
      <c r="AA38" s="19">
        <v>1.22</v>
      </c>
      <c r="AB38" s="11">
        <f t="shared" si="51"/>
        <v>1.1114999999999999</v>
      </c>
      <c r="AC38" s="19">
        <v>6.8440000000000003</v>
      </c>
      <c r="AD38" s="11">
        <f t="shared" si="52"/>
        <v>5.5715000000000003</v>
      </c>
      <c r="AE38" s="19">
        <v>1.0860000000000001</v>
      </c>
      <c r="AF38" s="11">
        <f t="shared" si="53"/>
        <v>1.0445</v>
      </c>
      <c r="AG38" s="19">
        <v>1.9019999999999999</v>
      </c>
      <c r="AH38" s="11">
        <f>AG38-AG$264</f>
        <v>0.30149999999999988</v>
      </c>
      <c r="AI38" s="19">
        <v>2.9260000000000002</v>
      </c>
      <c r="AJ38" s="11">
        <f t="shared" si="54"/>
        <v>2.8635000000000002</v>
      </c>
      <c r="AK38" s="19">
        <v>66.48</v>
      </c>
      <c r="AL38" s="11">
        <f t="shared" si="55"/>
        <v>52.330000000000005</v>
      </c>
      <c r="AM38" s="3">
        <v>42.662500000000001</v>
      </c>
      <c r="AN38" s="3">
        <v>1.7056659999999999</v>
      </c>
      <c r="AO38" s="3">
        <v>25.012219999999999</v>
      </c>
    </row>
    <row r="39" spans="1:41" s="2" customFormat="1" x14ac:dyDescent="0.3">
      <c r="A39" s="1">
        <v>16</v>
      </c>
      <c r="B39" s="2" t="s">
        <v>63</v>
      </c>
      <c r="C39" s="9" t="s">
        <v>202</v>
      </c>
      <c r="D39" s="13" t="s">
        <v>241</v>
      </c>
      <c r="E39" s="18">
        <v>16</v>
      </c>
      <c r="F39" s="6">
        <v>40.770000000000003</v>
      </c>
      <c r="G39" s="19">
        <v>5.6550000000000002</v>
      </c>
      <c r="H39" s="11">
        <f t="shared" si="42"/>
        <v>5.58</v>
      </c>
      <c r="I39" s="19">
        <v>15.09</v>
      </c>
      <c r="J39" s="11">
        <f t="shared" si="43"/>
        <v>15.033949999999999</v>
      </c>
      <c r="K39" s="19">
        <v>0.129</v>
      </c>
      <c r="L39" s="11">
        <f t="shared" si="56"/>
        <v>6.1749999999999999E-2</v>
      </c>
      <c r="M39" s="19">
        <v>1.5509999999999999</v>
      </c>
      <c r="N39" s="11">
        <f t="shared" si="44"/>
        <v>1.4724999999999999</v>
      </c>
      <c r="O39" s="19">
        <v>11.57</v>
      </c>
      <c r="P39" s="11">
        <f t="shared" si="45"/>
        <v>10.3315</v>
      </c>
      <c r="Q39" s="19">
        <v>71.16</v>
      </c>
      <c r="R39" s="11">
        <f t="shared" si="46"/>
        <v>48.834999999999994</v>
      </c>
      <c r="S39" s="19">
        <v>0.59370000000000001</v>
      </c>
      <c r="T39" s="11">
        <f t="shared" si="47"/>
        <v>0.43320000000000003</v>
      </c>
      <c r="U39" s="19">
        <v>1.341</v>
      </c>
      <c r="V39" s="11">
        <f t="shared" si="48"/>
        <v>1.31535</v>
      </c>
      <c r="W39" s="19">
        <v>2.6259999999999999</v>
      </c>
      <c r="X39" s="11">
        <f t="shared" si="49"/>
        <v>2.5389999999999997</v>
      </c>
      <c r="Y39" s="19">
        <v>0.26979999999999998</v>
      </c>
      <c r="Z39" s="11">
        <f t="shared" si="50"/>
        <v>0.25529999999999997</v>
      </c>
      <c r="AA39" s="19">
        <v>3.2629999999999999</v>
      </c>
      <c r="AB39" s="11">
        <f t="shared" si="51"/>
        <v>3.1545000000000001</v>
      </c>
      <c r="AC39" s="19">
        <v>7.9889999999999999</v>
      </c>
      <c r="AD39" s="11">
        <f t="shared" si="52"/>
        <v>6.7164999999999999</v>
      </c>
      <c r="AE39" s="19">
        <v>0.99439999999999995</v>
      </c>
      <c r="AF39" s="11">
        <f t="shared" si="53"/>
        <v>0.95289999999999997</v>
      </c>
      <c r="AG39" s="19">
        <v>0</v>
      </c>
      <c r="AH39" s="11">
        <v>0</v>
      </c>
      <c r="AI39" s="19">
        <v>2.9550000000000001</v>
      </c>
      <c r="AJ39" s="11">
        <f t="shared" si="54"/>
        <v>2.8925000000000001</v>
      </c>
      <c r="AK39" s="19">
        <v>76.040000000000006</v>
      </c>
      <c r="AL39" s="11">
        <f t="shared" si="55"/>
        <v>61.890000000000008</v>
      </c>
      <c r="AM39" s="3">
        <v>43.97663</v>
      </c>
      <c r="AN39" s="3">
        <v>1.843834</v>
      </c>
      <c r="AO39" s="3">
        <v>23.850650000000002</v>
      </c>
    </row>
    <row r="40" spans="1:41" s="2" customFormat="1" x14ac:dyDescent="0.3">
      <c r="A40" s="1"/>
      <c r="C40" s="9"/>
      <c r="D40" s="13"/>
      <c r="E40" s="14" t="s">
        <v>370</v>
      </c>
      <c r="F40" s="106">
        <f>AVERAGE(F32:F39)</f>
        <v>43.672499999999999</v>
      </c>
      <c r="G40" s="19"/>
      <c r="H40" s="11"/>
      <c r="I40" s="19"/>
      <c r="J40" s="11"/>
      <c r="K40" s="19"/>
      <c r="L40" s="11"/>
      <c r="M40" s="19"/>
      <c r="N40" s="11"/>
      <c r="O40" s="19"/>
      <c r="P40" s="11"/>
      <c r="Q40" s="19"/>
      <c r="R40" s="11"/>
      <c r="S40" s="19"/>
      <c r="T40" s="11"/>
      <c r="U40" s="19"/>
      <c r="V40" s="11"/>
      <c r="W40" s="19"/>
      <c r="X40" s="11"/>
      <c r="Y40" s="19"/>
      <c r="Z40" s="11"/>
      <c r="AA40" s="19"/>
      <c r="AB40" s="11"/>
      <c r="AC40" s="19"/>
      <c r="AD40" s="11"/>
      <c r="AE40" s="19"/>
      <c r="AF40" s="11"/>
      <c r="AG40" s="19"/>
      <c r="AH40" s="11"/>
      <c r="AI40" s="19"/>
      <c r="AJ40" s="11"/>
      <c r="AK40" s="19"/>
      <c r="AL40" s="11"/>
      <c r="AM40" s="3"/>
      <c r="AN40" s="3"/>
      <c r="AO40" s="3"/>
    </row>
    <row r="41" spans="1:41" s="2" customFormat="1" x14ac:dyDescent="0.3">
      <c r="A41" s="1"/>
      <c r="C41" s="9"/>
      <c r="D41" s="13"/>
      <c r="E41" s="14" t="s">
        <v>268</v>
      </c>
      <c r="F41" s="106">
        <f>STDEV(F32:F39)/SQRT(8)</f>
        <v>0.60036521622854067</v>
      </c>
      <c r="G41" s="19"/>
      <c r="H41" s="11"/>
      <c r="I41" s="19"/>
      <c r="J41" s="11"/>
      <c r="K41" s="19"/>
      <c r="L41" s="11"/>
      <c r="M41" s="19"/>
      <c r="N41" s="11"/>
      <c r="O41" s="19"/>
      <c r="P41" s="11"/>
      <c r="Q41" s="19"/>
      <c r="R41" s="11"/>
      <c r="S41" s="19"/>
      <c r="T41" s="11"/>
      <c r="U41" s="19"/>
      <c r="V41" s="11"/>
      <c r="W41" s="19"/>
      <c r="X41" s="11"/>
      <c r="Y41" s="19"/>
      <c r="Z41" s="11"/>
      <c r="AA41" s="19"/>
      <c r="AB41" s="11"/>
      <c r="AC41" s="19"/>
      <c r="AD41" s="11"/>
      <c r="AE41" s="19"/>
      <c r="AF41" s="11"/>
      <c r="AG41" s="19"/>
      <c r="AH41" s="11"/>
      <c r="AI41" s="19"/>
      <c r="AJ41" s="11"/>
      <c r="AK41" s="19"/>
      <c r="AL41" s="11"/>
      <c r="AM41" s="3"/>
      <c r="AN41" s="3"/>
      <c r="AO41" s="3"/>
    </row>
    <row r="42" spans="1:41" s="2" customFormat="1" x14ac:dyDescent="0.3">
      <c r="A42" s="1">
        <v>17</v>
      </c>
      <c r="B42" s="2" t="s">
        <v>64</v>
      </c>
      <c r="C42" s="9" t="s">
        <v>203</v>
      </c>
      <c r="D42" s="13" t="s">
        <v>238</v>
      </c>
      <c r="E42" s="18">
        <v>1</v>
      </c>
      <c r="F42" s="6">
        <v>36.4</v>
      </c>
      <c r="G42" s="19">
        <v>2.9079999999999999</v>
      </c>
      <c r="H42" s="11">
        <f t="shared" ref="H42:H49" si="57">G42-G$264</f>
        <v>2.8329999999999997</v>
      </c>
      <c r="I42" s="19">
        <v>18.27</v>
      </c>
      <c r="J42" s="11">
        <f t="shared" ref="J42:J49" si="58">I42-I$264</f>
        <v>18.213950000000001</v>
      </c>
      <c r="K42" s="19">
        <v>0.1139</v>
      </c>
      <c r="L42" s="11">
        <f>K42-K$264</f>
        <v>4.6649999999999997E-2</v>
      </c>
      <c r="M42" s="19">
        <v>1.7010000000000001</v>
      </c>
      <c r="N42" s="11">
        <f t="shared" ref="N42:N49" si="59">M42-M$264</f>
        <v>1.6225000000000001</v>
      </c>
      <c r="O42" s="19">
        <v>15.26</v>
      </c>
      <c r="P42" s="11">
        <f t="shared" ref="P42:P49" si="60">O42-O$264</f>
        <v>14.0215</v>
      </c>
      <c r="Q42" s="19">
        <v>58.98</v>
      </c>
      <c r="R42" s="11">
        <f t="shared" ref="R42:R49" si="61">Q42-Q$264</f>
        <v>36.655000000000001</v>
      </c>
      <c r="S42" s="19">
        <v>0.54559999999999997</v>
      </c>
      <c r="T42" s="11">
        <f t="shared" ref="T42:T49" si="62">S42-S$264</f>
        <v>0.3851</v>
      </c>
      <c r="U42" s="19">
        <v>0.72650000000000003</v>
      </c>
      <c r="V42" s="11">
        <f t="shared" ref="V42:V49" si="63">U42-U$264</f>
        <v>0.70085000000000008</v>
      </c>
      <c r="W42" s="19">
        <v>2.8250000000000002</v>
      </c>
      <c r="X42" s="11">
        <f t="shared" ref="X42:X49" si="64">W42-W$264</f>
        <v>2.738</v>
      </c>
      <c r="Y42" s="19">
        <v>1.67</v>
      </c>
      <c r="Z42" s="11">
        <f t="shared" ref="Z42:Z49" si="65">Y42-Y$264</f>
        <v>1.6555</v>
      </c>
      <c r="AA42" s="19">
        <v>0.9768</v>
      </c>
      <c r="AB42" s="11">
        <f t="shared" ref="AB42:AB49" si="66">AA42-AA$264</f>
        <v>0.86829999999999996</v>
      </c>
      <c r="AC42" s="19">
        <v>9.6199999999999992</v>
      </c>
      <c r="AD42" s="11">
        <f t="shared" ref="AD42:AD49" si="67">AC42-AC$264</f>
        <v>8.3475000000000001</v>
      </c>
      <c r="AE42" s="19">
        <v>0.82269999999999999</v>
      </c>
      <c r="AF42" s="11">
        <f t="shared" ref="AF42:AF49" si="68">AE42-AE$264</f>
        <v>0.78120000000000001</v>
      </c>
      <c r="AG42" s="19">
        <v>0</v>
      </c>
      <c r="AH42" s="11">
        <v>0</v>
      </c>
      <c r="AI42" s="19">
        <v>2.5129999999999999</v>
      </c>
      <c r="AJ42" s="11">
        <f t="shared" ref="AJ42:AJ49" si="69">AI42-AI$264</f>
        <v>2.4504999999999999</v>
      </c>
      <c r="AK42" s="19">
        <v>77.98</v>
      </c>
      <c r="AL42" s="11">
        <f t="shared" ref="AL42:AL49" si="70">AK42-AK$264</f>
        <v>63.830000000000005</v>
      </c>
      <c r="AM42" s="3">
        <v>42.440150000000003</v>
      </c>
      <c r="AN42" s="3">
        <v>1.8658220000000001</v>
      </c>
      <c r="AO42" s="3">
        <v>22.746089999999999</v>
      </c>
    </row>
    <row r="43" spans="1:41" s="2" customFormat="1" x14ac:dyDescent="0.3">
      <c r="A43" s="1">
        <v>18</v>
      </c>
      <c r="B43" s="2" t="s">
        <v>65</v>
      </c>
      <c r="C43" s="9" t="s">
        <v>203</v>
      </c>
      <c r="D43" s="13" t="s">
        <v>238</v>
      </c>
      <c r="E43" s="18">
        <v>2</v>
      </c>
      <c r="F43" s="6">
        <v>34.700000000000003</v>
      </c>
      <c r="G43" s="19">
        <v>2.9340000000000002</v>
      </c>
      <c r="H43" s="11">
        <f t="shared" si="57"/>
        <v>2.859</v>
      </c>
      <c r="I43" s="19">
        <v>19.95</v>
      </c>
      <c r="J43" s="11">
        <f t="shared" si="58"/>
        <v>19.89395</v>
      </c>
      <c r="K43" s="19">
        <v>0</v>
      </c>
      <c r="L43" s="11">
        <v>0</v>
      </c>
      <c r="M43" s="19">
        <v>1.6759999999999999</v>
      </c>
      <c r="N43" s="11">
        <f t="shared" si="59"/>
        <v>1.5974999999999999</v>
      </c>
      <c r="O43" s="19">
        <v>20.76</v>
      </c>
      <c r="P43" s="11">
        <f t="shared" si="60"/>
        <v>19.521500000000003</v>
      </c>
      <c r="Q43" s="19">
        <v>225.2</v>
      </c>
      <c r="R43" s="11">
        <f t="shared" si="61"/>
        <v>202.875</v>
      </c>
      <c r="S43" s="19">
        <v>1.506</v>
      </c>
      <c r="T43" s="11">
        <f t="shared" si="62"/>
        <v>1.3454999999999999</v>
      </c>
      <c r="U43" s="19">
        <v>0.85189999999999999</v>
      </c>
      <c r="V43" s="11">
        <f t="shared" si="63"/>
        <v>0.82625000000000004</v>
      </c>
      <c r="W43" s="19">
        <v>3.6539999999999999</v>
      </c>
      <c r="X43" s="11">
        <f t="shared" si="64"/>
        <v>3.5669999999999997</v>
      </c>
      <c r="Y43" s="19">
        <v>1.8440000000000001</v>
      </c>
      <c r="Z43" s="11">
        <f t="shared" si="65"/>
        <v>1.8295000000000001</v>
      </c>
      <c r="AA43" s="19">
        <v>1.256</v>
      </c>
      <c r="AB43" s="11">
        <f t="shared" si="66"/>
        <v>1.1475</v>
      </c>
      <c r="AC43" s="19">
        <v>11.36</v>
      </c>
      <c r="AD43" s="11">
        <f t="shared" si="67"/>
        <v>10.087499999999999</v>
      </c>
      <c r="AE43" s="19">
        <v>1.2969999999999999</v>
      </c>
      <c r="AF43" s="11">
        <f t="shared" si="68"/>
        <v>1.2554999999999998</v>
      </c>
      <c r="AG43" s="19">
        <v>7.774</v>
      </c>
      <c r="AH43" s="11">
        <f>AG43-AG$264</f>
        <v>6.1734999999999998</v>
      </c>
      <c r="AI43" s="19">
        <v>2.552</v>
      </c>
      <c r="AJ43" s="11">
        <f t="shared" si="69"/>
        <v>2.4895</v>
      </c>
      <c r="AK43" s="19">
        <v>124.2</v>
      </c>
      <c r="AL43" s="11">
        <f t="shared" si="70"/>
        <v>110.05</v>
      </c>
      <c r="AM43" s="3">
        <v>43.880499999999998</v>
      </c>
      <c r="AN43" s="3">
        <v>1.9769939999999999</v>
      </c>
      <c r="AO43" s="3">
        <v>22.19557</v>
      </c>
    </row>
    <row r="44" spans="1:41" s="2" customFormat="1" x14ac:dyDescent="0.3">
      <c r="A44" s="1">
        <v>19</v>
      </c>
      <c r="B44" s="2" t="s">
        <v>66</v>
      </c>
      <c r="C44" s="9" t="s">
        <v>203</v>
      </c>
      <c r="D44" s="13" t="s">
        <v>238</v>
      </c>
      <c r="E44" s="18">
        <v>3</v>
      </c>
      <c r="F44" s="6">
        <v>34.520000000000003</v>
      </c>
      <c r="G44" s="19">
        <v>1.772</v>
      </c>
      <c r="H44" s="11">
        <f t="shared" si="57"/>
        <v>1.6970000000000001</v>
      </c>
      <c r="I44" s="19">
        <v>17.350000000000001</v>
      </c>
      <c r="J44" s="11">
        <f t="shared" si="58"/>
        <v>17.293950000000002</v>
      </c>
      <c r="K44" s="19">
        <v>9.8900000000000002E-2</v>
      </c>
      <c r="L44" s="11">
        <f t="shared" ref="L44:L49" si="71">K44-K$264</f>
        <v>3.1649999999999998E-2</v>
      </c>
      <c r="M44" s="19">
        <v>1.577</v>
      </c>
      <c r="N44" s="11">
        <f t="shared" si="59"/>
        <v>1.4984999999999999</v>
      </c>
      <c r="O44" s="19">
        <v>11.28</v>
      </c>
      <c r="P44" s="11">
        <f t="shared" si="60"/>
        <v>10.041499999999999</v>
      </c>
      <c r="Q44" s="19">
        <v>63.16</v>
      </c>
      <c r="R44" s="11">
        <f t="shared" si="61"/>
        <v>40.834999999999994</v>
      </c>
      <c r="S44" s="19">
        <v>0.20680000000000001</v>
      </c>
      <c r="T44" s="11">
        <f t="shared" si="62"/>
        <v>4.6300000000000008E-2</v>
      </c>
      <c r="U44" s="19">
        <v>0.4869</v>
      </c>
      <c r="V44" s="11">
        <f t="shared" si="63"/>
        <v>0.46124999999999999</v>
      </c>
      <c r="W44" s="19">
        <v>3.0219999999999998</v>
      </c>
      <c r="X44" s="11">
        <f t="shared" si="64"/>
        <v>2.9349999999999996</v>
      </c>
      <c r="Y44" s="19">
        <v>1.61</v>
      </c>
      <c r="Z44" s="11">
        <f t="shared" si="65"/>
        <v>1.5955000000000001</v>
      </c>
      <c r="AA44" s="19">
        <v>2.0350000000000001</v>
      </c>
      <c r="AB44" s="11">
        <f t="shared" si="66"/>
        <v>1.9265000000000001</v>
      </c>
      <c r="AC44" s="19">
        <v>7.2</v>
      </c>
      <c r="AD44" s="11">
        <f t="shared" si="67"/>
        <v>5.9275000000000002</v>
      </c>
      <c r="AE44" s="19">
        <v>0.62990000000000002</v>
      </c>
      <c r="AF44" s="11">
        <f t="shared" si="68"/>
        <v>0.58840000000000003</v>
      </c>
      <c r="AG44" s="19">
        <v>0.24390000000000001</v>
      </c>
      <c r="AH44" s="11">
        <v>0</v>
      </c>
      <c r="AI44" s="19">
        <v>1.6970000000000001</v>
      </c>
      <c r="AJ44" s="11">
        <f t="shared" si="69"/>
        <v>1.6345000000000001</v>
      </c>
      <c r="AK44" s="19">
        <v>87.47</v>
      </c>
      <c r="AL44" s="11">
        <f t="shared" si="70"/>
        <v>73.319999999999993</v>
      </c>
      <c r="AM44" s="3">
        <v>42.666069999999998</v>
      </c>
      <c r="AN44" s="3">
        <v>1.9315659999999999</v>
      </c>
      <c r="AO44" s="3">
        <v>22.088850000000001</v>
      </c>
    </row>
    <row r="45" spans="1:41" s="2" customFormat="1" x14ac:dyDescent="0.3">
      <c r="A45" s="1">
        <v>20</v>
      </c>
      <c r="B45" s="2" t="s">
        <v>67</v>
      </c>
      <c r="C45" s="9" t="s">
        <v>203</v>
      </c>
      <c r="D45" s="13" t="s">
        <v>238</v>
      </c>
      <c r="E45" s="18">
        <v>4</v>
      </c>
      <c r="F45" s="6">
        <v>38.36</v>
      </c>
      <c r="G45" s="19">
        <v>4.0279999999999996</v>
      </c>
      <c r="H45" s="11">
        <f t="shared" si="57"/>
        <v>3.9529999999999994</v>
      </c>
      <c r="I45" s="19">
        <v>18.760000000000002</v>
      </c>
      <c r="J45" s="11">
        <f t="shared" si="58"/>
        <v>18.703950000000003</v>
      </c>
      <c r="K45" s="19">
        <v>0.2142</v>
      </c>
      <c r="L45" s="11">
        <f t="shared" si="71"/>
        <v>0.14695</v>
      </c>
      <c r="M45" s="19">
        <v>1.552</v>
      </c>
      <c r="N45" s="11">
        <f t="shared" si="59"/>
        <v>1.4735</v>
      </c>
      <c r="O45" s="19">
        <v>20.02</v>
      </c>
      <c r="P45" s="11">
        <f t="shared" si="60"/>
        <v>18.781500000000001</v>
      </c>
      <c r="Q45" s="19">
        <v>56.4</v>
      </c>
      <c r="R45" s="11">
        <f t="shared" si="61"/>
        <v>34.075000000000003</v>
      </c>
      <c r="S45" s="19">
        <v>1.5149999999999999</v>
      </c>
      <c r="T45" s="11">
        <f t="shared" si="62"/>
        <v>1.3544999999999998</v>
      </c>
      <c r="U45" s="19">
        <v>0.6663</v>
      </c>
      <c r="V45" s="11">
        <f t="shared" si="63"/>
        <v>0.64065000000000005</v>
      </c>
      <c r="W45" s="19">
        <v>3.2480000000000002</v>
      </c>
      <c r="X45" s="11">
        <f t="shared" si="64"/>
        <v>3.161</v>
      </c>
      <c r="Y45" s="19">
        <v>1.7030000000000001</v>
      </c>
      <c r="Z45" s="11">
        <f t="shared" si="65"/>
        <v>1.6885000000000001</v>
      </c>
      <c r="AA45" s="19">
        <v>2.1509999999999998</v>
      </c>
      <c r="AB45" s="11">
        <f t="shared" si="66"/>
        <v>2.0425</v>
      </c>
      <c r="AC45" s="19">
        <v>10.34</v>
      </c>
      <c r="AD45" s="11">
        <f t="shared" si="67"/>
        <v>9.067499999999999</v>
      </c>
      <c r="AE45" s="19">
        <v>1.0489999999999999</v>
      </c>
      <c r="AF45" s="11">
        <f t="shared" si="68"/>
        <v>1.0074999999999998</v>
      </c>
      <c r="AG45" s="19">
        <v>0</v>
      </c>
      <c r="AH45" s="11">
        <v>0</v>
      </c>
      <c r="AI45" s="19">
        <v>2.4630000000000001</v>
      </c>
      <c r="AJ45" s="11">
        <f t="shared" si="69"/>
        <v>2.4005000000000001</v>
      </c>
      <c r="AK45" s="19">
        <v>82.1</v>
      </c>
      <c r="AL45" s="11">
        <f t="shared" si="70"/>
        <v>67.949999999999989</v>
      </c>
      <c r="AM45" s="3">
        <v>41.523560000000003</v>
      </c>
      <c r="AN45" s="3">
        <v>1.9003239999999999</v>
      </c>
      <c r="AO45" s="3">
        <v>21.85078</v>
      </c>
    </row>
    <row r="46" spans="1:41" s="2" customFormat="1" x14ac:dyDescent="0.3">
      <c r="A46" s="1">
        <v>21</v>
      </c>
      <c r="B46" s="2" t="s">
        <v>68</v>
      </c>
      <c r="C46" s="9" t="s">
        <v>203</v>
      </c>
      <c r="D46" s="13" t="s">
        <v>239</v>
      </c>
      <c r="E46" s="18">
        <v>5</v>
      </c>
      <c r="F46" s="6">
        <v>33.29</v>
      </c>
      <c r="G46" s="19">
        <v>1.6140000000000001</v>
      </c>
      <c r="H46" s="11">
        <f t="shared" si="57"/>
        <v>1.5390000000000001</v>
      </c>
      <c r="I46" s="19">
        <v>9.4239999999999995</v>
      </c>
      <c r="J46" s="11">
        <f t="shared" si="58"/>
        <v>9.3679499999999987</v>
      </c>
      <c r="K46" s="19">
        <v>7.9699999999999993E-2</v>
      </c>
      <c r="L46" s="11">
        <f t="shared" si="71"/>
        <v>1.2449999999999989E-2</v>
      </c>
      <c r="M46" s="19">
        <v>1.3440000000000001</v>
      </c>
      <c r="N46" s="11">
        <f t="shared" si="59"/>
        <v>1.2655000000000001</v>
      </c>
      <c r="O46" s="19">
        <v>9.8000000000000007</v>
      </c>
      <c r="P46" s="11">
        <f t="shared" si="60"/>
        <v>8.5615000000000006</v>
      </c>
      <c r="Q46" s="19">
        <v>49.27</v>
      </c>
      <c r="R46" s="11">
        <f t="shared" si="61"/>
        <v>26.945000000000004</v>
      </c>
      <c r="S46" s="19">
        <v>0.59119999999999995</v>
      </c>
      <c r="T46" s="11">
        <f t="shared" si="62"/>
        <v>0.43069999999999997</v>
      </c>
      <c r="U46" s="19">
        <v>0.50749999999999995</v>
      </c>
      <c r="V46" s="11">
        <f t="shared" si="63"/>
        <v>0.48184999999999995</v>
      </c>
      <c r="W46" s="19">
        <v>2.5139999999999998</v>
      </c>
      <c r="X46" s="11">
        <f t="shared" si="64"/>
        <v>2.4269999999999996</v>
      </c>
      <c r="Y46" s="19">
        <v>1.3280000000000001</v>
      </c>
      <c r="Z46" s="11">
        <f t="shared" si="65"/>
        <v>1.3135000000000001</v>
      </c>
      <c r="AA46" s="19">
        <v>1.5009999999999999</v>
      </c>
      <c r="AB46" s="11">
        <f t="shared" si="66"/>
        <v>1.3924999999999998</v>
      </c>
      <c r="AC46" s="19">
        <v>5.7690000000000001</v>
      </c>
      <c r="AD46" s="11">
        <f t="shared" si="67"/>
        <v>4.4965000000000002</v>
      </c>
      <c r="AE46" s="19">
        <v>0.59550000000000003</v>
      </c>
      <c r="AF46" s="11">
        <f t="shared" si="68"/>
        <v>0.55400000000000005</v>
      </c>
      <c r="AG46" s="19">
        <v>0</v>
      </c>
      <c r="AH46" s="11">
        <v>0</v>
      </c>
      <c r="AI46" s="19">
        <v>0.88560000000000005</v>
      </c>
      <c r="AJ46" s="11">
        <f t="shared" si="69"/>
        <v>0.82310000000000005</v>
      </c>
      <c r="AK46" s="19">
        <v>49.66</v>
      </c>
      <c r="AL46" s="11">
        <f t="shared" si="70"/>
        <v>35.51</v>
      </c>
      <c r="AM46" s="3">
        <v>40.296129999999998</v>
      </c>
      <c r="AN46" s="3">
        <v>1.9258379999999999</v>
      </c>
      <c r="AO46" s="3">
        <v>20.923950000000001</v>
      </c>
    </row>
    <row r="47" spans="1:41" s="2" customFormat="1" x14ac:dyDescent="0.3">
      <c r="A47" s="1">
        <v>22</v>
      </c>
      <c r="B47" s="2" t="s">
        <v>69</v>
      </c>
      <c r="C47" s="9" t="s">
        <v>203</v>
      </c>
      <c r="D47" s="13" t="s">
        <v>239</v>
      </c>
      <c r="E47" s="18">
        <v>6</v>
      </c>
      <c r="F47" s="6">
        <v>33.11</v>
      </c>
      <c r="G47" s="19">
        <v>0.93300000000000005</v>
      </c>
      <c r="H47" s="11">
        <f t="shared" si="57"/>
        <v>0.8580000000000001</v>
      </c>
      <c r="I47" s="19">
        <v>6.3730000000000002</v>
      </c>
      <c r="J47" s="11">
        <f t="shared" si="58"/>
        <v>6.3169500000000003</v>
      </c>
      <c r="K47" s="19">
        <v>0.18</v>
      </c>
      <c r="L47" s="11">
        <f t="shared" si="71"/>
        <v>0.11274999999999999</v>
      </c>
      <c r="M47" s="19">
        <v>0.16769999999999999</v>
      </c>
      <c r="N47" s="11">
        <f t="shared" si="59"/>
        <v>8.9199999999999988E-2</v>
      </c>
      <c r="O47" s="19">
        <v>5.55</v>
      </c>
      <c r="P47" s="11">
        <f t="shared" si="60"/>
        <v>4.3114999999999997</v>
      </c>
      <c r="Q47" s="19">
        <v>57.82</v>
      </c>
      <c r="R47" s="11">
        <f t="shared" si="61"/>
        <v>35.495000000000005</v>
      </c>
      <c r="S47" s="19">
        <v>0.23150000000000001</v>
      </c>
      <c r="T47" s="11">
        <f t="shared" si="62"/>
        <v>7.1000000000000008E-2</v>
      </c>
      <c r="U47" s="19">
        <v>0.37030000000000002</v>
      </c>
      <c r="V47" s="11">
        <f t="shared" si="63"/>
        <v>0.34465000000000001</v>
      </c>
      <c r="W47" s="19">
        <v>1.7430000000000001</v>
      </c>
      <c r="X47" s="11">
        <f t="shared" si="64"/>
        <v>1.6560000000000001</v>
      </c>
      <c r="Y47" s="19">
        <v>1.107</v>
      </c>
      <c r="Z47" s="11">
        <f t="shared" si="65"/>
        <v>1.0925</v>
      </c>
      <c r="AA47" s="19">
        <v>0.70820000000000005</v>
      </c>
      <c r="AB47" s="11">
        <f t="shared" si="66"/>
        <v>0.59970000000000001</v>
      </c>
      <c r="AC47" s="19">
        <v>3.887</v>
      </c>
      <c r="AD47" s="11">
        <f t="shared" si="67"/>
        <v>2.6145</v>
      </c>
      <c r="AE47" s="19">
        <v>0.41570000000000001</v>
      </c>
      <c r="AF47" s="11">
        <f t="shared" si="68"/>
        <v>0.37420000000000003</v>
      </c>
      <c r="AG47" s="19">
        <v>3.6539999999999999</v>
      </c>
      <c r="AH47" s="11">
        <f>AG47-AG$264</f>
        <v>2.0534999999999997</v>
      </c>
      <c r="AI47" s="19">
        <v>1.1659999999999999</v>
      </c>
      <c r="AJ47" s="11">
        <f t="shared" si="69"/>
        <v>1.1034999999999999</v>
      </c>
      <c r="AK47" s="19">
        <v>55.19</v>
      </c>
      <c r="AL47" s="11">
        <f t="shared" si="70"/>
        <v>41.04</v>
      </c>
      <c r="AM47" s="3">
        <v>39.199309999999997</v>
      </c>
      <c r="AN47" s="3">
        <v>2.2785220000000002</v>
      </c>
      <c r="AO47" s="3">
        <v>17.20383</v>
      </c>
    </row>
    <row r="48" spans="1:41" s="2" customFormat="1" x14ac:dyDescent="0.3">
      <c r="A48" s="1">
        <v>23</v>
      </c>
      <c r="B48" s="2" t="s">
        <v>70</v>
      </c>
      <c r="C48" s="9" t="s">
        <v>203</v>
      </c>
      <c r="D48" s="13" t="s">
        <v>239</v>
      </c>
      <c r="E48" s="18">
        <v>7</v>
      </c>
      <c r="F48" s="6">
        <v>35.42</v>
      </c>
      <c r="G48" s="19">
        <v>7.9269999999999996</v>
      </c>
      <c r="H48" s="11">
        <f t="shared" si="57"/>
        <v>7.8519999999999994</v>
      </c>
      <c r="I48" s="19">
        <v>10.17</v>
      </c>
      <c r="J48" s="11">
        <f t="shared" si="58"/>
        <v>10.113949999999999</v>
      </c>
      <c r="K48" s="19">
        <v>0.17710000000000001</v>
      </c>
      <c r="L48" s="11">
        <f t="shared" si="71"/>
        <v>0.10985</v>
      </c>
      <c r="M48" s="19">
        <v>1.2150000000000001</v>
      </c>
      <c r="N48" s="11">
        <f t="shared" si="59"/>
        <v>1.1365000000000001</v>
      </c>
      <c r="O48" s="19">
        <v>9.9250000000000007</v>
      </c>
      <c r="P48" s="11">
        <f t="shared" si="60"/>
        <v>8.6865000000000006</v>
      </c>
      <c r="Q48" s="19">
        <v>58.36</v>
      </c>
      <c r="R48" s="11">
        <f t="shared" si="61"/>
        <v>36.034999999999997</v>
      </c>
      <c r="S48" s="19">
        <v>1.9590000000000001</v>
      </c>
      <c r="T48" s="11">
        <f t="shared" si="62"/>
        <v>1.7985</v>
      </c>
      <c r="U48" s="19">
        <v>0.79049999999999998</v>
      </c>
      <c r="V48" s="11">
        <f t="shared" si="63"/>
        <v>0.76485000000000003</v>
      </c>
      <c r="W48" s="19">
        <v>2.4470000000000001</v>
      </c>
      <c r="X48" s="11">
        <f t="shared" si="64"/>
        <v>2.36</v>
      </c>
      <c r="Y48" s="19">
        <v>1.4059999999999999</v>
      </c>
      <c r="Z48" s="11">
        <f t="shared" si="65"/>
        <v>1.3915</v>
      </c>
      <c r="AA48" s="19">
        <v>2.5259999999999998</v>
      </c>
      <c r="AB48" s="11">
        <f t="shared" si="66"/>
        <v>2.4175</v>
      </c>
      <c r="AC48" s="19">
        <v>7.4279999999999999</v>
      </c>
      <c r="AD48" s="11">
        <f t="shared" si="67"/>
        <v>6.1555</v>
      </c>
      <c r="AE48" s="19">
        <v>0.37240000000000001</v>
      </c>
      <c r="AF48" s="11">
        <f t="shared" si="68"/>
        <v>0.33090000000000003</v>
      </c>
      <c r="AG48" s="19">
        <v>3.5419999999999998</v>
      </c>
      <c r="AH48" s="11">
        <f>AG48-AG$264</f>
        <v>1.9414999999999998</v>
      </c>
      <c r="AI48" s="19">
        <v>1.1559999999999999</v>
      </c>
      <c r="AJ48" s="11">
        <f t="shared" si="69"/>
        <v>1.0934999999999999</v>
      </c>
      <c r="AK48" s="19">
        <v>77.930000000000007</v>
      </c>
      <c r="AL48" s="11">
        <f t="shared" si="70"/>
        <v>63.780000000000008</v>
      </c>
      <c r="AM48" s="3">
        <v>36.643970000000003</v>
      </c>
      <c r="AN48" s="3">
        <v>1.991889</v>
      </c>
      <c r="AO48" s="3">
        <v>18.39659</v>
      </c>
    </row>
    <row r="49" spans="1:41" s="2" customFormat="1" x14ac:dyDescent="0.3">
      <c r="A49" s="1">
        <v>24</v>
      </c>
      <c r="B49" s="2" t="s">
        <v>71</v>
      </c>
      <c r="C49" s="9" t="s">
        <v>203</v>
      </c>
      <c r="D49" s="13" t="s">
        <v>239</v>
      </c>
      <c r="E49" s="18">
        <v>8</v>
      </c>
      <c r="F49" s="6">
        <v>35.770000000000003</v>
      </c>
      <c r="G49" s="19">
        <v>2.1480000000000001</v>
      </c>
      <c r="H49" s="11">
        <f t="shared" si="57"/>
        <v>2.073</v>
      </c>
      <c r="I49" s="19">
        <v>6.9480000000000004</v>
      </c>
      <c r="J49" s="11">
        <f t="shared" si="58"/>
        <v>6.8919500000000005</v>
      </c>
      <c r="K49" s="19">
        <v>0.12770000000000001</v>
      </c>
      <c r="L49" s="11">
        <f t="shared" si="71"/>
        <v>6.0450000000000004E-2</v>
      </c>
      <c r="M49" s="19">
        <v>0.40770000000000001</v>
      </c>
      <c r="N49" s="11">
        <f t="shared" si="59"/>
        <v>0.32919999999999999</v>
      </c>
      <c r="O49" s="19">
        <v>4.085</v>
      </c>
      <c r="P49" s="11">
        <f t="shared" si="60"/>
        <v>2.8464999999999998</v>
      </c>
      <c r="Q49" s="19">
        <v>40.65</v>
      </c>
      <c r="R49" s="11">
        <f t="shared" si="61"/>
        <v>18.324999999999999</v>
      </c>
      <c r="S49" s="19">
        <v>0.31769999999999998</v>
      </c>
      <c r="T49" s="11">
        <f t="shared" si="62"/>
        <v>0.15719999999999998</v>
      </c>
      <c r="U49" s="19">
        <v>7.8299999999999995E-2</v>
      </c>
      <c r="V49" s="11">
        <f t="shared" si="63"/>
        <v>5.2649999999999995E-2</v>
      </c>
      <c r="W49" s="19">
        <v>1.573</v>
      </c>
      <c r="X49" s="11">
        <f t="shared" si="64"/>
        <v>1.486</v>
      </c>
      <c r="Y49" s="19">
        <v>0.87809999999999999</v>
      </c>
      <c r="Z49" s="11">
        <f t="shared" si="65"/>
        <v>0.86360000000000003</v>
      </c>
      <c r="AA49" s="19">
        <v>0.35260000000000002</v>
      </c>
      <c r="AB49" s="11">
        <f t="shared" si="66"/>
        <v>0.24410000000000004</v>
      </c>
      <c r="AC49" s="19">
        <v>3.9079999999999999</v>
      </c>
      <c r="AD49" s="11">
        <f t="shared" si="67"/>
        <v>2.6355</v>
      </c>
      <c r="AE49" s="19">
        <v>0.24390000000000001</v>
      </c>
      <c r="AF49" s="11">
        <f t="shared" si="68"/>
        <v>0.2024</v>
      </c>
      <c r="AG49" s="19">
        <v>2.7040000000000002</v>
      </c>
      <c r="AH49" s="11">
        <f>AG49-AG$264</f>
        <v>1.1035000000000001</v>
      </c>
      <c r="AI49" s="19">
        <v>0.44419999999999998</v>
      </c>
      <c r="AJ49" s="11">
        <f t="shared" si="69"/>
        <v>0.38169999999999998</v>
      </c>
      <c r="AK49" s="19">
        <v>45.3</v>
      </c>
      <c r="AL49" s="11">
        <f t="shared" si="70"/>
        <v>31.15</v>
      </c>
      <c r="AM49" s="3">
        <v>38.842829999999999</v>
      </c>
      <c r="AN49" s="3">
        <v>2.3145859999999998</v>
      </c>
      <c r="AO49" s="3">
        <v>16.781759999999998</v>
      </c>
    </row>
    <row r="50" spans="1:41" s="2" customFormat="1" x14ac:dyDescent="0.3">
      <c r="A50" s="1"/>
      <c r="C50" s="9"/>
      <c r="D50" s="13"/>
      <c r="E50" s="14" t="s">
        <v>370</v>
      </c>
      <c r="F50" s="106">
        <f>AVERAGE(F42:F49)</f>
        <v>35.196249999999999</v>
      </c>
      <c r="G50" s="19"/>
      <c r="H50" s="11"/>
      <c r="I50" s="19"/>
      <c r="J50" s="11"/>
      <c r="K50" s="19"/>
      <c r="L50" s="11"/>
      <c r="M50" s="19"/>
      <c r="N50" s="11"/>
      <c r="O50" s="19"/>
      <c r="P50" s="11"/>
      <c r="Q50" s="19"/>
      <c r="R50" s="11"/>
      <c r="S50" s="19"/>
      <c r="T50" s="11"/>
      <c r="U50" s="19"/>
      <c r="V50" s="11"/>
      <c r="W50" s="19"/>
      <c r="X50" s="11"/>
      <c r="Y50" s="19"/>
      <c r="Z50" s="11"/>
      <c r="AA50" s="19"/>
      <c r="AB50" s="11"/>
      <c r="AC50" s="19"/>
      <c r="AD50" s="11"/>
      <c r="AE50" s="19"/>
      <c r="AF50" s="11"/>
      <c r="AG50" s="19"/>
      <c r="AH50" s="11"/>
      <c r="AI50" s="19"/>
      <c r="AJ50" s="11"/>
      <c r="AK50" s="19"/>
      <c r="AL50" s="11"/>
      <c r="AM50" s="3"/>
      <c r="AN50" s="3"/>
      <c r="AO50" s="3"/>
    </row>
    <row r="51" spans="1:41" s="2" customFormat="1" x14ac:dyDescent="0.3">
      <c r="A51" s="1"/>
      <c r="C51" s="9"/>
      <c r="D51" s="13"/>
      <c r="E51" s="14" t="s">
        <v>268</v>
      </c>
      <c r="F51" s="106">
        <f>STDEV(F42:F49)/SQRT(8)</f>
        <v>0.60544239285949286</v>
      </c>
      <c r="G51" s="19"/>
      <c r="H51" s="11"/>
      <c r="I51" s="19"/>
      <c r="J51" s="11"/>
      <c r="K51" s="19"/>
      <c r="L51" s="11"/>
      <c r="M51" s="19"/>
      <c r="N51" s="11"/>
      <c r="O51" s="19"/>
      <c r="P51" s="11"/>
      <c r="Q51" s="19"/>
      <c r="R51" s="11"/>
      <c r="S51" s="19"/>
      <c r="T51" s="11"/>
      <c r="U51" s="19"/>
      <c r="V51" s="11"/>
      <c r="W51" s="19"/>
      <c r="X51" s="11"/>
      <c r="Y51" s="19"/>
      <c r="Z51" s="11"/>
      <c r="AA51" s="19"/>
      <c r="AB51" s="11"/>
      <c r="AC51" s="19"/>
      <c r="AD51" s="11"/>
      <c r="AE51" s="19"/>
      <c r="AF51" s="11"/>
      <c r="AG51" s="19"/>
      <c r="AH51" s="11"/>
      <c r="AI51" s="19"/>
      <c r="AJ51" s="11"/>
      <c r="AK51" s="19"/>
      <c r="AL51" s="11"/>
      <c r="AM51" s="3"/>
      <c r="AN51" s="3"/>
      <c r="AO51" s="3"/>
    </row>
    <row r="52" spans="1:41" s="2" customFormat="1" x14ac:dyDescent="0.3">
      <c r="A52" s="1">
        <v>25</v>
      </c>
      <c r="B52" s="2" t="s">
        <v>72</v>
      </c>
      <c r="C52" s="9" t="s">
        <v>203</v>
      </c>
      <c r="D52" s="13" t="s">
        <v>240</v>
      </c>
      <c r="E52" s="18">
        <v>9</v>
      </c>
      <c r="F52" s="6">
        <v>34.18</v>
      </c>
      <c r="G52" s="19">
        <v>1.4770000000000001</v>
      </c>
      <c r="H52" s="11">
        <f t="shared" ref="H52:H59" si="72">G52-G$264</f>
        <v>1.4020000000000001</v>
      </c>
      <c r="I52" s="19">
        <v>10.86</v>
      </c>
      <c r="J52" s="11">
        <f t="shared" ref="J52:J59" si="73">I52-I$264</f>
        <v>10.803949999999999</v>
      </c>
      <c r="K52" s="19">
        <v>0.1226</v>
      </c>
      <c r="L52" s="11">
        <f t="shared" ref="L52:L58" si="74">K52-K$264</f>
        <v>5.5349999999999996E-2</v>
      </c>
      <c r="M52" s="19">
        <v>0.57820000000000005</v>
      </c>
      <c r="N52" s="11">
        <f t="shared" ref="N52:N59" si="75">M52-M$264</f>
        <v>0.49970000000000003</v>
      </c>
      <c r="O52" s="19">
        <v>7.2610000000000001</v>
      </c>
      <c r="P52" s="11">
        <f t="shared" ref="P52:P59" si="76">O52-O$264</f>
        <v>6.0225</v>
      </c>
      <c r="Q52" s="19">
        <v>23.88</v>
      </c>
      <c r="R52" s="11">
        <f t="shared" ref="R52:R59" si="77">Q52-Q$264</f>
        <v>1.5549999999999997</v>
      </c>
      <c r="S52" s="19">
        <v>0.45179999999999998</v>
      </c>
      <c r="T52" s="11">
        <f t="shared" ref="T52:T59" si="78">S52-S$264</f>
        <v>0.2913</v>
      </c>
      <c r="U52" s="19">
        <v>0.57899999999999996</v>
      </c>
      <c r="V52" s="11">
        <f t="shared" ref="V52:V59" si="79">U52-U$264</f>
        <v>0.55335000000000001</v>
      </c>
      <c r="W52" s="19">
        <v>1.02</v>
      </c>
      <c r="X52" s="11">
        <f t="shared" ref="X52:X59" si="80">W52-W$264</f>
        <v>0.93300000000000005</v>
      </c>
      <c r="Y52" s="19">
        <v>0.35170000000000001</v>
      </c>
      <c r="Z52" s="11">
        <f t="shared" ref="Z52:Z59" si="81">Y52-Y$264</f>
        <v>0.3372</v>
      </c>
      <c r="AA52" s="19">
        <v>0.72440000000000004</v>
      </c>
      <c r="AB52" s="11">
        <f t="shared" ref="AB52:AB59" si="82">AA52-AA$264</f>
        <v>0.6159</v>
      </c>
      <c r="AC52" s="19">
        <v>5.5960000000000001</v>
      </c>
      <c r="AD52" s="11">
        <f t="shared" ref="AD52:AD59" si="83">AC52-AC$264</f>
        <v>4.3235000000000001</v>
      </c>
      <c r="AE52" s="19">
        <v>0.77470000000000006</v>
      </c>
      <c r="AF52" s="11">
        <f t="shared" ref="AF52:AF59" si="84">AE52-AE$264</f>
        <v>0.73320000000000007</v>
      </c>
      <c r="AG52" s="19">
        <v>2.2690000000000001</v>
      </c>
      <c r="AH52" s="11">
        <f t="shared" ref="AH52:AH59" si="85">AG52-AG$264</f>
        <v>0.66850000000000009</v>
      </c>
      <c r="AI52" s="19">
        <v>2.4180000000000001</v>
      </c>
      <c r="AJ52" s="11">
        <f t="shared" ref="AJ52:AJ59" si="86">AI52-AI$264</f>
        <v>2.3555000000000001</v>
      </c>
      <c r="AK52" s="19">
        <v>37.15</v>
      </c>
      <c r="AL52" s="11">
        <f t="shared" ref="AL52:AL59" si="87">AK52-AK$264</f>
        <v>23</v>
      </c>
      <c r="AM52" s="3">
        <v>41.665019999999998</v>
      </c>
      <c r="AN52" s="3">
        <v>2.2721900000000002</v>
      </c>
      <c r="AO52" s="3">
        <v>18.336939999999998</v>
      </c>
    </row>
    <row r="53" spans="1:41" s="2" customFormat="1" x14ac:dyDescent="0.3">
      <c r="A53" s="1">
        <v>26</v>
      </c>
      <c r="B53" s="2" t="s">
        <v>73</v>
      </c>
      <c r="C53" s="9" t="s">
        <v>203</v>
      </c>
      <c r="D53" s="13" t="s">
        <v>240</v>
      </c>
      <c r="E53" s="18">
        <v>10</v>
      </c>
      <c r="F53" s="6">
        <v>39.619999999999997</v>
      </c>
      <c r="G53" s="19">
        <v>5.3550000000000004</v>
      </c>
      <c r="H53" s="11">
        <f t="shared" si="72"/>
        <v>5.28</v>
      </c>
      <c r="I53" s="19">
        <v>17.36</v>
      </c>
      <c r="J53" s="11">
        <f t="shared" si="73"/>
        <v>17.30395</v>
      </c>
      <c r="K53" s="19">
        <v>0.21709999999999999</v>
      </c>
      <c r="L53" s="11">
        <f t="shared" si="74"/>
        <v>0.14984999999999998</v>
      </c>
      <c r="M53" s="19">
        <v>1.6160000000000001</v>
      </c>
      <c r="N53" s="11">
        <f t="shared" si="75"/>
        <v>1.5375000000000001</v>
      </c>
      <c r="O53" s="19">
        <v>10.33</v>
      </c>
      <c r="P53" s="11">
        <f t="shared" si="76"/>
        <v>9.0914999999999999</v>
      </c>
      <c r="Q53" s="19">
        <v>44.51</v>
      </c>
      <c r="R53" s="11">
        <f t="shared" si="77"/>
        <v>22.184999999999999</v>
      </c>
      <c r="S53" s="19">
        <v>0.71330000000000005</v>
      </c>
      <c r="T53" s="11">
        <f t="shared" si="78"/>
        <v>0.55280000000000007</v>
      </c>
      <c r="U53" s="19">
        <v>0.57950000000000002</v>
      </c>
      <c r="V53" s="11">
        <f t="shared" si="79"/>
        <v>0.55385000000000006</v>
      </c>
      <c r="W53" s="19">
        <v>1.6</v>
      </c>
      <c r="X53" s="11">
        <f t="shared" si="80"/>
        <v>1.5130000000000001</v>
      </c>
      <c r="Y53" s="19">
        <v>0.57330000000000003</v>
      </c>
      <c r="Z53" s="11">
        <f t="shared" si="81"/>
        <v>0.55880000000000007</v>
      </c>
      <c r="AA53" s="19">
        <v>3.109</v>
      </c>
      <c r="AB53" s="11">
        <f t="shared" si="82"/>
        <v>3.0005000000000002</v>
      </c>
      <c r="AC53" s="19">
        <v>5.0279999999999996</v>
      </c>
      <c r="AD53" s="11">
        <f t="shared" si="83"/>
        <v>3.7554999999999996</v>
      </c>
      <c r="AE53" s="19">
        <v>0.88560000000000005</v>
      </c>
      <c r="AF53" s="11">
        <f t="shared" si="84"/>
        <v>0.84410000000000007</v>
      </c>
      <c r="AG53" s="19">
        <v>2.9849999999999999</v>
      </c>
      <c r="AH53" s="11">
        <f t="shared" si="85"/>
        <v>1.3844999999999998</v>
      </c>
      <c r="AI53" s="19">
        <v>2.9159999999999999</v>
      </c>
      <c r="AJ53" s="11">
        <f t="shared" si="86"/>
        <v>2.8534999999999999</v>
      </c>
      <c r="AK53" s="19">
        <v>76.02</v>
      </c>
      <c r="AL53" s="11">
        <f t="shared" si="87"/>
        <v>61.87</v>
      </c>
      <c r="AM53" s="3">
        <v>42.243899999999996</v>
      </c>
      <c r="AN53" s="3">
        <v>2.2035260000000001</v>
      </c>
      <c r="AO53" s="3">
        <v>19.171050000000001</v>
      </c>
    </row>
    <row r="54" spans="1:41" s="2" customFormat="1" x14ac:dyDescent="0.3">
      <c r="A54" s="1">
        <v>27</v>
      </c>
      <c r="B54" s="2" t="s">
        <v>74</v>
      </c>
      <c r="C54" s="9" t="s">
        <v>203</v>
      </c>
      <c r="D54" s="13" t="s">
        <v>240</v>
      </c>
      <c r="E54" s="18">
        <v>11</v>
      </c>
      <c r="F54" s="6">
        <v>40.21</v>
      </c>
      <c r="G54" s="19">
        <v>6.0419999999999998</v>
      </c>
      <c r="H54" s="11">
        <f t="shared" si="72"/>
        <v>5.9669999999999996</v>
      </c>
      <c r="I54" s="19">
        <v>11.76</v>
      </c>
      <c r="J54" s="11">
        <f t="shared" si="73"/>
        <v>11.703949999999999</v>
      </c>
      <c r="K54" s="19">
        <v>9.7600000000000006E-2</v>
      </c>
      <c r="L54" s="11">
        <f t="shared" si="74"/>
        <v>3.0350000000000002E-2</v>
      </c>
      <c r="M54" s="19">
        <v>1.8169999999999999</v>
      </c>
      <c r="N54" s="11">
        <f t="shared" si="75"/>
        <v>1.7384999999999999</v>
      </c>
      <c r="O54" s="19">
        <v>13.8</v>
      </c>
      <c r="P54" s="11">
        <f t="shared" si="76"/>
        <v>12.561500000000001</v>
      </c>
      <c r="Q54" s="19">
        <v>33.520000000000003</v>
      </c>
      <c r="R54" s="11">
        <f t="shared" si="77"/>
        <v>11.195000000000004</v>
      </c>
      <c r="S54" s="19">
        <v>1.7210000000000001</v>
      </c>
      <c r="T54" s="11">
        <f t="shared" si="78"/>
        <v>1.5605</v>
      </c>
      <c r="U54" s="19">
        <v>0.31180000000000002</v>
      </c>
      <c r="V54" s="11">
        <f t="shared" si="79"/>
        <v>0.28615000000000002</v>
      </c>
      <c r="W54" s="19">
        <v>0.9627</v>
      </c>
      <c r="X54" s="11">
        <f t="shared" si="80"/>
        <v>0.87570000000000003</v>
      </c>
      <c r="Y54" s="19">
        <v>0.39229999999999998</v>
      </c>
      <c r="Z54" s="11">
        <f t="shared" si="81"/>
        <v>0.37779999999999997</v>
      </c>
      <c r="AA54" s="19">
        <v>1.1120000000000001</v>
      </c>
      <c r="AB54" s="11">
        <f t="shared" si="82"/>
        <v>1.0035000000000001</v>
      </c>
      <c r="AC54" s="19">
        <v>5.5010000000000003</v>
      </c>
      <c r="AD54" s="11">
        <f t="shared" si="83"/>
        <v>4.2285000000000004</v>
      </c>
      <c r="AE54" s="19">
        <v>0.81200000000000006</v>
      </c>
      <c r="AF54" s="11">
        <f t="shared" si="84"/>
        <v>0.77050000000000007</v>
      </c>
      <c r="AG54" s="19">
        <v>2.7679999999999998</v>
      </c>
      <c r="AH54" s="11">
        <f t="shared" si="85"/>
        <v>1.1674999999999998</v>
      </c>
      <c r="AI54" s="19">
        <v>1.716</v>
      </c>
      <c r="AJ54" s="11">
        <f t="shared" si="86"/>
        <v>1.6535</v>
      </c>
      <c r="AK54" s="19">
        <v>44.95</v>
      </c>
      <c r="AL54" s="11">
        <f t="shared" si="87"/>
        <v>30.800000000000004</v>
      </c>
      <c r="AM54" s="3">
        <v>40.932859999999998</v>
      </c>
      <c r="AN54" s="3">
        <v>2.2296779999999998</v>
      </c>
      <c r="AO54" s="3">
        <v>18.35819</v>
      </c>
    </row>
    <row r="55" spans="1:41" s="2" customFormat="1" x14ac:dyDescent="0.3">
      <c r="A55" s="1">
        <v>28</v>
      </c>
      <c r="B55" s="2" t="s">
        <v>75</v>
      </c>
      <c r="C55" s="9" t="s">
        <v>203</v>
      </c>
      <c r="D55" s="13" t="s">
        <v>240</v>
      </c>
      <c r="E55" s="18">
        <v>12</v>
      </c>
      <c r="F55" s="6">
        <v>37.99</v>
      </c>
      <c r="G55" s="19">
        <v>4.915</v>
      </c>
      <c r="H55" s="11">
        <f t="shared" si="72"/>
        <v>4.84</v>
      </c>
      <c r="I55" s="19">
        <v>11.31</v>
      </c>
      <c r="J55" s="11">
        <f t="shared" si="73"/>
        <v>11.25395</v>
      </c>
      <c r="K55" s="19">
        <v>0.32569999999999999</v>
      </c>
      <c r="L55" s="11">
        <f t="shared" si="74"/>
        <v>0.25844999999999996</v>
      </c>
      <c r="M55" s="19">
        <v>1.4059999999999999</v>
      </c>
      <c r="N55" s="11">
        <f t="shared" si="75"/>
        <v>1.3274999999999999</v>
      </c>
      <c r="O55" s="19">
        <v>9.7880000000000003</v>
      </c>
      <c r="P55" s="11">
        <f t="shared" si="76"/>
        <v>8.5495000000000001</v>
      </c>
      <c r="Q55" s="19">
        <v>65.260000000000005</v>
      </c>
      <c r="R55" s="11">
        <f t="shared" si="77"/>
        <v>42.935000000000002</v>
      </c>
      <c r="S55" s="19">
        <v>0.66479999999999995</v>
      </c>
      <c r="T55" s="11">
        <f t="shared" si="78"/>
        <v>0.50429999999999997</v>
      </c>
      <c r="U55" s="19">
        <v>0.35849999999999999</v>
      </c>
      <c r="V55" s="11">
        <f t="shared" si="79"/>
        <v>0.33284999999999998</v>
      </c>
      <c r="W55" s="19">
        <v>0.85440000000000005</v>
      </c>
      <c r="X55" s="11">
        <f t="shared" si="80"/>
        <v>0.76740000000000008</v>
      </c>
      <c r="Y55" s="19">
        <v>0.39250000000000002</v>
      </c>
      <c r="Z55" s="11">
        <f t="shared" si="81"/>
        <v>0.378</v>
      </c>
      <c r="AA55" s="19">
        <v>3.3519999999999999</v>
      </c>
      <c r="AB55" s="11">
        <f t="shared" si="82"/>
        <v>3.2435</v>
      </c>
      <c r="AC55" s="19">
        <v>4.7370000000000001</v>
      </c>
      <c r="AD55" s="11">
        <f t="shared" si="83"/>
        <v>3.4645000000000001</v>
      </c>
      <c r="AE55" s="19">
        <v>0.51229999999999998</v>
      </c>
      <c r="AF55" s="11">
        <f t="shared" si="84"/>
        <v>0.4708</v>
      </c>
      <c r="AG55" s="19">
        <v>5.5890000000000004</v>
      </c>
      <c r="AH55" s="11">
        <f t="shared" si="85"/>
        <v>3.9885000000000002</v>
      </c>
      <c r="AI55" s="19">
        <v>1.6850000000000001</v>
      </c>
      <c r="AJ55" s="11">
        <f t="shared" si="86"/>
        <v>1.6225000000000001</v>
      </c>
      <c r="AK55" s="19">
        <v>92.64</v>
      </c>
      <c r="AL55" s="11">
        <f t="shared" si="87"/>
        <v>78.489999999999995</v>
      </c>
      <c r="AM55" s="3">
        <v>41.195010000000003</v>
      </c>
      <c r="AN55" s="3">
        <v>2.3204950000000002</v>
      </c>
      <c r="AO55" s="3">
        <v>17.752680000000002</v>
      </c>
    </row>
    <row r="56" spans="1:41" s="2" customFormat="1" x14ac:dyDescent="0.3">
      <c r="A56" s="1">
        <v>29</v>
      </c>
      <c r="B56" s="2" t="s">
        <v>76</v>
      </c>
      <c r="C56" s="9" t="s">
        <v>203</v>
      </c>
      <c r="D56" s="13" t="s">
        <v>241</v>
      </c>
      <c r="E56" s="18">
        <v>13</v>
      </c>
      <c r="F56" s="6">
        <v>34.909999999999997</v>
      </c>
      <c r="G56" s="19">
        <v>6.891</v>
      </c>
      <c r="H56" s="11">
        <f t="shared" si="72"/>
        <v>6.8159999999999998</v>
      </c>
      <c r="I56" s="19">
        <v>8.7799999999999994</v>
      </c>
      <c r="J56" s="11">
        <f t="shared" si="73"/>
        <v>8.7239499999999985</v>
      </c>
      <c r="K56" s="19">
        <v>0.11550000000000001</v>
      </c>
      <c r="L56" s="11">
        <f t="shared" si="74"/>
        <v>4.8250000000000001E-2</v>
      </c>
      <c r="M56" s="19">
        <v>1.66</v>
      </c>
      <c r="N56" s="11">
        <f t="shared" si="75"/>
        <v>1.5814999999999999</v>
      </c>
      <c r="O56" s="19">
        <v>9.6059999999999999</v>
      </c>
      <c r="P56" s="11">
        <f t="shared" si="76"/>
        <v>8.3674999999999997</v>
      </c>
      <c r="Q56" s="19">
        <v>47.46</v>
      </c>
      <c r="R56" s="11">
        <f t="shared" si="77"/>
        <v>25.135000000000002</v>
      </c>
      <c r="S56" s="19">
        <v>1.1759999999999999</v>
      </c>
      <c r="T56" s="11">
        <f t="shared" si="78"/>
        <v>1.0154999999999998</v>
      </c>
      <c r="U56" s="19">
        <v>6.3399999999999998E-2</v>
      </c>
      <c r="V56" s="11">
        <f t="shared" si="79"/>
        <v>3.7749999999999999E-2</v>
      </c>
      <c r="W56" s="19">
        <v>1.335</v>
      </c>
      <c r="X56" s="11">
        <f t="shared" si="80"/>
        <v>1.248</v>
      </c>
      <c r="Y56" s="19">
        <v>0.18029999999999999</v>
      </c>
      <c r="Z56" s="11">
        <f t="shared" si="81"/>
        <v>0.1658</v>
      </c>
      <c r="AA56" s="19">
        <v>3.6709999999999998</v>
      </c>
      <c r="AB56" s="11">
        <f t="shared" si="82"/>
        <v>3.5625</v>
      </c>
      <c r="AC56" s="19">
        <v>4.8460000000000001</v>
      </c>
      <c r="AD56" s="11">
        <f t="shared" si="83"/>
        <v>3.5735000000000001</v>
      </c>
      <c r="AE56" s="19">
        <v>0.4446</v>
      </c>
      <c r="AF56" s="11">
        <f t="shared" si="84"/>
        <v>0.40310000000000001</v>
      </c>
      <c r="AG56" s="19">
        <v>1.603</v>
      </c>
      <c r="AH56" s="11">
        <f t="shared" si="85"/>
        <v>2.4999999999999467E-3</v>
      </c>
      <c r="AI56" s="19">
        <v>0.88360000000000005</v>
      </c>
      <c r="AJ56" s="11">
        <f t="shared" si="86"/>
        <v>0.82110000000000005</v>
      </c>
      <c r="AK56" s="19">
        <v>76.63</v>
      </c>
      <c r="AL56" s="11">
        <f t="shared" si="87"/>
        <v>62.48</v>
      </c>
      <c r="AM56" s="3">
        <v>40.251869999999997</v>
      </c>
      <c r="AN56" s="3">
        <v>1.935381</v>
      </c>
      <c r="AO56" s="3">
        <v>20.797899999999998</v>
      </c>
    </row>
    <row r="57" spans="1:41" s="2" customFormat="1" x14ac:dyDescent="0.3">
      <c r="A57" s="1">
        <v>30</v>
      </c>
      <c r="B57" s="2" t="s">
        <v>77</v>
      </c>
      <c r="C57" s="9" t="s">
        <v>203</v>
      </c>
      <c r="D57" s="13" t="s">
        <v>241</v>
      </c>
      <c r="E57" s="18">
        <v>14</v>
      </c>
      <c r="F57" s="6">
        <v>33.81</v>
      </c>
      <c r="G57" s="19">
        <v>3.08</v>
      </c>
      <c r="H57" s="11">
        <f t="shared" si="72"/>
        <v>3.0049999999999999</v>
      </c>
      <c r="I57" s="19">
        <v>10.72</v>
      </c>
      <c r="J57" s="11">
        <f t="shared" si="73"/>
        <v>10.66395</v>
      </c>
      <c r="K57" s="19">
        <v>0.5343</v>
      </c>
      <c r="L57" s="11">
        <f t="shared" si="74"/>
        <v>0.46704999999999997</v>
      </c>
      <c r="M57" s="19">
        <v>1.0860000000000001</v>
      </c>
      <c r="N57" s="11">
        <f t="shared" si="75"/>
        <v>1.0075000000000001</v>
      </c>
      <c r="O57" s="19">
        <v>9.3829999999999991</v>
      </c>
      <c r="P57" s="11">
        <f t="shared" si="76"/>
        <v>8.144499999999999</v>
      </c>
      <c r="Q57" s="19">
        <v>93.14</v>
      </c>
      <c r="R57" s="11">
        <f t="shared" si="77"/>
        <v>70.814999999999998</v>
      </c>
      <c r="S57" s="19">
        <v>1.1779999999999999</v>
      </c>
      <c r="T57" s="11">
        <f t="shared" si="78"/>
        <v>1.0174999999999998</v>
      </c>
      <c r="U57" s="19">
        <v>0.32729999999999998</v>
      </c>
      <c r="V57" s="11">
        <f t="shared" si="79"/>
        <v>0.30164999999999997</v>
      </c>
      <c r="W57" s="19">
        <v>1.587</v>
      </c>
      <c r="X57" s="11">
        <f t="shared" si="80"/>
        <v>1.5</v>
      </c>
      <c r="Y57" s="19">
        <v>0.21249999999999999</v>
      </c>
      <c r="Z57" s="11">
        <f t="shared" si="81"/>
        <v>0.19800000000000001</v>
      </c>
      <c r="AA57" s="19">
        <v>3.38</v>
      </c>
      <c r="AB57" s="11">
        <f t="shared" si="82"/>
        <v>3.2715000000000001</v>
      </c>
      <c r="AC57" s="19">
        <v>4.5430000000000001</v>
      </c>
      <c r="AD57" s="11">
        <f t="shared" si="83"/>
        <v>3.2705000000000002</v>
      </c>
      <c r="AE57" s="19">
        <v>0.76500000000000001</v>
      </c>
      <c r="AF57" s="11">
        <f t="shared" si="84"/>
        <v>0.72350000000000003</v>
      </c>
      <c r="AG57" s="19">
        <v>2.7280000000000002</v>
      </c>
      <c r="AH57" s="11">
        <f t="shared" si="85"/>
        <v>1.1275000000000002</v>
      </c>
      <c r="AI57" s="19">
        <v>1.873</v>
      </c>
      <c r="AJ57" s="11">
        <f t="shared" si="86"/>
        <v>1.8105</v>
      </c>
      <c r="AK57" s="19">
        <v>76.45</v>
      </c>
      <c r="AL57" s="11">
        <f t="shared" si="87"/>
        <v>62.300000000000004</v>
      </c>
      <c r="AM57" s="3">
        <v>42.145600000000002</v>
      </c>
      <c r="AN57" s="3">
        <v>2.3085460000000002</v>
      </c>
      <c r="AO57" s="3">
        <v>18.256340000000002</v>
      </c>
    </row>
    <row r="58" spans="1:41" s="2" customFormat="1" x14ac:dyDescent="0.3">
      <c r="A58" s="1">
        <v>31</v>
      </c>
      <c r="B58" s="2" t="s">
        <v>78</v>
      </c>
      <c r="C58" s="9" t="s">
        <v>203</v>
      </c>
      <c r="D58" s="13" t="s">
        <v>241</v>
      </c>
      <c r="E58" s="18">
        <v>15</v>
      </c>
      <c r="F58" s="6">
        <v>36.229999999999997</v>
      </c>
      <c r="G58" s="19">
        <v>1.2270000000000001</v>
      </c>
      <c r="H58" s="11">
        <f t="shared" si="72"/>
        <v>1.1520000000000001</v>
      </c>
      <c r="I58" s="19">
        <v>10.69</v>
      </c>
      <c r="J58" s="11">
        <f t="shared" si="73"/>
        <v>10.633949999999999</v>
      </c>
      <c r="K58" s="19">
        <v>0.2051</v>
      </c>
      <c r="L58" s="11">
        <f t="shared" si="74"/>
        <v>0.13785</v>
      </c>
      <c r="M58" s="19">
        <v>0.38629999999999998</v>
      </c>
      <c r="N58" s="11">
        <f t="shared" si="75"/>
        <v>0.30779999999999996</v>
      </c>
      <c r="O58" s="19">
        <v>7.7009999999999996</v>
      </c>
      <c r="P58" s="11">
        <f t="shared" si="76"/>
        <v>6.4624999999999995</v>
      </c>
      <c r="Q58" s="19">
        <v>52.78</v>
      </c>
      <c r="R58" s="11">
        <f t="shared" si="77"/>
        <v>30.455000000000002</v>
      </c>
      <c r="S58" s="19">
        <v>0.28139999999999998</v>
      </c>
      <c r="T58" s="11">
        <f t="shared" si="78"/>
        <v>0.12089999999999998</v>
      </c>
      <c r="U58" s="19">
        <v>0.4829</v>
      </c>
      <c r="V58" s="11">
        <f t="shared" si="79"/>
        <v>0.45724999999999999</v>
      </c>
      <c r="W58" s="19">
        <v>1.9419999999999999</v>
      </c>
      <c r="X58" s="11">
        <f t="shared" si="80"/>
        <v>1.855</v>
      </c>
      <c r="Y58" s="19">
        <v>0.28249999999999997</v>
      </c>
      <c r="Z58" s="11">
        <f t="shared" si="81"/>
        <v>0.26799999999999996</v>
      </c>
      <c r="AA58" s="19">
        <v>1.6990000000000001</v>
      </c>
      <c r="AB58" s="11">
        <f t="shared" si="82"/>
        <v>1.5905</v>
      </c>
      <c r="AC58" s="19">
        <v>5.2430000000000003</v>
      </c>
      <c r="AD58" s="11">
        <f t="shared" si="83"/>
        <v>3.9705000000000004</v>
      </c>
      <c r="AE58" s="19">
        <v>0.6462</v>
      </c>
      <c r="AF58" s="11">
        <f t="shared" si="84"/>
        <v>0.60470000000000002</v>
      </c>
      <c r="AG58" s="19">
        <v>2.677</v>
      </c>
      <c r="AH58" s="11">
        <f t="shared" si="85"/>
        <v>1.0765</v>
      </c>
      <c r="AI58" s="19">
        <v>1.8</v>
      </c>
      <c r="AJ58" s="11">
        <f t="shared" si="86"/>
        <v>1.7375</v>
      </c>
      <c r="AK58" s="19">
        <v>54.55</v>
      </c>
      <c r="AL58" s="11">
        <f t="shared" si="87"/>
        <v>40.4</v>
      </c>
      <c r="AM58" s="3">
        <v>42.16122</v>
      </c>
      <c r="AN58" s="3">
        <v>2.6209359999999999</v>
      </c>
      <c r="AO58" s="3">
        <v>16.086320000000001</v>
      </c>
    </row>
    <row r="59" spans="1:41" s="2" customFormat="1" x14ac:dyDescent="0.3">
      <c r="A59" s="1">
        <v>32</v>
      </c>
      <c r="B59" s="2" t="s">
        <v>79</v>
      </c>
      <c r="C59" s="9" t="s">
        <v>203</v>
      </c>
      <c r="D59" s="13" t="s">
        <v>241</v>
      </c>
      <c r="E59" s="18">
        <v>16</v>
      </c>
      <c r="F59" s="6">
        <v>35.5</v>
      </c>
      <c r="G59" s="19">
        <v>8.4979999999999993</v>
      </c>
      <c r="H59" s="11">
        <f t="shared" si="72"/>
        <v>8.423</v>
      </c>
      <c r="I59" s="19">
        <v>16.989999999999998</v>
      </c>
      <c r="J59" s="11">
        <f t="shared" si="73"/>
        <v>16.933949999999999</v>
      </c>
      <c r="K59" s="19">
        <v>4.1099999999999998E-2</v>
      </c>
      <c r="L59" s="11">
        <v>0</v>
      </c>
      <c r="M59" s="19">
        <v>1.8180000000000001</v>
      </c>
      <c r="N59" s="11">
        <f t="shared" si="75"/>
        <v>1.7395</v>
      </c>
      <c r="O59" s="19">
        <v>20.29</v>
      </c>
      <c r="P59" s="11">
        <f t="shared" si="76"/>
        <v>19.051500000000001</v>
      </c>
      <c r="Q59" s="19">
        <v>35.39</v>
      </c>
      <c r="R59" s="11">
        <f t="shared" si="77"/>
        <v>13.065000000000001</v>
      </c>
      <c r="S59" s="19">
        <v>2.0680000000000001</v>
      </c>
      <c r="T59" s="11">
        <f t="shared" si="78"/>
        <v>1.9075</v>
      </c>
      <c r="U59" s="19">
        <v>1.0509999999999999</v>
      </c>
      <c r="V59" s="11">
        <f t="shared" si="79"/>
        <v>1.02535</v>
      </c>
      <c r="W59" s="19">
        <v>3.4209999999999998</v>
      </c>
      <c r="X59" s="11">
        <f t="shared" si="80"/>
        <v>3.3339999999999996</v>
      </c>
      <c r="Y59" s="19">
        <v>0.43120000000000003</v>
      </c>
      <c r="Z59" s="11">
        <f t="shared" si="81"/>
        <v>0.41670000000000001</v>
      </c>
      <c r="AA59" s="19">
        <v>1.645</v>
      </c>
      <c r="AB59" s="11">
        <f t="shared" si="82"/>
        <v>1.5365</v>
      </c>
      <c r="AC59" s="19">
        <v>8.6110000000000007</v>
      </c>
      <c r="AD59" s="11">
        <f t="shared" si="83"/>
        <v>7.3385000000000007</v>
      </c>
      <c r="AE59" s="19">
        <v>1.1180000000000001</v>
      </c>
      <c r="AF59" s="11">
        <f t="shared" si="84"/>
        <v>1.0765</v>
      </c>
      <c r="AG59" s="19">
        <v>3.6120000000000001</v>
      </c>
      <c r="AH59" s="11">
        <f t="shared" si="85"/>
        <v>2.0114999999999998</v>
      </c>
      <c r="AI59" s="19">
        <v>2.7240000000000002</v>
      </c>
      <c r="AJ59" s="11">
        <f t="shared" si="86"/>
        <v>2.6615000000000002</v>
      </c>
      <c r="AK59" s="19">
        <v>67.72</v>
      </c>
      <c r="AL59" s="11">
        <f t="shared" si="87"/>
        <v>53.57</v>
      </c>
      <c r="AM59" s="3">
        <v>45.360399999999998</v>
      </c>
      <c r="AN59" s="3">
        <v>2.2550819999999998</v>
      </c>
      <c r="AO59" s="3">
        <v>20.114750000000001</v>
      </c>
    </row>
    <row r="60" spans="1:41" s="2" customFormat="1" x14ac:dyDescent="0.3">
      <c r="A60" s="1"/>
      <c r="C60" s="9"/>
      <c r="D60" s="13"/>
      <c r="E60" s="14" t="s">
        <v>370</v>
      </c>
      <c r="F60" s="106">
        <f>AVERAGE(F52:F59)</f>
        <v>36.556249999999999</v>
      </c>
      <c r="G60" s="19"/>
      <c r="H60" s="11"/>
      <c r="I60" s="19"/>
      <c r="J60" s="11"/>
      <c r="K60" s="19"/>
      <c r="L60" s="11"/>
      <c r="M60" s="19"/>
      <c r="N60" s="11"/>
      <c r="O60" s="19"/>
      <c r="P60" s="11"/>
      <c r="Q60" s="19"/>
      <c r="R60" s="11"/>
      <c r="S60" s="19"/>
      <c r="T60" s="11"/>
      <c r="U60" s="19"/>
      <c r="V60" s="11"/>
      <c r="W60" s="19"/>
      <c r="X60" s="11"/>
      <c r="Y60" s="19"/>
      <c r="Z60" s="11"/>
      <c r="AA60" s="19"/>
      <c r="AB60" s="11"/>
      <c r="AC60" s="19"/>
      <c r="AD60" s="11"/>
      <c r="AE60" s="19"/>
      <c r="AF60" s="11"/>
      <c r="AG60" s="19"/>
      <c r="AH60" s="11"/>
      <c r="AI60" s="19"/>
      <c r="AJ60" s="11"/>
      <c r="AK60" s="19"/>
      <c r="AL60" s="11"/>
      <c r="AM60" s="3"/>
      <c r="AN60" s="3"/>
      <c r="AO60" s="3"/>
    </row>
    <row r="61" spans="1:41" s="2" customFormat="1" x14ac:dyDescent="0.3">
      <c r="A61" s="1"/>
      <c r="C61" s="9"/>
      <c r="D61" s="13"/>
      <c r="E61" s="14" t="s">
        <v>268</v>
      </c>
      <c r="F61" s="106">
        <f>STDEV(F52:F59)/SQRT(8)</f>
        <v>0.86512579081227903</v>
      </c>
      <c r="G61" s="19"/>
      <c r="H61" s="11"/>
      <c r="I61" s="19"/>
      <c r="J61" s="11"/>
      <c r="K61" s="19"/>
      <c r="L61" s="11"/>
      <c r="M61" s="19"/>
      <c r="N61" s="11"/>
      <c r="O61" s="19"/>
      <c r="P61" s="11"/>
      <c r="Q61" s="19"/>
      <c r="R61" s="11"/>
      <c r="S61" s="19"/>
      <c r="T61" s="11"/>
      <c r="U61" s="19"/>
      <c r="V61" s="11"/>
      <c r="W61" s="19"/>
      <c r="X61" s="11"/>
      <c r="Y61" s="19"/>
      <c r="Z61" s="11"/>
      <c r="AA61" s="19"/>
      <c r="AB61" s="11"/>
      <c r="AC61" s="19"/>
      <c r="AD61" s="11"/>
      <c r="AE61" s="19"/>
      <c r="AF61" s="11"/>
      <c r="AG61" s="19"/>
      <c r="AH61" s="11"/>
      <c r="AI61" s="19"/>
      <c r="AJ61" s="11"/>
      <c r="AK61" s="19"/>
      <c r="AL61" s="11"/>
      <c r="AM61" s="3"/>
      <c r="AN61" s="3"/>
      <c r="AO61" s="3"/>
    </row>
    <row r="62" spans="1:41" s="2" customFormat="1" x14ac:dyDescent="0.3">
      <c r="A62" s="1">
        <v>33</v>
      </c>
      <c r="B62" s="2" t="s">
        <v>80</v>
      </c>
      <c r="C62" s="9" t="s">
        <v>204</v>
      </c>
      <c r="D62" s="13" t="s">
        <v>238</v>
      </c>
      <c r="E62" s="18">
        <v>1</v>
      </c>
      <c r="F62" s="6">
        <v>34.090000000000003</v>
      </c>
      <c r="G62" s="19">
        <v>1.93</v>
      </c>
      <c r="H62" s="11">
        <f t="shared" ref="H62:H69" si="88">G62-G$264</f>
        <v>1.855</v>
      </c>
      <c r="I62" s="19">
        <v>16.940000000000001</v>
      </c>
      <c r="J62" s="11">
        <f t="shared" ref="J62:J69" si="89">I62-I$264</f>
        <v>16.883950000000002</v>
      </c>
      <c r="K62" s="19">
        <v>0.47310000000000002</v>
      </c>
      <c r="L62" s="11">
        <f>K62-K$264</f>
        <v>0.40585000000000004</v>
      </c>
      <c r="M62" s="19">
        <v>0.39900000000000002</v>
      </c>
      <c r="N62" s="11">
        <f>M62-M$264</f>
        <v>0.32050000000000001</v>
      </c>
      <c r="O62" s="19">
        <v>11.74</v>
      </c>
      <c r="P62" s="11">
        <f t="shared" ref="P62:P69" si="90">O62-O$264</f>
        <v>10.5015</v>
      </c>
      <c r="Q62" s="19">
        <v>104.9</v>
      </c>
      <c r="R62" s="11">
        <f t="shared" ref="R62:R69" si="91">Q62-Q$264</f>
        <v>82.575000000000003</v>
      </c>
      <c r="S62" s="19">
        <v>1.111</v>
      </c>
      <c r="T62" s="11">
        <f t="shared" ref="T62:T69" si="92">S62-S$264</f>
        <v>0.95050000000000001</v>
      </c>
      <c r="U62" s="19">
        <v>0.68079999999999996</v>
      </c>
      <c r="V62" s="11">
        <f t="shared" ref="V62:V69" si="93">U62-U$264</f>
        <v>0.65515000000000001</v>
      </c>
      <c r="W62" s="19">
        <v>3.677</v>
      </c>
      <c r="X62" s="11">
        <f t="shared" ref="X62:X69" si="94">W62-W$264</f>
        <v>3.59</v>
      </c>
      <c r="Y62" s="19">
        <v>1.5269999999999999</v>
      </c>
      <c r="Z62" s="11">
        <f t="shared" ref="Z62:Z69" si="95">Y62-Y$264</f>
        <v>1.5125</v>
      </c>
      <c r="AA62" s="19">
        <v>4.3550000000000004</v>
      </c>
      <c r="AB62" s="11">
        <f t="shared" ref="AB62:AB69" si="96">AA62-AA$264</f>
        <v>4.2465000000000002</v>
      </c>
      <c r="AC62" s="19">
        <v>7.4589999999999996</v>
      </c>
      <c r="AD62" s="11">
        <f t="shared" ref="AD62:AD69" si="97">AC62-AC$264</f>
        <v>6.1864999999999997</v>
      </c>
      <c r="AE62" s="19">
        <v>0.99029999999999996</v>
      </c>
      <c r="AF62" s="11">
        <f t="shared" ref="AF62:AF69" si="98">AE62-AE$264</f>
        <v>0.94879999999999998</v>
      </c>
      <c r="AG62" s="19">
        <v>9.8010000000000002</v>
      </c>
      <c r="AH62" s="11">
        <f t="shared" ref="AH62:AH69" si="99">AG62-AG$264</f>
        <v>8.2004999999999999</v>
      </c>
      <c r="AI62" s="19">
        <v>1.8919999999999999</v>
      </c>
      <c r="AJ62" s="11">
        <f t="shared" ref="AJ62:AJ69" si="100">AI62-AI$264</f>
        <v>1.8294999999999999</v>
      </c>
      <c r="AK62" s="19">
        <v>90.61</v>
      </c>
      <c r="AL62" s="11">
        <f t="shared" ref="AL62:AL69" si="101">AK62-AK$264</f>
        <v>76.459999999999994</v>
      </c>
      <c r="AM62" s="3">
        <v>42.211120000000001</v>
      </c>
      <c r="AN62" s="3">
        <v>2.374447</v>
      </c>
      <c r="AO62" s="3">
        <v>17.777239999999999</v>
      </c>
    </row>
    <row r="63" spans="1:41" s="2" customFormat="1" x14ac:dyDescent="0.3">
      <c r="A63" s="1">
        <v>34</v>
      </c>
      <c r="B63" s="2" t="s">
        <v>81</v>
      </c>
      <c r="C63" s="9" t="s">
        <v>204</v>
      </c>
      <c r="D63" s="13" t="s">
        <v>238</v>
      </c>
      <c r="E63" s="18">
        <v>2</v>
      </c>
      <c r="F63" s="6">
        <v>30.18</v>
      </c>
      <c r="G63" s="19">
        <v>1.752</v>
      </c>
      <c r="H63" s="11">
        <f t="shared" si="88"/>
        <v>1.677</v>
      </c>
      <c r="I63" s="19">
        <v>17.149999999999999</v>
      </c>
      <c r="J63" s="11">
        <f t="shared" si="89"/>
        <v>17.09395</v>
      </c>
      <c r="K63" s="19">
        <v>7.1099999999999997E-2</v>
      </c>
      <c r="L63" s="11">
        <f>K63-K$264</f>
        <v>3.8499999999999923E-3</v>
      </c>
      <c r="M63" s="19">
        <v>0.4955</v>
      </c>
      <c r="N63" s="11">
        <f>M63-M$264</f>
        <v>0.41699999999999998</v>
      </c>
      <c r="O63" s="19">
        <v>9.7520000000000007</v>
      </c>
      <c r="P63" s="11">
        <f t="shared" si="90"/>
        <v>8.5135000000000005</v>
      </c>
      <c r="Q63" s="19">
        <v>52.71</v>
      </c>
      <c r="R63" s="11">
        <f t="shared" si="91"/>
        <v>30.385000000000002</v>
      </c>
      <c r="S63" s="19">
        <v>0.43669999999999998</v>
      </c>
      <c r="T63" s="11">
        <f t="shared" si="92"/>
        <v>0.2762</v>
      </c>
      <c r="U63" s="19">
        <v>0.7369</v>
      </c>
      <c r="V63" s="11">
        <f t="shared" si="93"/>
        <v>0.71125000000000005</v>
      </c>
      <c r="W63" s="19">
        <v>3.2189999999999999</v>
      </c>
      <c r="X63" s="11">
        <f t="shared" si="94"/>
        <v>3.1319999999999997</v>
      </c>
      <c r="Y63" s="19">
        <v>1.667</v>
      </c>
      <c r="Z63" s="11">
        <f t="shared" si="95"/>
        <v>1.6525000000000001</v>
      </c>
      <c r="AA63" s="19">
        <v>1.7190000000000001</v>
      </c>
      <c r="AB63" s="11">
        <f t="shared" si="96"/>
        <v>1.6105</v>
      </c>
      <c r="AC63" s="19">
        <v>5.0990000000000002</v>
      </c>
      <c r="AD63" s="11">
        <f t="shared" si="97"/>
        <v>3.8265000000000002</v>
      </c>
      <c r="AE63" s="19">
        <v>0.72340000000000004</v>
      </c>
      <c r="AF63" s="11">
        <f t="shared" si="98"/>
        <v>0.68190000000000006</v>
      </c>
      <c r="AG63" s="19">
        <v>7.085</v>
      </c>
      <c r="AH63" s="11">
        <f t="shared" si="99"/>
        <v>5.4844999999999997</v>
      </c>
      <c r="AI63" s="19">
        <v>1.53</v>
      </c>
      <c r="AJ63" s="11">
        <f t="shared" si="100"/>
        <v>1.4675</v>
      </c>
      <c r="AK63" s="19">
        <v>73.959999999999994</v>
      </c>
      <c r="AL63" s="11">
        <f t="shared" si="101"/>
        <v>59.809999999999995</v>
      </c>
      <c r="AM63" s="3">
        <v>41.955779999999997</v>
      </c>
      <c r="AN63" s="3">
        <v>2.388719</v>
      </c>
      <c r="AO63" s="3">
        <v>17.564129999999999</v>
      </c>
    </row>
    <row r="64" spans="1:41" s="2" customFormat="1" x14ac:dyDescent="0.3">
      <c r="A64" s="1">
        <v>35</v>
      </c>
      <c r="B64" s="2" t="s">
        <v>82</v>
      </c>
      <c r="C64" s="9" t="s">
        <v>204</v>
      </c>
      <c r="D64" s="13" t="s">
        <v>238</v>
      </c>
      <c r="E64" s="18">
        <v>3</v>
      </c>
      <c r="F64" s="6">
        <v>32.06</v>
      </c>
      <c r="G64" s="19">
        <v>2.286</v>
      </c>
      <c r="H64" s="11">
        <f t="shared" si="88"/>
        <v>2.2109999999999999</v>
      </c>
      <c r="I64" s="19">
        <v>21.81</v>
      </c>
      <c r="J64" s="11">
        <f t="shared" si="89"/>
        <v>21.75395</v>
      </c>
      <c r="K64" s="19">
        <v>0.155</v>
      </c>
      <c r="L64" s="11">
        <f>K64-K$264</f>
        <v>8.7749999999999995E-2</v>
      </c>
      <c r="M64" s="19">
        <v>0</v>
      </c>
      <c r="N64" s="11">
        <v>0</v>
      </c>
      <c r="O64" s="19">
        <v>13.97</v>
      </c>
      <c r="P64" s="11">
        <f t="shared" si="90"/>
        <v>12.7315</v>
      </c>
      <c r="Q64" s="19">
        <v>50.31</v>
      </c>
      <c r="R64" s="11">
        <f t="shared" si="91"/>
        <v>27.985000000000003</v>
      </c>
      <c r="S64" s="19">
        <v>0.62170000000000003</v>
      </c>
      <c r="T64" s="11">
        <f t="shared" si="92"/>
        <v>0.46120000000000005</v>
      </c>
      <c r="U64" s="19">
        <v>0.9083</v>
      </c>
      <c r="V64" s="11">
        <f t="shared" si="93"/>
        <v>0.88265000000000005</v>
      </c>
      <c r="W64" s="19">
        <v>4.47</v>
      </c>
      <c r="X64" s="11">
        <f t="shared" si="94"/>
        <v>4.383</v>
      </c>
      <c r="Y64" s="19">
        <v>1.956</v>
      </c>
      <c r="Z64" s="11">
        <f t="shared" si="95"/>
        <v>1.9415</v>
      </c>
      <c r="AA64" s="19">
        <v>2.8079999999999998</v>
      </c>
      <c r="AB64" s="11">
        <f t="shared" si="96"/>
        <v>2.6995</v>
      </c>
      <c r="AC64" s="19">
        <v>8.5709999999999997</v>
      </c>
      <c r="AD64" s="11">
        <f t="shared" si="97"/>
        <v>7.2984999999999998</v>
      </c>
      <c r="AE64" s="19">
        <v>1.3120000000000001</v>
      </c>
      <c r="AF64" s="11">
        <f t="shared" si="98"/>
        <v>1.2705</v>
      </c>
      <c r="AG64" s="19">
        <v>10.3</v>
      </c>
      <c r="AH64" s="11">
        <f t="shared" si="99"/>
        <v>8.6995000000000005</v>
      </c>
      <c r="AI64" s="19">
        <v>2.802</v>
      </c>
      <c r="AJ64" s="11">
        <f t="shared" si="100"/>
        <v>2.7395</v>
      </c>
      <c r="AK64" s="19">
        <v>91.32</v>
      </c>
      <c r="AL64" s="11">
        <f t="shared" si="101"/>
        <v>77.169999999999987</v>
      </c>
      <c r="AM64" s="3">
        <v>42.040889999999997</v>
      </c>
      <c r="AN64" s="3">
        <v>2.3420109999999998</v>
      </c>
      <c r="AO64" s="3">
        <v>17.950769999999999</v>
      </c>
    </row>
    <row r="65" spans="1:41" s="2" customFormat="1" x14ac:dyDescent="0.3">
      <c r="A65" s="1">
        <v>36</v>
      </c>
      <c r="B65" s="2" t="s">
        <v>83</v>
      </c>
      <c r="C65" s="9" t="s">
        <v>204</v>
      </c>
      <c r="D65" s="13" t="s">
        <v>238</v>
      </c>
      <c r="E65" s="18">
        <v>4</v>
      </c>
      <c r="F65" s="6">
        <v>32.65</v>
      </c>
      <c r="G65" s="19">
        <v>3.1539999999999999</v>
      </c>
      <c r="H65" s="11">
        <f t="shared" si="88"/>
        <v>3.0789999999999997</v>
      </c>
      <c r="I65" s="19">
        <v>19.239999999999998</v>
      </c>
      <c r="J65" s="11">
        <f t="shared" si="89"/>
        <v>19.183949999999999</v>
      </c>
      <c r="K65" s="19">
        <v>3.7699999999999997E-2</v>
      </c>
      <c r="L65" s="11">
        <v>0</v>
      </c>
      <c r="M65" s="19">
        <v>7.2999999999999995E-2</v>
      </c>
      <c r="N65" s="11">
        <v>0</v>
      </c>
      <c r="O65" s="19">
        <v>16.7</v>
      </c>
      <c r="P65" s="11">
        <f t="shared" si="90"/>
        <v>15.461499999999999</v>
      </c>
      <c r="Q65" s="19">
        <v>36.619999999999997</v>
      </c>
      <c r="R65" s="11">
        <f t="shared" si="91"/>
        <v>14.294999999999998</v>
      </c>
      <c r="S65" s="19">
        <v>0.74260000000000004</v>
      </c>
      <c r="T65" s="11">
        <f t="shared" si="92"/>
        <v>0.58210000000000006</v>
      </c>
      <c r="U65" s="19">
        <v>0.75960000000000005</v>
      </c>
      <c r="V65" s="11">
        <f t="shared" si="93"/>
        <v>0.7339500000000001</v>
      </c>
      <c r="W65" s="19">
        <v>3.3570000000000002</v>
      </c>
      <c r="X65" s="11">
        <f t="shared" si="94"/>
        <v>3.27</v>
      </c>
      <c r="Y65" s="19">
        <v>1.8140000000000001</v>
      </c>
      <c r="Z65" s="11">
        <f t="shared" si="95"/>
        <v>1.7995000000000001</v>
      </c>
      <c r="AA65" s="19">
        <v>1.026</v>
      </c>
      <c r="AB65" s="11">
        <f t="shared" si="96"/>
        <v>0.91749999999999998</v>
      </c>
      <c r="AC65" s="19">
        <v>7.6539999999999999</v>
      </c>
      <c r="AD65" s="11">
        <f t="shared" si="97"/>
        <v>6.3815</v>
      </c>
      <c r="AE65" s="19">
        <v>0.88160000000000005</v>
      </c>
      <c r="AF65" s="11">
        <f t="shared" si="98"/>
        <v>0.84010000000000007</v>
      </c>
      <c r="AG65" s="19">
        <v>7.673</v>
      </c>
      <c r="AH65" s="11">
        <f t="shared" si="99"/>
        <v>6.0724999999999998</v>
      </c>
      <c r="AI65" s="19">
        <v>2.552</v>
      </c>
      <c r="AJ65" s="11">
        <f t="shared" si="100"/>
        <v>2.4895</v>
      </c>
      <c r="AK65" s="19">
        <v>62.04</v>
      </c>
      <c r="AL65" s="11">
        <f t="shared" si="101"/>
        <v>47.89</v>
      </c>
      <c r="AM65" s="3">
        <v>42.934229999999999</v>
      </c>
      <c r="AN65" s="3">
        <v>2.0545179999999998</v>
      </c>
      <c r="AO65" s="3">
        <v>20.897469999999998</v>
      </c>
    </row>
    <row r="66" spans="1:41" s="2" customFormat="1" x14ac:dyDescent="0.3">
      <c r="A66" s="1">
        <v>37</v>
      </c>
      <c r="B66" s="2" t="s">
        <v>84</v>
      </c>
      <c r="C66" s="9" t="s">
        <v>204</v>
      </c>
      <c r="D66" s="13" t="s">
        <v>239</v>
      </c>
      <c r="E66" s="18">
        <v>5</v>
      </c>
      <c r="F66" s="6">
        <v>28.65</v>
      </c>
      <c r="G66" s="19">
        <v>7.492</v>
      </c>
      <c r="H66" s="11">
        <f t="shared" si="88"/>
        <v>7.4169999999999998</v>
      </c>
      <c r="I66" s="19">
        <v>12.7</v>
      </c>
      <c r="J66" s="11">
        <f t="shared" si="89"/>
        <v>12.643949999999998</v>
      </c>
      <c r="K66" s="19">
        <v>9.0499999999999997E-2</v>
      </c>
      <c r="L66" s="11">
        <f>K66-K$264</f>
        <v>2.3249999999999993E-2</v>
      </c>
      <c r="M66" s="19">
        <v>1.3779999999999999</v>
      </c>
      <c r="N66" s="11">
        <f>M66-M$264</f>
        <v>1.2994999999999999</v>
      </c>
      <c r="O66" s="19">
        <v>14.42</v>
      </c>
      <c r="P66" s="11">
        <f t="shared" si="90"/>
        <v>13.1815</v>
      </c>
      <c r="Q66" s="19">
        <v>39.299999999999997</v>
      </c>
      <c r="R66" s="11">
        <f t="shared" si="91"/>
        <v>16.974999999999998</v>
      </c>
      <c r="S66" s="19">
        <v>3.7290000000000001</v>
      </c>
      <c r="T66" s="11">
        <f t="shared" si="92"/>
        <v>3.5685000000000002</v>
      </c>
      <c r="U66" s="19">
        <v>0.68379999999999996</v>
      </c>
      <c r="V66" s="11">
        <f t="shared" si="93"/>
        <v>0.65815000000000001</v>
      </c>
      <c r="W66" s="19">
        <v>3.472</v>
      </c>
      <c r="X66" s="11">
        <f t="shared" si="94"/>
        <v>3.3849999999999998</v>
      </c>
      <c r="Y66" s="19">
        <v>1.7450000000000001</v>
      </c>
      <c r="Z66" s="11">
        <f t="shared" si="95"/>
        <v>1.7305000000000001</v>
      </c>
      <c r="AA66" s="19">
        <v>1.3320000000000001</v>
      </c>
      <c r="AB66" s="11">
        <f t="shared" si="96"/>
        <v>1.2235</v>
      </c>
      <c r="AC66" s="19">
        <v>9.2249999999999996</v>
      </c>
      <c r="AD66" s="11">
        <f t="shared" si="97"/>
        <v>7.9524999999999997</v>
      </c>
      <c r="AE66" s="19">
        <v>0.86809999999999998</v>
      </c>
      <c r="AF66" s="11">
        <f t="shared" si="98"/>
        <v>0.8266</v>
      </c>
      <c r="AG66" s="19">
        <v>7.3369999999999997</v>
      </c>
      <c r="AH66" s="11">
        <f t="shared" si="99"/>
        <v>5.7364999999999995</v>
      </c>
      <c r="AI66" s="19">
        <v>1.9830000000000001</v>
      </c>
      <c r="AJ66" s="11">
        <f t="shared" si="100"/>
        <v>1.9205000000000001</v>
      </c>
      <c r="AK66" s="19">
        <v>84.66</v>
      </c>
      <c r="AL66" s="11">
        <f t="shared" si="101"/>
        <v>70.509999999999991</v>
      </c>
      <c r="AM66" s="3">
        <v>40.064999999999998</v>
      </c>
      <c r="AN66" s="3">
        <v>2.0628259999999998</v>
      </c>
      <c r="AO66" s="3">
        <v>19.42238</v>
      </c>
    </row>
    <row r="67" spans="1:41" s="2" customFormat="1" x14ac:dyDescent="0.3">
      <c r="A67" s="1">
        <v>38</v>
      </c>
      <c r="B67" s="2" t="s">
        <v>85</v>
      </c>
      <c r="C67" s="9" t="s">
        <v>204</v>
      </c>
      <c r="D67" s="13" t="s">
        <v>239</v>
      </c>
      <c r="E67" s="18">
        <v>6</v>
      </c>
      <c r="F67" s="6">
        <v>30.92</v>
      </c>
      <c r="G67" s="19">
        <v>3.92</v>
      </c>
      <c r="H67" s="11">
        <f t="shared" si="88"/>
        <v>3.8449999999999998</v>
      </c>
      <c r="I67" s="19">
        <v>15.26</v>
      </c>
      <c r="J67" s="11">
        <f t="shared" si="89"/>
        <v>15.203949999999999</v>
      </c>
      <c r="K67" s="19">
        <v>0.13669999999999999</v>
      </c>
      <c r="L67" s="11">
        <f>K67-K$264</f>
        <v>6.9449999999999984E-2</v>
      </c>
      <c r="M67" s="19">
        <v>0.66359999999999997</v>
      </c>
      <c r="N67" s="11">
        <f>M67-M$264</f>
        <v>0.58509999999999995</v>
      </c>
      <c r="O67" s="19">
        <v>13.18</v>
      </c>
      <c r="P67" s="11">
        <f t="shared" si="90"/>
        <v>11.9415</v>
      </c>
      <c r="Q67" s="19">
        <v>65.400000000000006</v>
      </c>
      <c r="R67" s="11">
        <f t="shared" si="91"/>
        <v>43.075000000000003</v>
      </c>
      <c r="S67" s="19">
        <v>1.6639999999999999</v>
      </c>
      <c r="T67" s="11">
        <f t="shared" si="92"/>
        <v>1.5034999999999998</v>
      </c>
      <c r="U67" s="19">
        <v>0.69830000000000003</v>
      </c>
      <c r="V67" s="11">
        <f t="shared" si="93"/>
        <v>0.67265000000000008</v>
      </c>
      <c r="W67" s="19">
        <v>2.9940000000000002</v>
      </c>
      <c r="X67" s="11">
        <f t="shared" si="94"/>
        <v>2.907</v>
      </c>
      <c r="Y67" s="19">
        <v>2.419</v>
      </c>
      <c r="Z67" s="11">
        <f t="shared" si="95"/>
        <v>2.4045000000000001</v>
      </c>
      <c r="AA67" s="19">
        <v>5.03</v>
      </c>
      <c r="AB67" s="11">
        <f t="shared" si="96"/>
        <v>4.9215</v>
      </c>
      <c r="AC67" s="19">
        <v>7.8289999999999997</v>
      </c>
      <c r="AD67" s="11">
        <f t="shared" si="97"/>
        <v>6.5564999999999998</v>
      </c>
      <c r="AE67" s="19">
        <v>1.0389999999999999</v>
      </c>
      <c r="AF67" s="11">
        <f t="shared" si="98"/>
        <v>0.99749999999999994</v>
      </c>
      <c r="AG67" s="19">
        <v>2.8279999999999998</v>
      </c>
      <c r="AH67" s="11">
        <f t="shared" si="99"/>
        <v>1.2274999999999998</v>
      </c>
      <c r="AI67" s="19">
        <v>2.3639999999999999</v>
      </c>
      <c r="AJ67" s="11">
        <f t="shared" si="100"/>
        <v>2.3014999999999999</v>
      </c>
      <c r="AK67" s="19">
        <v>82</v>
      </c>
      <c r="AL67" s="11">
        <f t="shared" si="101"/>
        <v>67.849999999999994</v>
      </c>
      <c r="AM67" s="3">
        <v>38.475050000000003</v>
      </c>
      <c r="AN67" s="3">
        <v>2.2132580000000002</v>
      </c>
      <c r="AO67" s="3">
        <v>17.383900000000001</v>
      </c>
    </row>
    <row r="68" spans="1:41" s="2" customFormat="1" x14ac:dyDescent="0.3">
      <c r="A68" s="1">
        <v>39</v>
      </c>
      <c r="B68" s="2" t="s">
        <v>86</v>
      </c>
      <c r="C68" s="9" t="s">
        <v>204</v>
      </c>
      <c r="D68" s="13" t="s">
        <v>239</v>
      </c>
      <c r="E68" s="18">
        <v>7</v>
      </c>
      <c r="F68" s="6">
        <v>32.82</v>
      </c>
      <c r="G68" s="19">
        <v>3.8530000000000002</v>
      </c>
      <c r="H68" s="11">
        <f t="shared" si="88"/>
        <v>3.778</v>
      </c>
      <c r="I68" s="19">
        <v>10.83</v>
      </c>
      <c r="J68" s="11">
        <f t="shared" si="89"/>
        <v>10.773949999999999</v>
      </c>
      <c r="K68" s="19">
        <v>0.71550000000000002</v>
      </c>
      <c r="L68" s="11">
        <f>K68-K$264</f>
        <v>0.64824999999999999</v>
      </c>
      <c r="M68" s="19">
        <v>1.4390000000000001</v>
      </c>
      <c r="N68" s="11">
        <f>M68-M$264</f>
        <v>1.3605</v>
      </c>
      <c r="O68" s="19">
        <v>11.95</v>
      </c>
      <c r="P68" s="11">
        <f t="shared" si="90"/>
        <v>10.711499999999999</v>
      </c>
      <c r="Q68" s="19">
        <v>50.58</v>
      </c>
      <c r="R68" s="11">
        <f t="shared" si="91"/>
        <v>28.254999999999999</v>
      </c>
      <c r="S68" s="19">
        <v>1.8959999999999999</v>
      </c>
      <c r="T68" s="11">
        <f t="shared" si="92"/>
        <v>1.7354999999999998</v>
      </c>
      <c r="U68" s="19">
        <v>0.66</v>
      </c>
      <c r="V68" s="11">
        <f t="shared" si="93"/>
        <v>0.63435000000000008</v>
      </c>
      <c r="W68" s="19">
        <v>2.9870000000000001</v>
      </c>
      <c r="X68" s="11">
        <f t="shared" si="94"/>
        <v>2.9</v>
      </c>
      <c r="Y68" s="19">
        <v>1.6379999999999999</v>
      </c>
      <c r="Z68" s="11">
        <f t="shared" si="95"/>
        <v>1.6234999999999999</v>
      </c>
      <c r="AA68" s="19">
        <v>2.9750000000000001</v>
      </c>
      <c r="AB68" s="11">
        <f t="shared" si="96"/>
        <v>2.8665000000000003</v>
      </c>
      <c r="AC68" s="19">
        <v>7.43</v>
      </c>
      <c r="AD68" s="11">
        <f t="shared" si="97"/>
        <v>6.1574999999999998</v>
      </c>
      <c r="AE68" s="19">
        <v>0.88119999999999998</v>
      </c>
      <c r="AF68" s="11">
        <f t="shared" si="98"/>
        <v>0.8397</v>
      </c>
      <c r="AG68" s="19">
        <v>4.298</v>
      </c>
      <c r="AH68" s="11">
        <f t="shared" si="99"/>
        <v>2.6974999999999998</v>
      </c>
      <c r="AI68" s="19">
        <v>2.1349999999999998</v>
      </c>
      <c r="AJ68" s="11">
        <f t="shared" si="100"/>
        <v>2.0724999999999998</v>
      </c>
      <c r="AK68" s="19">
        <v>89.4</v>
      </c>
      <c r="AL68" s="11">
        <f t="shared" si="101"/>
        <v>75.25</v>
      </c>
      <c r="AM68" s="3">
        <v>39.717500000000001</v>
      </c>
      <c r="AN68" s="3">
        <v>2.2868369999999998</v>
      </c>
      <c r="AO68" s="3">
        <v>17.36787</v>
      </c>
    </row>
    <row r="69" spans="1:41" s="2" customFormat="1" x14ac:dyDescent="0.3">
      <c r="A69" s="1">
        <v>40</v>
      </c>
      <c r="B69" s="2" t="s">
        <v>87</v>
      </c>
      <c r="C69" s="9" t="s">
        <v>204</v>
      </c>
      <c r="D69" s="13" t="s">
        <v>239</v>
      </c>
      <c r="E69" s="18">
        <v>8</v>
      </c>
      <c r="F69" s="6">
        <v>33.380000000000003</v>
      </c>
      <c r="G69" s="19">
        <v>2.673</v>
      </c>
      <c r="H69" s="11">
        <f t="shared" si="88"/>
        <v>2.5979999999999999</v>
      </c>
      <c r="I69" s="19">
        <v>12.81</v>
      </c>
      <c r="J69" s="11">
        <f t="shared" si="89"/>
        <v>12.75395</v>
      </c>
      <c r="K69" s="19">
        <v>0.157</v>
      </c>
      <c r="L69" s="11">
        <f>K69-K$264</f>
        <v>8.9749999999999996E-2</v>
      </c>
      <c r="M69" s="19">
        <v>0.62160000000000004</v>
      </c>
      <c r="N69" s="11">
        <f>M69-M$264</f>
        <v>0.54310000000000003</v>
      </c>
      <c r="O69" s="19">
        <v>8.2919999999999998</v>
      </c>
      <c r="P69" s="11">
        <f t="shared" si="90"/>
        <v>7.0534999999999997</v>
      </c>
      <c r="Q69" s="19">
        <v>49.48</v>
      </c>
      <c r="R69" s="11">
        <f t="shared" si="91"/>
        <v>27.154999999999998</v>
      </c>
      <c r="S69" s="19">
        <v>1.224</v>
      </c>
      <c r="T69" s="11">
        <f t="shared" si="92"/>
        <v>1.0634999999999999</v>
      </c>
      <c r="U69" s="19">
        <v>0.67310000000000003</v>
      </c>
      <c r="V69" s="11">
        <f t="shared" si="93"/>
        <v>0.64745000000000008</v>
      </c>
      <c r="W69" s="19">
        <v>2.6760000000000002</v>
      </c>
      <c r="X69" s="11">
        <f t="shared" si="94"/>
        <v>2.589</v>
      </c>
      <c r="Y69" s="19">
        <v>1.897</v>
      </c>
      <c r="Z69" s="11">
        <f t="shared" si="95"/>
        <v>1.8825000000000001</v>
      </c>
      <c r="AA69" s="19">
        <v>2.319</v>
      </c>
      <c r="AB69" s="11">
        <f t="shared" si="96"/>
        <v>2.2105000000000001</v>
      </c>
      <c r="AC69" s="19">
        <v>4.9240000000000004</v>
      </c>
      <c r="AD69" s="11">
        <f t="shared" si="97"/>
        <v>3.6515000000000004</v>
      </c>
      <c r="AE69" s="19">
        <v>0.98619999999999997</v>
      </c>
      <c r="AF69" s="11">
        <f t="shared" si="98"/>
        <v>0.94469999999999998</v>
      </c>
      <c r="AG69" s="19">
        <v>4.1219999999999999</v>
      </c>
      <c r="AH69" s="11">
        <f t="shared" si="99"/>
        <v>2.5214999999999996</v>
      </c>
      <c r="AI69" s="19">
        <v>2.629</v>
      </c>
      <c r="AJ69" s="11">
        <f t="shared" si="100"/>
        <v>2.5665</v>
      </c>
      <c r="AK69" s="19">
        <v>76.260000000000005</v>
      </c>
      <c r="AL69" s="11">
        <f t="shared" si="101"/>
        <v>62.110000000000007</v>
      </c>
      <c r="AM69" s="3">
        <v>40.590119999999999</v>
      </c>
      <c r="AN69" s="3">
        <v>1.9323410000000001</v>
      </c>
      <c r="AO69" s="3">
        <v>21.005671359247668</v>
      </c>
    </row>
    <row r="70" spans="1:41" s="2" customFormat="1" x14ac:dyDescent="0.3">
      <c r="A70" s="1"/>
      <c r="C70" s="9"/>
      <c r="D70" s="13"/>
      <c r="E70" s="14" t="s">
        <v>370</v>
      </c>
      <c r="F70" s="106">
        <f>AVERAGE(F62:F69)</f>
        <v>31.84375</v>
      </c>
      <c r="G70" s="19"/>
      <c r="H70" s="11"/>
      <c r="I70" s="19"/>
      <c r="J70" s="11"/>
      <c r="K70" s="19"/>
      <c r="L70" s="11"/>
      <c r="M70" s="19"/>
      <c r="N70" s="11"/>
      <c r="O70" s="19"/>
      <c r="P70" s="11"/>
      <c r="Q70" s="19"/>
      <c r="R70" s="11"/>
      <c r="S70" s="19"/>
      <c r="T70" s="11"/>
      <c r="U70" s="19"/>
      <c r="V70" s="11"/>
      <c r="W70" s="19"/>
      <c r="X70" s="11"/>
      <c r="Y70" s="19"/>
      <c r="Z70" s="11"/>
      <c r="AA70" s="19"/>
      <c r="AB70" s="11"/>
      <c r="AC70" s="19"/>
      <c r="AD70" s="11"/>
      <c r="AE70" s="19"/>
      <c r="AF70" s="11"/>
      <c r="AG70" s="19"/>
      <c r="AH70" s="11"/>
      <c r="AI70" s="19"/>
      <c r="AJ70" s="11"/>
      <c r="AK70" s="19"/>
      <c r="AL70" s="11"/>
      <c r="AM70" s="3"/>
      <c r="AN70" s="3"/>
      <c r="AO70" s="3"/>
    </row>
    <row r="71" spans="1:41" s="2" customFormat="1" x14ac:dyDescent="0.3">
      <c r="A71" s="1"/>
      <c r="C71" s="9"/>
      <c r="D71" s="13"/>
      <c r="E71" s="14" t="s">
        <v>268</v>
      </c>
      <c r="F71" s="106">
        <f>STDEV(F62:F69)/SQRT(8)</f>
        <v>0.63915384214488768</v>
      </c>
      <c r="G71" s="19"/>
      <c r="H71" s="11"/>
      <c r="I71" s="19"/>
      <c r="J71" s="11"/>
      <c r="K71" s="19"/>
      <c r="L71" s="11"/>
      <c r="M71" s="19"/>
      <c r="N71" s="11"/>
      <c r="O71" s="19"/>
      <c r="P71" s="11"/>
      <c r="Q71" s="19"/>
      <c r="R71" s="11"/>
      <c r="S71" s="19"/>
      <c r="T71" s="11"/>
      <c r="U71" s="19"/>
      <c r="V71" s="11"/>
      <c r="W71" s="19"/>
      <c r="X71" s="11"/>
      <c r="Y71" s="19"/>
      <c r="Z71" s="11"/>
      <c r="AA71" s="19"/>
      <c r="AB71" s="11"/>
      <c r="AC71" s="19"/>
      <c r="AD71" s="11"/>
      <c r="AE71" s="19"/>
      <c r="AF71" s="11"/>
      <c r="AG71" s="19"/>
      <c r="AH71" s="11"/>
      <c r="AI71" s="19"/>
      <c r="AJ71" s="11"/>
      <c r="AK71" s="19"/>
      <c r="AL71" s="11"/>
      <c r="AM71" s="3"/>
      <c r="AN71" s="3"/>
      <c r="AO71" s="3"/>
    </row>
    <row r="72" spans="1:41" s="2" customFormat="1" x14ac:dyDescent="0.3">
      <c r="A72" s="1">
        <v>41</v>
      </c>
      <c r="B72" s="2" t="s">
        <v>88</v>
      </c>
      <c r="C72" s="9" t="s">
        <v>204</v>
      </c>
      <c r="D72" s="13" t="s">
        <v>240</v>
      </c>
      <c r="E72" s="18">
        <v>9</v>
      </c>
      <c r="F72" s="6">
        <v>31.42</v>
      </c>
      <c r="G72" s="19">
        <v>6.2880000000000003</v>
      </c>
      <c r="H72" s="11">
        <f t="shared" ref="H72:H79" si="102">G72-G$264</f>
        <v>6.2130000000000001</v>
      </c>
      <c r="I72" s="19">
        <v>11.37</v>
      </c>
      <c r="J72" s="11">
        <f t="shared" ref="J72:J79" si="103">I72-I$264</f>
        <v>11.313949999999998</v>
      </c>
      <c r="K72" s="19">
        <v>9.7100000000000006E-2</v>
      </c>
      <c r="L72" s="11">
        <f>K72-K$264</f>
        <v>2.9850000000000002E-2</v>
      </c>
      <c r="M72" s="19">
        <v>0.4556</v>
      </c>
      <c r="N72" s="11">
        <f t="shared" ref="N72:N79" si="104">M72-M$264</f>
        <v>0.37709999999999999</v>
      </c>
      <c r="O72" s="19">
        <v>9.4239999999999995</v>
      </c>
      <c r="P72" s="11">
        <f t="shared" ref="P72:P79" si="105">O72-O$264</f>
        <v>8.1854999999999993</v>
      </c>
      <c r="Q72" s="19">
        <v>71.69</v>
      </c>
      <c r="R72" s="11">
        <f t="shared" ref="R72:R79" si="106">Q72-Q$264</f>
        <v>49.364999999999995</v>
      </c>
      <c r="S72" s="19">
        <v>1.5189999999999999</v>
      </c>
      <c r="T72" s="11">
        <f t="shared" ref="T72:T79" si="107">S72-S$264</f>
        <v>1.3584999999999998</v>
      </c>
      <c r="U72" s="19">
        <v>6.6100000000000006E-2</v>
      </c>
      <c r="V72" s="11">
        <f t="shared" ref="V72:V79" si="108">U72-U$264</f>
        <v>4.0450000000000007E-2</v>
      </c>
      <c r="W72" s="19">
        <v>1.0820000000000001</v>
      </c>
      <c r="X72" s="11">
        <f t="shared" ref="X72:X79" si="109">W72-W$264</f>
        <v>0.99500000000000011</v>
      </c>
      <c r="Y72" s="19">
        <v>0.37530000000000002</v>
      </c>
      <c r="Z72" s="11">
        <f t="shared" ref="Z72:Z79" si="110">Y72-Y$264</f>
        <v>0.36080000000000001</v>
      </c>
      <c r="AA72" s="19">
        <v>3.1659999999999999</v>
      </c>
      <c r="AB72" s="11">
        <f t="shared" ref="AB72:AB79" si="111">AA72-AA$264</f>
        <v>3.0575000000000001</v>
      </c>
      <c r="AC72" s="19">
        <v>4.915</v>
      </c>
      <c r="AD72" s="11">
        <f t="shared" ref="AD72:AD79" si="112">AC72-AC$264</f>
        <v>3.6425000000000001</v>
      </c>
      <c r="AE72" s="19">
        <v>0.6835</v>
      </c>
      <c r="AF72" s="11">
        <f t="shared" ref="AF72:AF79" si="113">AE72-AE$264</f>
        <v>0.64200000000000002</v>
      </c>
      <c r="AG72" s="19">
        <v>1.8029999999999999</v>
      </c>
      <c r="AH72" s="11">
        <f>AG72-AG$264</f>
        <v>0.2024999999999999</v>
      </c>
      <c r="AI72" s="19">
        <v>0.88100000000000001</v>
      </c>
      <c r="AJ72" s="11">
        <f t="shared" ref="AJ72:AJ79" si="114">AI72-AI$264</f>
        <v>0.81850000000000001</v>
      </c>
      <c r="AK72" s="19">
        <v>78.81</v>
      </c>
      <c r="AL72" s="11">
        <f t="shared" ref="AL72:AL79" si="115">AK72-AK$264</f>
        <v>64.66</v>
      </c>
      <c r="AM72" s="3">
        <v>38.328560000000003</v>
      </c>
      <c r="AN72" s="3">
        <v>2.2761369999999999</v>
      </c>
      <c r="AO72" s="3">
        <v>16.839300000000001</v>
      </c>
    </row>
    <row r="73" spans="1:41" s="2" customFormat="1" x14ac:dyDescent="0.3">
      <c r="A73" s="1">
        <v>42</v>
      </c>
      <c r="B73" s="2" t="s">
        <v>89</v>
      </c>
      <c r="C73" s="9" t="s">
        <v>204</v>
      </c>
      <c r="D73" s="13" t="s">
        <v>240</v>
      </c>
      <c r="E73" s="18">
        <v>10</v>
      </c>
      <c r="F73" s="6">
        <v>33.61</v>
      </c>
      <c r="G73" s="19">
        <v>4.4409999999999998</v>
      </c>
      <c r="H73" s="11">
        <f t="shared" si="102"/>
        <v>4.3659999999999997</v>
      </c>
      <c r="I73" s="19">
        <v>10.63</v>
      </c>
      <c r="J73" s="11">
        <f t="shared" si="103"/>
        <v>10.57395</v>
      </c>
      <c r="K73" s="19">
        <v>5.5500000000000001E-2</v>
      </c>
      <c r="L73" s="11">
        <v>0</v>
      </c>
      <c r="M73" s="19">
        <v>0.8095</v>
      </c>
      <c r="N73" s="11">
        <f t="shared" si="104"/>
        <v>0.73099999999999998</v>
      </c>
      <c r="O73" s="19">
        <v>7.2549999999999999</v>
      </c>
      <c r="P73" s="11">
        <f t="shared" si="105"/>
        <v>6.0164999999999997</v>
      </c>
      <c r="Q73" s="19">
        <v>48.5</v>
      </c>
      <c r="R73" s="11">
        <f t="shared" si="106"/>
        <v>26.175000000000001</v>
      </c>
      <c r="S73" s="19">
        <v>1.325</v>
      </c>
      <c r="T73" s="11">
        <f t="shared" si="107"/>
        <v>1.1644999999999999</v>
      </c>
      <c r="U73" s="19">
        <v>0.4899</v>
      </c>
      <c r="V73" s="11">
        <f t="shared" si="108"/>
        <v>0.46425</v>
      </c>
      <c r="W73" s="19">
        <v>0.90820000000000001</v>
      </c>
      <c r="X73" s="11">
        <f t="shared" si="109"/>
        <v>0.82120000000000004</v>
      </c>
      <c r="Y73" s="19">
        <v>0.37669999999999998</v>
      </c>
      <c r="Z73" s="11">
        <f t="shared" si="110"/>
        <v>0.36219999999999997</v>
      </c>
      <c r="AA73" s="19">
        <v>1.155</v>
      </c>
      <c r="AB73" s="11">
        <f t="shared" si="111"/>
        <v>1.0465</v>
      </c>
      <c r="AC73" s="19">
        <v>4.7560000000000002</v>
      </c>
      <c r="AD73" s="11">
        <f t="shared" si="112"/>
        <v>3.4835000000000003</v>
      </c>
      <c r="AE73" s="19">
        <v>0.71679999999999999</v>
      </c>
      <c r="AF73" s="11">
        <f t="shared" si="113"/>
        <v>0.67530000000000001</v>
      </c>
      <c r="AG73" s="19">
        <v>2.5299999999999998</v>
      </c>
      <c r="AH73" s="11">
        <f>AG73-AG$264</f>
        <v>0.92949999999999977</v>
      </c>
      <c r="AI73" s="19">
        <v>1.575</v>
      </c>
      <c r="AJ73" s="11">
        <f t="shared" si="114"/>
        <v>1.5125</v>
      </c>
      <c r="AK73" s="19">
        <v>51.69</v>
      </c>
      <c r="AL73" s="11">
        <f t="shared" si="115"/>
        <v>37.54</v>
      </c>
      <c r="AM73" s="3">
        <v>41.32902</v>
      </c>
      <c r="AN73" s="3">
        <v>2.225241</v>
      </c>
      <c r="AO73" s="3">
        <v>18.57283</v>
      </c>
    </row>
    <row r="74" spans="1:41" s="2" customFormat="1" x14ac:dyDescent="0.3">
      <c r="A74" s="1">
        <v>43</v>
      </c>
      <c r="B74" s="2" t="s">
        <v>90</v>
      </c>
      <c r="C74" s="9" t="s">
        <v>204</v>
      </c>
      <c r="D74" s="13" t="s">
        <v>240</v>
      </c>
      <c r="E74" s="18">
        <v>11</v>
      </c>
      <c r="F74" s="6">
        <v>35.78</v>
      </c>
      <c r="G74" s="19">
        <v>2.0089999999999999</v>
      </c>
      <c r="H74" s="11">
        <f t="shared" si="102"/>
        <v>1.9339999999999999</v>
      </c>
      <c r="I74" s="19">
        <v>9.1140000000000008</v>
      </c>
      <c r="J74" s="11">
        <f t="shared" si="103"/>
        <v>9.0579499999999999</v>
      </c>
      <c r="K74" s="19">
        <v>9.7100000000000006E-2</v>
      </c>
      <c r="L74" s="11">
        <f>K74-K$264</f>
        <v>2.9850000000000002E-2</v>
      </c>
      <c r="M74" s="19">
        <v>0.5696</v>
      </c>
      <c r="N74" s="11">
        <f t="shared" si="104"/>
        <v>0.49109999999999998</v>
      </c>
      <c r="O74" s="19">
        <v>8.0259999999999998</v>
      </c>
      <c r="P74" s="11">
        <f t="shared" si="105"/>
        <v>6.7874999999999996</v>
      </c>
      <c r="Q74" s="19">
        <v>74.099999999999994</v>
      </c>
      <c r="R74" s="11">
        <f t="shared" si="106"/>
        <v>51.774999999999991</v>
      </c>
      <c r="S74" s="19">
        <v>0.95109999999999995</v>
      </c>
      <c r="T74" s="11">
        <f t="shared" si="107"/>
        <v>0.79059999999999997</v>
      </c>
      <c r="U74" s="19">
        <v>0.37959999999999999</v>
      </c>
      <c r="V74" s="11">
        <f t="shared" si="108"/>
        <v>0.35394999999999999</v>
      </c>
      <c r="W74" s="19">
        <v>0.79459999999999997</v>
      </c>
      <c r="X74" s="11">
        <f t="shared" si="109"/>
        <v>0.70760000000000001</v>
      </c>
      <c r="Y74" s="19">
        <v>0.31580000000000003</v>
      </c>
      <c r="Z74" s="11">
        <f t="shared" si="110"/>
        <v>0.30130000000000001</v>
      </c>
      <c r="AA74" s="19">
        <v>2.2429999999999999</v>
      </c>
      <c r="AB74" s="11">
        <f t="shared" si="111"/>
        <v>2.1345000000000001</v>
      </c>
      <c r="AC74" s="19">
        <v>4.0529999999999999</v>
      </c>
      <c r="AD74" s="11">
        <f t="shared" si="112"/>
        <v>2.7805</v>
      </c>
      <c r="AE74" s="19">
        <v>0.6129</v>
      </c>
      <c r="AF74" s="11">
        <f t="shared" si="113"/>
        <v>0.57140000000000002</v>
      </c>
      <c r="AG74" s="19">
        <v>2.1120000000000001</v>
      </c>
      <c r="AH74" s="11">
        <f>AG74-AG$264</f>
        <v>0.51150000000000007</v>
      </c>
      <c r="AI74" s="19">
        <v>0.79269999999999996</v>
      </c>
      <c r="AJ74" s="11">
        <f t="shared" si="114"/>
        <v>0.73019999999999996</v>
      </c>
      <c r="AK74" s="19">
        <v>45.2</v>
      </c>
      <c r="AL74" s="11">
        <f t="shared" si="115"/>
        <v>31.050000000000004</v>
      </c>
      <c r="AM74" s="3">
        <v>42.356090000000002</v>
      </c>
      <c r="AN74" s="3">
        <v>2.2143929999999998</v>
      </c>
      <c r="AO74" s="3">
        <v>19.12763</v>
      </c>
    </row>
    <row r="75" spans="1:41" s="2" customFormat="1" x14ac:dyDescent="0.3">
      <c r="A75" s="1">
        <v>44</v>
      </c>
      <c r="B75" s="2" t="s">
        <v>91</v>
      </c>
      <c r="C75" s="9" t="s">
        <v>204</v>
      </c>
      <c r="D75" s="13" t="s">
        <v>240</v>
      </c>
      <c r="E75" s="18">
        <v>12</v>
      </c>
      <c r="F75" s="6">
        <v>34.14</v>
      </c>
      <c r="G75" s="19">
        <v>2.8260000000000001</v>
      </c>
      <c r="H75" s="11">
        <f t="shared" si="102"/>
        <v>2.7509999999999999</v>
      </c>
      <c r="I75" s="19">
        <v>12.84</v>
      </c>
      <c r="J75" s="11">
        <f t="shared" si="103"/>
        <v>12.783949999999999</v>
      </c>
      <c r="K75" s="19">
        <v>9.9000000000000008E-3</v>
      </c>
      <c r="L75" s="11">
        <v>0</v>
      </c>
      <c r="M75" s="19">
        <v>2.504</v>
      </c>
      <c r="N75" s="11">
        <f t="shared" si="104"/>
        <v>2.4255</v>
      </c>
      <c r="O75" s="19">
        <v>9.6300000000000008</v>
      </c>
      <c r="P75" s="11">
        <f t="shared" si="105"/>
        <v>8.3915000000000006</v>
      </c>
      <c r="Q75" s="19">
        <v>50.64</v>
      </c>
      <c r="R75" s="11">
        <f t="shared" si="106"/>
        <v>28.315000000000001</v>
      </c>
      <c r="S75" s="19">
        <v>0.84830000000000005</v>
      </c>
      <c r="T75" s="11">
        <f t="shared" si="107"/>
        <v>0.68780000000000008</v>
      </c>
      <c r="U75" s="19">
        <v>0.34029999999999999</v>
      </c>
      <c r="V75" s="11">
        <f t="shared" si="108"/>
        <v>0.31464999999999999</v>
      </c>
      <c r="W75" s="19">
        <v>1.1910000000000001</v>
      </c>
      <c r="X75" s="11">
        <f t="shared" si="109"/>
        <v>1.1040000000000001</v>
      </c>
      <c r="Y75" s="19">
        <v>0.43230000000000002</v>
      </c>
      <c r="Z75" s="11">
        <f t="shared" si="110"/>
        <v>0.4178</v>
      </c>
      <c r="AA75" s="19">
        <v>2.718</v>
      </c>
      <c r="AB75" s="11">
        <f t="shared" si="111"/>
        <v>2.6095000000000002</v>
      </c>
      <c r="AC75" s="19">
        <v>4.7789999999999999</v>
      </c>
      <c r="AD75" s="11">
        <f t="shared" si="112"/>
        <v>3.5065</v>
      </c>
      <c r="AE75" s="19">
        <v>0.79600000000000004</v>
      </c>
      <c r="AF75" s="11">
        <f t="shared" si="113"/>
        <v>0.75450000000000006</v>
      </c>
      <c r="AG75" s="19">
        <v>1.9550000000000001</v>
      </c>
      <c r="AH75" s="11">
        <f>AG75-AG$264</f>
        <v>0.35450000000000004</v>
      </c>
      <c r="AI75" s="19">
        <v>1.7050000000000001</v>
      </c>
      <c r="AJ75" s="11">
        <f t="shared" si="114"/>
        <v>1.6425000000000001</v>
      </c>
      <c r="AK75" s="19">
        <v>65.72</v>
      </c>
      <c r="AL75" s="11">
        <f t="shared" si="115"/>
        <v>51.57</v>
      </c>
      <c r="AM75" s="3">
        <v>42.875300000000003</v>
      </c>
      <c r="AN75" s="3">
        <v>1.9010590000000001</v>
      </c>
      <c r="AO75" s="3">
        <v>22.553380000000001</v>
      </c>
    </row>
    <row r="76" spans="1:41" s="2" customFormat="1" x14ac:dyDescent="0.3">
      <c r="A76" s="1">
        <v>45</v>
      </c>
      <c r="B76" s="2" t="s">
        <v>92</v>
      </c>
      <c r="C76" s="9" t="s">
        <v>204</v>
      </c>
      <c r="D76" s="13" t="s">
        <v>241</v>
      </c>
      <c r="E76" s="18">
        <v>13</v>
      </c>
      <c r="F76" s="6">
        <v>30.92</v>
      </c>
      <c r="G76" s="19">
        <v>6.6559999999999997</v>
      </c>
      <c r="H76" s="11">
        <f t="shared" si="102"/>
        <v>6.5809999999999995</v>
      </c>
      <c r="I76" s="19">
        <v>8.484</v>
      </c>
      <c r="J76" s="11">
        <f t="shared" si="103"/>
        <v>8.4279499999999992</v>
      </c>
      <c r="K76" s="19">
        <v>0.11260000000000001</v>
      </c>
      <c r="L76" s="11">
        <f>K76-K$264</f>
        <v>4.5350000000000001E-2</v>
      </c>
      <c r="M76" s="19">
        <v>1.1739999999999999</v>
      </c>
      <c r="N76" s="11">
        <f t="shared" si="104"/>
        <v>1.0954999999999999</v>
      </c>
      <c r="O76" s="19">
        <v>5.88</v>
      </c>
      <c r="P76" s="11">
        <f t="shared" si="105"/>
        <v>4.6414999999999997</v>
      </c>
      <c r="Q76" s="19">
        <v>47.43</v>
      </c>
      <c r="R76" s="11">
        <f t="shared" si="106"/>
        <v>25.105</v>
      </c>
      <c r="S76" s="19">
        <v>0.46150000000000002</v>
      </c>
      <c r="T76" s="11">
        <f t="shared" si="107"/>
        <v>0.30100000000000005</v>
      </c>
      <c r="U76" s="19">
        <v>0.27010000000000001</v>
      </c>
      <c r="V76" s="11">
        <f t="shared" si="108"/>
        <v>0.24445</v>
      </c>
      <c r="W76" s="19">
        <v>1.3240000000000001</v>
      </c>
      <c r="X76" s="11">
        <f t="shared" si="109"/>
        <v>1.2370000000000001</v>
      </c>
      <c r="Y76" s="19">
        <v>0.14779999999999999</v>
      </c>
      <c r="Z76" s="11">
        <f t="shared" si="110"/>
        <v>0.13329999999999997</v>
      </c>
      <c r="AA76" s="19">
        <v>3.4580000000000002</v>
      </c>
      <c r="AB76" s="11">
        <f t="shared" si="111"/>
        <v>3.3495000000000004</v>
      </c>
      <c r="AC76" s="19">
        <v>4.6109999999999998</v>
      </c>
      <c r="AD76" s="11">
        <f t="shared" si="112"/>
        <v>3.3384999999999998</v>
      </c>
      <c r="AE76" s="19">
        <v>0.4526</v>
      </c>
      <c r="AF76" s="11">
        <f t="shared" si="113"/>
        <v>0.41110000000000002</v>
      </c>
      <c r="AG76" s="19">
        <v>0.3841</v>
      </c>
      <c r="AH76" s="11">
        <v>0</v>
      </c>
      <c r="AI76" s="19">
        <v>1.6950000000000001</v>
      </c>
      <c r="AJ76" s="11">
        <f t="shared" si="114"/>
        <v>1.6325000000000001</v>
      </c>
      <c r="AK76" s="19">
        <v>45.19</v>
      </c>
      <c r="AL76" s="11">
        <f t="shared" si="115"/>
        <v>31.04</v>
      </c>
      <c r="AM76" s="3">
        <v>41.406390000000002</v>
      </c>
      <c r="AN76" s="3">
        <v>2.201886</v>
      </c>
      <c r="AO76" s="3">
        <v>18.804970000000001</v>
      </c>
    </row>
    <row r="77" spans="1:41" s="2" customFormat="1" x14ac:dyDescent="0.3">
      <c r="A77" s="1">
        <v>46</v>
      </c>
      <c r="B77" s="2" t="s">
        <v>93</v>
      </c>
      <c r="C77" s="9" t="s">
        <v>204</v>
      </c>
      <c r="D77" s="13" t="s">
        <v>241</v>
      </c>
      <c r="E77" s="18">
        <v>14</v>
      </c>
      <c r="F77" s="6">
        <v>31.11</v>
      </c>
      <c r="G77" s="19">
        <v>9.3789999999999996</v>
      </c>
      <c r="H77" s="11">
        <f t="shared" si="102"/>
        <v>9.3040000000000003</v>
      </c>
      <c r="I77" s="19">
        <v>13.7</v>
      </c>
      <c r="J77" s="11">
        <f t="shared" si="103"/>
        <v>13.643949999999998</v>
      </c>
      <c r="K77" s="19">
        <v>0</v>
      </c>
      <c r="L77" s="11">
        <v>0</v>
      </c>
      <c r="M77" s="19">
        <v>1.5269999999999999</v>
      </c>
      <c r="N77" s="11">
        <f t="shared" si="104"/>
        <v>1.4484999999999999</v>
      </c>
      <c r="O77" s="19">
        <v>28.38</v>
      </c>
      <c r="P77" s="11">
        <f t="shared" si="105"/>
        <v>27.141500000000001</v>
      </c>
      <c r="Q77" s="19">
        <v>106.3</v>
      </c>
      <c r="R77" s="11">
        <f t="shared" si="106"/>
        <v>83.974999999999994</v>
      </c>
      <c r="S77" s="19">
        <v>2.4239999999999999</v>
      </c>
      <c r="T77" s="11">
        <f t="shared" si="107"/>
        <v>2.2635000000000001</v>
      </c>
      <c r="U77" s="19">
        <v>0.72729999999999995</v>
      </c>
      <c r="V77" s="11">
        <f t="shared" si="108"/>
        <v>0.70165</v>
      </c>
      <c r="W77" s="19">
        <v>2.17</v>
      </c>
      <c r="X77" s="11">
        <f t="shared" si="109"/>
        <v>2.0829999999999997</v>
      </c>
      <c r="Y77" s="19">
        <v>0.26100000000000001</v>
      </c>
      <c r="Z77" s="11">
        <f t="shared" si="110"/>
        <v>0.2465</v>
      </c>
      <c r="AA77" s="19">
        <v>4.0090000000000003</v>
      </c>
      <c r="AB77" s="11">
        <f t="shared" si="111"/>
        <v>3.9005000000000005</v>
      </c>
      <c r="AC77" s="19">
        <v>9.9489999999999998</v>
      </c>
      <c r="AD77" s="11">
        <f t="shared" si="112"/>
        <v>8.6765000000000008</v>
      </c>
      <c r="AE77" s="19">
        <v>0.96819999999999995</v>
      </c>
      <c r="AF77" s="11">
        <f t="shared" si="113"/>
        <v>0.92669999999999997</v>
      </c>
      <c r="AG77" s="19">
        <v>5.923</v>
      </c>
      <c r="AH77" s="11">
        <f>AG77-AG$264</f>
        <v>4.3224999999999998</v>
      </c>
      <c r="AI77" s="19">
        <v>2.6890000000000001</v>
      </c>
      <c r="AJ77" s="11">
        <f t="shared" si="114"/>
        <v>2.6265000000000001</v>
      </c>
      <c r="AK77" s="19">
        <v>94.65</v>
      </c>
      <c r="AL77" s="11">
        <f t="shared" si="115"/>
        <v>80.5</v>
      </c>
      <c r="AM77" s="3">
        <v>41.332189999999997</v>
      </c>
      <c r="AN77" s="3">
        <v>1.8855599999999999</v>
      </c>
      <c r="AO77" s="3">
        <v>21.920369999999998</v>
      </c>
    </row>
    <row r="78" spans="1:41" s="2" customFormat="1" x14ac:dyDescent="0.3">
      <c r="A78" s="1">
        <v>47</v>
      </c>
      <c r="B78" s="2" t="s">
        <v>94</v>
      </c>
      <c r="C78" s="9" t="s">
        <v>204</v>
      </c>
      <c r="D78" s="13" t="s">
        <v>241</v>
      </c>
      <c r="E78" s="18">
        <v>15</v>
      </c>
      <c r="F78" s="6">
        <v>34.22</v>
      </c>
      <c r="G78" s="19">
        <v>3.335</v>
      </c>
      <c r="H78" s="11">
        <f t="shared" si="102"/>
        <v>3.26</v>
      </c>
      <c r="I78" s="19">
        <v>14.22</v>
      </c>
      <c r="J78" s="11">
        <f t="shared" si="103"/>
        <v>14.16395</v>
      </c>
      <c r="K78" s="19">
        <v>0.1229</v>
      </c>
      <c r="L78" s="11">
        <f>K78-K$264</f>
        <v>5.5649999999999991E-2</v>
      </c>
      <c r="M78" s="19">
        <v>0.84930000000000005</v>
      </c>
      <c r="N78" s="11">
        <f t="shared" si="104"/>
        <v>0.77080000000000004</v>
      </c>
      <c r="O78" s="19">
        <v>14.25</v>
      </c>
      <c r="P78" s="11">
        <f t="shared" si="105"/>
        <v>13.0115</v>
      </c>
      <c r="Q78" s="19">
        <v>60.65</v>
      </c>
      <c r="R78" s="11">
        <f t="shared" si="106"/>
        <v>38.325000000000003</v>
      </c>
      <c r="S78" s="19">
        <v>0.73360000000000003</v>
      </c>
      <c r="T78" s="11">
        <f t="shared" si="107"/>
        <v>0.57310000000000005</v>
      </c>
      <c r="U78" s="19">
        <v>0.92120000000000002</v>
      </c>
      <c r="V78" s="11">
        <f t="shared" si="108"/>
        <v>0.89555000000000007</v>
      </c>
      <c r="W78" s="19">
        <v>3.125</v>
      </c>
      <c r="X78" s="11">
        <f t="shared" si="109"/>
        <v>3.0379999999999998</v>
      </c>
      <c r="Y78" s="19">
        <v>0.31590000000000001</v>
      </c>
      <c r="Z78" s="11">
        <f t="shared" si="110"/>
        <v>0.3014</v>
      </c>
      <c r="AA78" s="19">
        <v>2.2290000000000001</v>
      </c>
      <c r="AB78" s="11">
        <f t="shared" si="111"/>
        <v>2.1205000000000003</v>
      </c>
      <c r="AC78" s="19">
        <v>10.54</v>
      </c>
      <c r="AD78" s="11">
        <f t="shared" si="112"/>
        <v>9.2674999999999983</v>
      </c>
      <c r="AE78" s="19">
        <v>0.81200000000000006</v>
      </c>
      <c r="AF78" s="11">
        <f t="shared" si="113"/>
        <v>0.77050000000000007</v>
      </c>
      <c r="AG78" s="19">
        <v>2.5539999999999998</v>
      </c>
      <c r="AH78" s="11">
        <f>AG78-AG$264</f>
        <v>0.95349999999999979</v>
      </c>
      <c r="AI78" s="19">
        <v>2.444</v>
      </c>
      <c r="AJ78" s="11">
        <f t="shared" si="114"/>
        <v>2.3815</v>
      </c>
      <c r="AK78" s="19">
        <v>56.89</v>
      </c>
      <c r="AL78" s="11">
        <f t="shared" si="115"/>
        <v>42.74</v>
      </c>
      <c r="AM78" s="3">
        <v>43.597679999999997</v>
      </c>
      <c r="AN78" s="3">
        <v>2.0468850000000001</v>
      </c>
      <c r="AO78" s="3">
        <v>21.299530000000001</v>
      </c>
    </row>
    <row r="79" spans="1:41" s="2" customFormat="1" x14ac:dyDescent="0.3">
      <c r="A79" s="1">
        <v>48</v>
      </c>
      <c r="B79" s="2" t="s">
        <v>95</v>
      </c>
      <c r="C79" s="9" t="s">
        <v>204</v>
      </c>
      <c r="D79" s="13" t="s">
        <v>241</v>
      </c>
      <c r="E79" s="18">
        <v>16</v>
      </c>
      <c r="F79" s="6">
        <v>31.03</v>
      </c>
      <c r="G79" s="19">
        <v>3.4780000000000002</v>
      </c>
      <c r="H79" s="11">
        <f t="shared" si="102"/>
        <v>3.403</v>
      </c>
      <c r="I79" s="19">
        <v>10.4</v>
      </c>
      <c r="J79" s="11">
        <f t="shared" si="103"/>
        <v>10.34395</v>
      </c>
      <c r="K79" s="19">
        <v>0.1343</v>
      </c>
      <c r="L79" s="11">
        <f>K79-K$264</f>
        <v>6.7049999999999998E-2</v>
      </c>
      <c r="M79" s="19">
        <v>1.0669999999999999</v>
      </c>
      <c r="N79" s="11">
        <f t="shared" si="104"/>
        <v>0.98849999999999993</v>
      </c>
      <c r="O79" s="19">
        <v>19.57</v>
      </c>
      <c r="P79" s="11">
        <f t="shared" si="105"/>
        <v>18.331500000000002</v>
      </c>
      <c r="Q79" s="19">
        <v>62.02</v>
      </c>
      <c r="R79" s="11">
        <f t="shared" si="106"/>
        <v>39.695000000000007</v>
      </c>
      <c r="S79" s="19">
        <v>1.1870000000000001</v>
      </c>
      <c r="T79" s="11">
        <f t="shared" si="107"/>
        <v>1.0265</v>
      </c>
      <c r="U79" s="19">
        <v>0.87549999999999994</v>
      </c>
      <c r="V79" s="11">
        <f t="shared" si="108"/>
        <v>0.84984999999999999</v>
      </c>
      <c r="W79" s="19">
        <v>2.5289999999999999</v>
      </c>
      <c r="X79" s="11">
        <f t="shared" si="109"/>
        <v>2.4419999999999997</v>
      </c>
      <c r="Y79" s="19">
        <v>0.30249999999999999</v>
      </c>
      <c r="Z79" s="11">
        <f t="shared" si="110"/>
        <v>0.28799999999999998</v>
      </c>
      <c r="AA79" s="19">
        <v>0.83340000000000003</v>
      </c>
      <c r="AB79" s="11">
        <f t="shared" si="111"/>
        <v>0.72489999999999999</v>
      </c>
      <c r="AC79" s="19">
        <v>7.702</v>
      </c>
      <c r="AD79" s="11">
        <f t="shared" si="112"/>
        <v>6.4295</v>
      </c>
      <c r="AE79" s="19">
        <v>0.7742</v>
      </c>
      <c r="AF79" s="11">
        <f t="shared" si="113"/>
        <v>0.73270000000000002</v>
      </c>
      <c r="AG79" s="19">
        <v>2.8090000000000002</v>
      </c>
      <c r="AH79" s="11">
        <f>AG79-AG$264</f>
        <v>1.2085000000000001</v>
      </c>
      <c r="AI79" s="19">
        <v>1.2669999999999999</v>
      </c>
      <c r="AJ79" s="11">
        <f t="shared" si="114"/>
        <v>1.2044999999999999</v>
      </c>
      <c r="AK79" s="19">
        <v>63.88</v>
      </c>
      <c r="AL79" s="11">
        <f t="shared" si="115"/>
        <v>49.730000000000004</v>
      </c>
      <c r="AM79" s="3">
        <v>43.561230000000002</v>
      </c>
      <c r="AN79" s="3">
        <v>1.9385349999999999</v>
      </c>
      <c r="AO79" s="3">
        <v>22.471209999999999</v>
      </c>
    </row>
    <row r="80" spans="1:41" s="2" customFormat="1" x14ac:dyDescent="0.3">
      <c r="A80" s="1"/>
      <c r="C80" s="9"/>
      <c r="D80" s="13"/>
      <c r="E80" s="14" t="s">
        <v>370</v>
      </c>
      <c r="F80" s="106">
        <f>AVERAGE(F72:F79)</f>
        <v>32.778750000000002</v>
      </c>
      <c r="G80" s="19"/>
      <c r="H80" s="11"/>
      <c r="I80" s="19"/>
      <c r="J80" s="11"/>
      <c r="K80" s="19"/>
      <c r="L80" s="11"/>
      <c r="M80" s="19"/>
      <c r="N80" s="11"/>
      <c r="O80" s="19"/>
      <c r="P80" s="11"/>
      <c r="Q80" s="19"/>
      <c r="R80" s="11"/>
      <c r="S80" s="19"/>
      <c r="T80" s="11"/>
      <c r="U80" s="19"/>
      <c r="V80" s="11"/>
      <c r="W80" s="19"/>
      <c r="X80" s="11"/>
      <c r="Y80" s="19"/>
      <c r="Z80" s="11"/>
      <c r="AA80" s="19"/>
      <c r="AB80" s="11"/>
      <c r="AC80" s="19"/>
      <c r="AD80" s="11"/>
      <c r="AE80" s="19"/>
      <c r="AF80" s="11"/>
      <c r="AG80" s="19"/>
      <c r="AH80" s="11"/>
      <c r="AI80" s="19"/>
      <c r="AJ80" s="11"/>
      <c r="AK80" s="19"/>
      <c r="AL80" s="11"/>
      <c r="AM80" s="3"/>
      <c r="AN80" s="3"/>
      <c r="AO80" s="3"/>
    </row>
    <row r="81" spans="1:41" s="2" customFormat="1" x14ac:dyDescent="0.3">
      <c r="A81" s="1"/>
      <c r="C81" s="9"/>
      <c r="D81" s="13"/>
      <c r="E81" s="14" t="s">
        <v>268</v>
      </c>
      <c r="F81" s="106">
        <f>STDEV(F72:F79)/SQRT(8)</f>
        <v>0.66510857733369888</v>
      </c>
      <c r="G81" s="19"/>
      <c r="H81" s="11"/>
      <c r="I81" s="19"/>
      <c r="J81" s="11"/>
      <c r="K81" s="19"/>
      <c r="L81" s="11"/>
      <c r="M81" s="19"/>
      <c r="N81" s="11"/>
      <c r="O81" s="19"/>
      <c r="P81" s="11"/>
      <c r="Q81" s="19"/>
      <c r="R81" s="11"/>
      <c r="S81" s="19"/>
      <c r="T81" s="11"/>
      <c r="U81" s="19"/>
      <c r="V81" s="11"/>
      <c r="W81" s="19"/>
      <c r="X81" s="11"/>
      <c r="Y81" s="19"/>
      <c r="Z81" s="11"/>
      <c r="AA81" s="19"/>
      <c r="AB81" s="11"/>
      <c r="AC81" s="19"/>
      <c r="AD81" s="11"/>
      <c r="AE81" s="19"/>
      <c r="AF81" s="11"/>
      <c r="AG81" s="19"/>
      <c r="AH81" s="11"/>
      <c r="AI81" s="19"/>
      <c r="AJ81" s="11"/>
      <c r="AK81" s="19"/>
      <c r="AL81" s="11"/>
      <c r="AM81" s="3"/>
      <c r="AN81" s="3"/>
      <c r="AO81" s="3"/>
    </row>
    <row r="82" spans="1:41" s="2" customFormat="1" x14ac:dyDescent="0.3">
      <c r="A82" s="1">
        <v>49</v>
      </c>
      <c r="B82" s="2" t="s">
        <v>96</v>
      </c>
      <c r="C82" s="9" t="s">
        <v>205</v>
      </c>
      <c r="D82" s="13" t="s">
        <v>238</v>
      </c>
      <c r="E82" s="18">
        <v>1</v>
      </c>
      <c r="F82" s="6">
        <v>32.799999999999997</v>
      </c>
      <c r="G82" s="19">
        <v>6.4390000000000001</v>
      </c>
      <c r="H82" s="11">
        <f t="shared" ref="H82:H89" si="116">G82-G$264</f>
        <v>6.3639999999999999</v>
      </c>
      <c r="I82" s="19">
        <v>17.260000000000002</v>
      </c>
      <c r="J82" s="11">
        <f t="shared" ref="J82:J89" si="117">I82-I$264</f>
        <v>17.203950000000003</v>
      </c>
      <c r="K82" s="19">
        <v>0.1709</v>
      </c>
      <c r="L82" s="11">
        <f>K82-K$264</f>
        <v>0.10364999999999999</v>
      </c>
      <c r="M82" s="19">
        <v>0.70960000000000001</v>
      </c>
      <c r="N82" s="11">
        <f t="shared" ref="N82:N89" si="118">M82-M$264</f>
        <v>0.63109999999999999</v>
      </c>
      <c r="O82" s="19">
        <v>11.83</v>
      </c>
      <c r="P82" s="11">
        <f t="shared" ref="P82:P89" si="119">O82-O$264</f>
        <v>10.5915</v>
      </c>
      <c r="Q82" s="19">
        <v>56.33</v>
      </c>
      <c r="R82" s="11">
        <f t="shared" ref="R82:R89" si="120">Q82-Q$264</f>
        <v>34.004999999999995</v>
      </c>
      <c r="S82" s="19">
        <v>1.3680000000000001</v>
      </c>
      <c r="T82" s="11">
        <f t="shared" ref="T82:T89" si="121">S82-S$264</f>
        <v>1.2075</v>
      </c>
      <c r="U82" s="19">
        <v>0.77159999999999995</v>
      </c>
      <c r="V82" s="11">
        <f t="shared" ref="V82:V89" si="122">U82-U$264</f>
        <v>0.74595</v>
      </c>
      <c r="W82" s="19">
        <v>3.8780000000000001</v>
      </c>
      <c r="X82" s="11">
        <f t="shared" ref="X82:X89" si="123">W82-W$264</f>
        <v>3.7909999999999999</v>
      </c>
      <c r="Y82" s="19">
        <v>2.4420000000000002</v>
      </c>
      <c r="Z82" s="11">
        <f t="shared" ref="Z82:Z89" si="124">Y82-Y$264</f>
        <v>2.4275000000000002</v>
      </c>
      <c r="AA82" s="19">
        <v>3.6840000000000002</v>
      </c>
      <c r="AB82" s="11">
        <f t="shared" ref="AB82:AB89" si="125">AA82-AA$264</f>
        <v>3.5755000000000003</v>
      </c>
      <c r="AC82" s="19">
        <v>9.3539999999999992</v>
      </c>
      <c r="AD82" s="11">
        <f t="shared" ref="AD82:AD89" si="126">AC82-AC$264</f>
        <v>8.0814999999999984</v>
      </c>
      <c r="AE82" s="19">
        <v>0.56259999999999999</v>
      </c>
      <c r="AF82" s="11">
        <f t="shared" ref="AF82:AF89" si="127">AE82-AE$264</f>
        <v>0.52110000000000001</v>
      </c>
      <c r="AG82" s="19">
        <v>3.8410000000000002</v>
      </c>
      <c r="AH82" s="11">
        <f>AG82-AG$264</f>
        <v>2.2404999999999999</v>
      </c>
      <c r="AI82" s="19">
        <v>2.8769999999999998</v>
      </c>
      <c r="AJ82" s="11">
        <f t="shared" ref="AJ82:AJ89" si="128">AI82-AI$264</f>
        <v>2.8144999999999998</v>
      </c>
      <c r="AK82" s="19">
        <v>86.77</v>
      </c>
      <c r="AL82" s="11">
        <f t="shared" ref="AL82:AL89" si="129">AK82-AK$264</f>
        <v>72.61999999999999</v>
      </c>
      <c r="AM82" s="3">
        <v>39.346170000000001</v>
      </c>
      <c r="AN82" s="3">
        <v>2.00644</v>
      </c>
      <c r="AO82" s="3">
        <v>19.609940000000002</v>
      </c>
    </row>
    <row r="83" spans="1:41" s="2" customFormat="1" x14ac:dyDescent="0.3">
      <c r="A83" s="1">
        <v>50</v>
      </c>
      <c r="B83" s="2" t="s">
        <v>97</v>
      </c>
      <c r="C83" s="9" t="s">
        <v>205</v>
      </c>
      <c r="D83" s="13" t="s">
        <v>238</v>
      </c>
      <c r="E83" s="18">
        <v>2</v>
      </c>
      <c r="F83" s="6">
        <v>28.94</v>
      </c>
      <c r="G83" s="19">
        <v>8.3520000000000003</v>
      </c>
      <c r="H83" s="11">
        <f t="shared" si="116"/>
        <v>8.277000000000001</v>
      </c>
      <c r="I83" s="19">
        <v>15.22</v>
      </c>
      <c r="J83" s="11">
        <f t="shared" si="117"/>
        <v>15.16395</v>
      </c>
      <c r="K83" s="19">
        <v>0.12130000000000001</v>
      </c>
      <c r="L83" s="11">
        <f>K83-K$264</f>
        <v>5.4050000000000001E-2</v>
      </c>
      <c r="M83" s="19">
        <v>0.83440000000000003</v>
      </c>
      <c r="N83" s="11">
        <f t="shared" si="118"/>
        <v>0.75590000000000002</v>
      </c>
      <c r="O83" s="19">
        <v>16.2</v>
      </c>
      <c r="P83" s="11">
        <f t="shared" si="119"/>
        <v>14.961499999999999</v>
      </c>
      <c r="Q83" s="19">
        <v>63.68</v>
      </c>
      <c r="R83" s="11">
        <f t="shared" si="120"/>
        <v>41.355000000000004</v>
      </c>
      <c r="S83" s="19">
        <v>1.569</v>
      </c>
      <c r="T83" s="11">
        <f t="shared" si="121"/>
        <v>1.4084999999999999</v>
      </c>
      <c r="U83" s="19">
        <v>0.84830000000000005</v>
      </c>
      <c r="V83" s="11">
        <f t="shared" si="122"/>
        <v>0.8226500000000001</v>
      </c>
      <c r="W83" s="19">
        <v>3.6880000000000002</v>
      </c>
      <c r="X83" s="11">
        <f t="shared" si="123"/>
        <v>3.601</v>
      </c>
      <c r="Y83" s="19">
        <v>2.4689999999999999</v>
      </c>
      <c r="Z83" s="11">
        <f t="shared" si="124"/>
        <v>2.4544999999999999</v>
      </c>
      <c r="AA83" s="19">
        <v>1.587</v>
      </c>
      <c r="AB83" s="11">
        <f t="shared" si="125"/>
        <v>1.4784999999999999</v>
      </c>
      <c r="AC83" s="19">
        <v>9.5459999999999994</v>
      </c>
      <c r="AD83" s="11">
        <f t="shared" si="126"/>
        <v>8.2734999999999985</v>
      </c>
      <c r="AE83" s="19">
        <v>0.58020000000000005</v>
      </c>
      <c r="AF83" s="11">
        <f t="shared" si="127"/>
        <v>0.53870000000000007</v>
      </c>
      <c r="AG83" s="19">
        <v>1.5920000000000001</v>
      </c>
      <c r="AH83" s="11">
        <v>0</v>
      </c>
      <c r="AI83" s="19">
        <v>1.7789999999999999</v>
      </c>
      <c r="AJ83" s="11">
        <f t="shared" si="128"/>
        <v>1.7164999999999999</v>
      </c>
      <c r="AK83" s="19">
        <v>101.4</v>
      </c>
      <c r="AL83" s="11">
        <f t="shared" si="129"/>
        <v>87.25</v>
      </c>
      <c r="AM83" s="3">
        <v>39.288580000000003</v>
      </c>
      <c r="AN83" s="3">
        <v>1.968791</v>
      </c>
      <c r="AO83" s="3">
        <v>19.955690000000001</v>
      </c>
    </row>
    <row r="84" spans="1:41" s="2" customFormat="1" x14ac:dyDescent="0.3">
      <c r="A84" s="1">
        <v>51</v>
      </c>
      <c r="B84" s="2" t="s">
        <v>98</v>
      </c>
      <c r="C84" s="9" t="s">
        <v>205</v>
      </c>
      <c r="D84" s="13" t="s">
        <v>238</v>
      </c>
      <c r="E84" s="18">
        <v>3</v>
      </c>
      <c r="F84" s="6">
        <v>28.06</v>
      </c>
      <c r="G84" s="19">
        <v>4.9139999999999997</v>
      </c>
      <c r="H84" s="11">
        <f t="shared" si="116"/>
        <v>4.8389999999999995</v>
      </c>
      <c r="I84" s="19">
        <v>16.03</v>
      </c>
      <c r="J84" s="11">
        <f t="shared" si="117"/>
        <v>15.97395</v>
      </c>
      <c r="K84" s="19">
        <v>0.10639999999999999</v>
      </c>
      <c r="L84" s="11">
        <f>K84-K$264</f>
        <v>3.914999999999999E-2</v>
      </c>
      <c r="M84" s="19">
        <v>0.69969999999999999</v>
      </c>
      <c r="N84" s="11">
        <f t="shared" si="118"/>
        <v>0.62119999999999997</v>
      </c>
      <c r="O84" s="19">
        <v>12.61</v>
      </c>
      <c r="P84" s="11">
        <f t="shared" si="119"/>
        <v>11.371499999999999</v>
      </c>
      <c r="Q84" s="19">
        <v>47.43</v>
      </c>
      <c r="R84" s="11">
        <f t="shared" si="120"/>
        <v>25.105</v>
      </c>
      <c r="S84" s="19">
        <v>2.1989999999999998</v>
      </c>
      <c r="T84" s="11">
        <f t="shared" si="121"/>
        <v>2.0385</v>
      </c>
      <c r="U84" s="19">
        <v>1.0189999999999999</v>
      </c>
      <c r="V84" s="11">
        <f t="shared" si="122"/>
        <v>0.99334999999999996</v>
      </c>
      <c r="W84" s="19">
        <v>3.1059999999999999</v>
      </c>
      <c r="X84" s="11">
        <f t="shared" si="123"/>
        <v>3.0189999999999997</v>
      </c>
      <c r="Y84" s="19">
        <v>2.4300000000000002</v>
      </c>
      <c r="Z84" s="11">
        <f t="shared" si="124"/>
        <v>2.4155000000000002</v>
      </c>
      <c r="AA84" s="19">
        <v>1.37</v>
      </c>
      <c r="AB84" s="11">
        <f t="shared" si="125"/>
        <v>1.2615000000000001</v>
      </c>
      <c r="AC84" s="19">
        <v>7.266</v>
      </c>
      <c r="AD84" s="11">
        <f t="shared" si="126"/>
        <v>5.9935</v>
      </c>
      <c r="AE84" s="19">
        <v>1.3140000000000001</v>
      </c>
      <c r="AF84" s="11">
        <f t="shared" si="127"/>
        <v>1.2725</v>
      </c>
      <c r="AG84" s="19">
        <v>4.5709999999999997</v>
      </c>
      <c r="AH84" s="11">
        <f t="shared" ref="AH84:AH89" si="130">AG84-AG$264</f>
        <v>2.9704999999999995</v>
      </c>
      <c r="AI84" s="19">
        <v>2.512</v>
      </c>
      <c r="AJ84" s="11">
        <f t="shared" si="128"/>
        <v>2.4495</v>
      </c>
      <c r="AK84" s="19">
        <v>77.81</v>
      </c>
      <c r="AL84" s="11">
        <f t="shared" si="129"/>
        <v>63.660000000000004</v>
      </c>
      <c r="AM84" s="3">
        <v>38.936549999999997</v>
      </c>
      <c r="AN84" s="3">
        <v>1.9269419999999999</v>
      </c>
      <c r="AO84" s="3">
        <v>20.206389999999999</v>
      </c>
    </row>
    <row r="85" spans="1:41" s="2" customFormat="1" x14ac:dyDescent="0.3">
      <c r="A85" s="1">
        <v>52</v>
      </c>
      <c r="B85" s="2" t="s">
        <v>99</v>
      </c>
      <c r="C85" s="9" t="s">
        <v>205</v>
      </c>
      <c r="D85" s="13" t="s">
        <v>238</v>
      </c>
      <c r="E85" s="18">
        <v>4</v>
      </c>
      <c r="F85" s="6">
        <v>29.98</v>
      </c>
      <c r="G85" s="19">
        <v>3.7130000000000001</v>
      </c>
      <c r="H85" s="11">
        <f t="shared" si="116"/>
        <v>3.6379999999999999</v>
      </c>
      <c r="I85" s="19">
        <v>10.23</v>
      </c>
      <c r="J85" s="11">
        <f t="shared" si="117"/>
        <v>10.17395</v>
      </c>
      <c r="K85" s="19">
        <v>4.7E-2</v>
      </c>
      <c r="L85" s="11">
        <v>0</v>
      </c>
      <c r="M85" s="19">
        <v>0.33579999999999999</v>
      </c>
      <c r="N85" s="11">
        <f t="shared" si="118"/>
        <v>0.25729999999999997</v>
      </c>
      <c r="O85" s="19">
        <v>11.56</v>
      </c>
      <c r="P85" s="11">
        <f t="shared" si="119"/>
        <v>10.3215</v>
      </c>
      <c r="Q85" s="19">
        <v>54.82</v>
      </c>
      <c r="R85" s="11">
        <f t="shared" si="120"/>
        <v>32.495000000000005</v>
      </c>
      <c r="S85" s="19">
        <v>1.7949999999999999</v>
      </c>
      <c r="T85" s="11">
        <f t="shared" si="121"/>
        <v>1.6344999999999998</v>
      </c>
      <c r="U85" s="19">
        <v>0.77959999999999996</v>
      </c>
      <c r="V85" s="11">
        <f t="shared" si="122"/>
        <v>0.75395000000000001</v>
      </c>
      <c r="W85" s="19">
        <v>1.9359999999999999</v>
      </c>
      <c r="X85" s="11">
        <f t="shared" si="123"/>
        <v>1.849</v>
      </c>
      <c r="Y85" s="19">
        <v>1.492</v>
      </c>
      <c r="Z85" s="11">
        <f t="shared" si="124"/>
        <v>1.4775</v>
      </c>
      <c r="AA85" s="19">
        <v>1.2290000000000001</v>
      </c>
      <c r="AB85" s="11">
        <f t="shared" si="125"/>
        <v>1.1205000000000001</v>
      </c>
      <c r="AC85" s="19">
        <v>7.9279999999999999</v>
      </c>
      <c r="AD85" s="11">
        <f t="shared" si="126"/>
        <v>6.6555</v>
      </c>
      <c r="AE85" s="19">
        <v>0.76370000000000005</v>
      </c>
      <c r="AF85" s="11">
        <f t="shared" si="127"/>
        <v>0.72220000000000006</v>
      </c>
      <c r="AG85" s="19">
        <v>3.9780000000000002</v>
      </c>
      <c r="AH85" s="11">
        <f t="shared" si="130"/>
        <v>2.3775000000000004</v>
      </c>
      <c r="AI85" s="19">
        <v>2.056</v>
      </c>
      <c r="AJ85" s="11">
        <f t="shared" si="128"/>
        <v>1.9935</v>
      </c>
      <c r="AK85" s="19">
        <v>69.430000000000007</v>
      </c>
      <c r="AL85" s="11">
        <f t="shared" si="129"/>
        <v>55.280000000000008</v>
      </c>
      <c r="AM85" s="3">
        <v>40.31174</v>
      </c>
      <c r="AN85" s="3">
        <v>1.772994</v>
      </c>
      <c r="AO85" s="3">
        <v>22.736529999999998</v>
      </c>
    </row>
    <row r="86" spans="1:41" s="2" customFormat="1" x14ac:dyDescent="0.3">
      <c r="A86" s="1">
        <v>53</v>
      </c>
      <c r="B86" s="2" t="s">
        <v>100</v>
      </c>
      <c r="C86" s="9" t="s">
        <v>205</v>
      </c>
      <c r="D86" s="13" t="s">
        <v>239</v>
      </c>
      <c r="E86" s="18">
        <v>5</v>
      </c>
      <c r="F86" s="6">
        <v>26.31</v>
      </c>
      <c r="G86" s="19">
        <v>7.1769999999999996</v>
      </c>
      <c r="H86" s="11">
        <f t="shared" si="116"/>
        <v>7.1019999999999994</v>
      </c>
      <c r="I86" s="19">
        <v>10.07</v>
      </c>
      <c r="J86" s="11">
        <f t="shared" si="117"/>
        <v>10.013949999999999</v>
      </c>
      <c r="K86" s="19">
        <v>0.18190000000000001</v>
      </c>
      <c r="L86" s="11">
        <f>K86-K$264</f>
        <v>0.11465</v>
      </c>
      <c r="M86" s="19">
        <v>0.95020000000000004</v>
      </c>
      <c r="N86" s="11">
        <f t="shared" si="118"/>
        <v>0.87170000000000003</v>
      </c>
      <c r="O86" s="19">
        <v>9.7989999999999995</v>
      </c>
      <c r="P86" s="11">
        <f t="shared" si="119"/>
        <v>8.5604999999999993</v>
      </c>
      <c r="Q86" s="19">
        <v>26.13</v>
      </c>
      <c r="R86" s="11">
        <f t="shared" si="120"/>
        <v>3.8049999999999997</v>
      </c>
      <c r="S86" s="19">
        <v>2.0750000000000002</v>
      </c>
      <c r="T86" s="11">
        <f t="shared" si="121"/>
        <v>1.9145000000000001</v>
      </c>
      <c r="U86" s="19">
        <v>0.1802</v>
      </c>
      <c r="V86" s="11">
        <f t="shared" si="122"/>
        <v>0.15454999999999999</v>
      </c>
      <c r="W86" s="19">
        <v>1.004</v>
      </c>
      <c r="X86" s="11">
        <f t="shared" si="123"/>
        <v>0.91700000000000004</v>
      </c>
      <c r="Y86" s="19">
        <v>0.29620000000000002</v>
      </c>
      <c r="Z86" s="11">
        <f t="shared" si="124"/>
        <v>0.28170000000000001</v>
      </c>
      <c r="AA86" s="19">
        <v>1.3049999999999999</v>
      </c>
      <c r="AB86" s="11">
        <f t="shared" si="125"/>
        <v>1.1964999999999999</v>
      </c>
      <c r="AC86" s="19">
        <v>6.26</v>
      </c>
      <c r="AD86" s="11">
        <f t="shared" si="126"/>
        <v>4.9874999999999998</v>
      </c>
      <c r="AE86" s="19">
        <v>0.6462</v>
      </c>
      <c r="AF86" s="11">
        <f t="shared" si="127"/>
        <v>0.60470000000000002</v>
      </c>
      <c r="AG86" s="19">
        <v>3.4750000000000001</v>
      </c>
      <c r="AH86" s="11">
        <f t="shared" si="130"/>
        <v>1.8745000000000001</v>
      </c>
      <c r="AI86" s="19">
        <v>1.095</v>
      </c>
      <c r="AJ86" s="11">
        <f t="shared" si="128"/>
        <v>1.0325</v>
      </c>
      <c r="AK86" s="19">
        <v>54.58</v>
      </c>
      <c r="AL86" s="11">
        <f t="shared" si="129"/>
        <v>40.43</v>
      </c>
      <c r="AM86" s="3">
        <v>39.41272</v>
      </c>
      <c r="AN86" s="3">
        <v>2.1234470000000001</v>
      </c>
      <c r="AO86" s="3">
        <v>18.56073</v>
      </c>
    </row>
    <row r="87" spans="1:41" s="2" customFormat="1" x14ac:dyDescent="0.3">
      <c r="A87" s="1">
        <v>54</v>
      </c>
      <c r="B87" s="2" t="s">
        <v>101</v>
      </c>
      <c r="C87" s="9" t="s">
        <v>205</v>
      </c>
      <c r="D87" s="13" t="s">
        <v>239</v>
      </c>
      <c r="E87" s="18">
        <v>6</v>
      </c>
      <c r="F87" s="6">
        <v>29.68</v>
      </c>
      <c r="G87" s="19">
        <v>6.0369999999999999</v>
      </c>
      <c r="H87" s="11">
        <f t="shared" si="116"/>
        <v>5.9619999999999997</v>
      </c>
      <c r="I87" s="19">
        <v>10.29</v>
      </c>
      <c r="J87" s="11">
        <f t="shared" si="117"/>
        <v>10.233949999999998</v>
      </c>
      <c r="K87" s="19">
        <v>0.13669999999999999</v>
      </c>
      <c r="L87" s="11">
        <f>K87-K$264</f>
        <v>6.9449999999999984E-2</v>
      </c>
      <c r="M87" s="19">
        <v>0.82010000000000005</v>
      </c>
      <c r="N87" s="11">
        <f t="shared" si="118"/>
        <v>0.74160000000000004</v>
      </c>
      <c r="O87" s="19">
        <v>11.96</v>
      </c>
      <c r="P87" s="11">
        <f t="shared" si="119"/>
        <v>10.721500000000001</v>
      </c>
      <c r="Q87" s="19">
        <v>53.4</v>
      </c>
      <c r="R87" s="11">
        <f t="shared" si="120"/>
        <v>31.074999999999999</v>
      </c>
      <c r="S87" s="19">
        <v>1.381</v>
      </c>
      <c r="T87" s="11">
        <f t="shared" si="121"/>
        <v>1.2204999999999999</v>
      </c>
      <c r="U87" s="19">
        <v>0.1938</v>
      </c>
      <c r="V87" s="11">
        <f t="shared" si="122"/>
        <v>0.16814999999999999</v>
      </c>
      <c r="W87" s="19">
        <v>0.94220000000000004</v>
      </c>
      <c r="X87" s="11">
        <f t="shared" si="123"/>
        <v>0.85520000000000007</v>
      </c>
      <c r="Y87" s="19">
        <v>0.34520000000000001</v>
      </c>
      <c r="Z87" s="11">
        <f t="shared" si="124"/>
        <v>0.33069999999999999</v>
      </c>
      <c r="AA87" s="19">
        <v>4.4530000000000003</v>
      </c>
      <c r="AB87" s="11">
        <f t="shared" si="125"/>
        <v>4.3445</v>
      </c>
      <c r="AC87" s="19">
        <v>5.19</v>
      </c>
      <c r="AD87" s="11">
        <f t="shared" si="126"/>
        <v>3.9175000000000004</v>
      </c>
      <c r="AE87" s="19">
        <v>0.5403</v>
      </c>
      <c r="AF87" s="11">
        <f t="shared" si="127"/>
        <v>0.49880000000000002</v>
      </c>
      <c r="AG87" s="19">
        <v>2.9009999999999998</v>
      </c>
      <c r="AH87" s="11">
        <f t="shared" si="130"/>
        <v>1.3004999999999998</v>
      </c>
      <c r="AI87" s="19">
        <v>0.95240000000000002</v>
      </c>
      <c r="AJ87" s="11">
        <f t="shared" si="128"/>
        <v>0.88990000000000002</v>
      </c>
      <c r="AK87" s="19">
        <v>66.959999999999994</v>
      </c>
      <c r="AL87" s="11">
        <f t="shared" si="129"/>
        <v>52.809999999999995</v>
      </c>
      <c r="AM87" s="3">
        <v>40.214770000000001</v>
      </c>
      <c r="AN87" s="3">
        <v>2.0085670000000002</v>
      </c>
      <c r="AO87" s="3">
        <v>20.021619999999999</v>
      </c>
    </row>
    <row r="88" spans="1:41" s="2" customFormat="1" x14ac:dyDescent="0.3">
      <c r="A88" s="1">
        <v>55</v>
      </c>
      <c r="B88" s="2" t="s">
        <v>102</v>
      </c>
      <c r="C88" s="9" t="s">
        <v>205</v>
      </c>
      <c r="D88" s="13" t="s">
        <v>239</v>
      </c>
      <c r="E88" s="18">
        <v>7</v>
      </c>
      <c r="F88" s="6">
        <v>29</v>
      </c>
      <c r="G88" s="19">
        <v>5.5709999999999997</v>
      </c>
      <c r="H88" s="11">
        <f t="shared" si="116"/>
        <v>5.4959999999999996</v>
      </c>
      <c r="I88" s="19">
        <v>16.100000000000001</v>
      </c>
      <c r="J88" s="11">
        <f t="shared" si="117"/>
        <v>16.043950000000002</v>
      </c>
      <c r="K88" s="19">
        <v>0.32590000000000002</v>
      </c>
      <c r="L88" s="11">
        <f>K88-K$264</f>
        <v>0.25865000000000005</v>
      </c>
      <c r="M88" s="19">
        <v>0.84499999999999997</v>
      </c>
      <c r="N88" s="11">
        <f t="shared" si="118"/>
        <v>0.76649999999999996</v>
      </c>
      <c r="O88" s="19">
        <v>13.42</v>
      </c>
      <c r="P88" s="11">
        <f t="shared" si="119"/>
        <v>12.1815</v>
      </c>
      <c r="Q88" s="19">
        <v>33.01</v>
      </c>
      <c r="R88" s="11">
        <f t="shared" si="120"/>
        <v>10.684999999999999</v>
      </c>
      <c r="S88" s="19">
        <v>1.4630000000000001</v>
      </c>
      <c r="T88" s="11">
        <f t="shared" si="121"/>
        <v>1.3025</v>
      </c>
      <c r="U88" s="19">
        <v>0.51070000000000004</v>
      </c>
      <c r="V88" s="11">
        <f t="shared" si="122"/>
        <v>0.48505000000000004</v>
      </c>
      <c r="W88" s="19">
        <v>1.139</v>
      </c>
      <c r="X88" s="11">
        <f t="shared" si="123"/>
        <v>1.052</v>
      </c>
      <c r="Y88" s="19">
        <v>0.58720000000000006</v>
      </c>
      <c r="Z88" s="11">
        <f t="shared" si="124"/>
        <v>0.5727000000000001</v>
      </c>
      <c r="AA88" s="19">
        <v>5.0140000000000002</v>
      </c>
      <c r="AB88" s="11">
        <f t="shared" si="125"/>
        <v>4.9055</v>
      </c>
      <c r="AC88" s="19">
        <v>7.8920000000000003</v>
      </c>
      <c r="AD88" s="11">
        <f t="shared" si="126"/>
        <v>6.6195000000000004</v>
      </c>
      <c r="AE88" s="19">
        <v>0.85170000000000001</v>
      </c>
      <c r="AF88" s="11">
        <f t="shared" si="127"/>
        <v>0.81020000000000003</v>
      </c>
      <c r="AG88" s="19">
        <v>5.6079999999999997</v>
      </c>
      <c r="AH88" s="11">
        <f t="shared" si="130"/>
        <v>4.0074999999999994</v>
      </c>
      <c r="AI88" s="19">
        <v>2.129</v>
      </c>
      <c r="AJ88" s="11">
        <f t="shared" si="128"/>
        <v>2.0665</v>
      </c>
      <c r="AK88" s="19">
        <v>63.16</v>
      </c>
      <c r="AL88" s="11">
        <f t="shared" si="129"/>
        <v>49.01</v>
      </c>
      <c r="AM88" s="3">
        <v>40.14893</v>
      </c>
      <c r="AN88" s="3">
        <v>2.416099</v>
      </c>
      <c r="AO88" s="3">
        <v>16.617249999999999</v>
      </c>
    </row>
    <row r="89" spans="1:41" s="2" customFormat="1" x14ac:dyDescent="0.3">
      <c r="A89" s="1">
        <v>56</v>
      </c>
      <c r="B89" s="2" t="s">
        <v>103</v>
      </c>
      <c r="C89" s="9" t="s">
        <v>205</v>
      </c>
      <c r="D89" s="13" t="s">
        <v>239</v>
      </c>
      <c r="E89" s="18">
        <v>8</v>
      </c>
      <c r="F89" s="6">
        <v>28.23</v>
      </c>
      <c r="G89" s="19">
        <v>5.5650000000000004</v>
      </c>
      <c r="H89" s="11">
        <f t="shared" si="116"/>
        <v>5.49</v>
      </c>
      <c r="I89" s="19">
        <v>14.01</v>
      </c>
      <c r="J89" s="11">
        <f t="shared" si="117"/>
        <v>13.953949999999999</v>
      </c>
      <c r="K89" s="19">
        <v>0.1661</v>
      </c>
      <c r="L89" s="11">
        <f>K89-K$264</f>
        <v>9.8849999999999993E-2</v>
      </c>
      <c r="M89" s="19">
        <v>0.73019999999999996</v>
      </c>
      <c r="N89" s="11">
        <f t="shared" si="118"/>
        <v>0.65169999999999995</v>
      </c>
      <c r="O89" s="19">
        <v>11.95</v>
      </c>
      <c r="P89" s="11">
        <f t="shared" si="119"/>
        <v>10.711499999999999</v>
      </c>
      <c r="Q89" s="19">
        <v>61.2</v>
      </c>
      <c r="R89" s="11">
        <f t="shared" si="120"/>
        <v>38.875</v>
      </c>
      <c r="S89" s="19">
        <v>1.5489999999999999</v>
      </c>
      <c r="T89" s="11">
        <f t="shared" si="121"/>
        <v>1.3884999999999998</v>
      </c>
      <c r="U89" s="19">
        <v>0.56499999999999995</v>
      </c>
      <c r="V89" s="11">
        <f t="shared" si="122"/>
        <v>0.53935</v>
      </c>
      <c r="W89" s="19">
        <v>1.272</v>
      </c>
      <c r="X89" s="11">
        <f t="shared" si="123"/>
        <v>1.1850000000000001</v>
      </c>
      <c r="Y89" s="19">
        <v>0.40710000000000002</v>
      </c>
      <c r="Z89" s="11">
        <f t="shared" si="124"/>
        <v>0.3926</v>
      </c>
      <c r="AA89" s="19">
        <v>3.7690000000000001</v>
      </c>
      <c r="AB89" s="11">
        <f t="shared" si="125"/>
        <v>3.6605000000000003</v>
      </c>
      <c r="AC89" s="19">
        <v>5.944</v>
      </c>
      <c r="AD89" s="11">
        <f t="shared" si="126"/>
        <v>4.6715</v>
      </c>
      <c r="AE89" s="19">
        <v>0.82279999999999998</v>
      </c>
      <c r="AF89" s="11">
        <f t="shared" si="127"/>
        <v>0.78129999999999999</v>
      </c>
      <c r="AG89" s="19">
        <v>4.1390000000000002</v>
      </c>
      <c r="AH89" s="11">
        <f t="shared" si="130"/>
        <v>2.5385</v>
      </c>
      <c r="AI89" s="19">
        <v>2.0219999999999998</v>
      </c>
      <c r="AJ89" s="11">
        <f t="shared" si="128"/>
        <v>1.9594999999999998</v>
      </c>
      <c r="AK89" s="19">
        <v>76.45</v>
      </c>
      <c r="AL89" s="11">
        <f t="shared" si="129"/>
        <v>62.300000000000004</v>
      </c>
      <c r="AM89" s="3">
        <v>40.053199999999997</v>
      </c>
      <c r="AN89" s="3">
        <v>2.1573660000000001</v>
      </c>
      <c r="AO89" s="3">
        <v>18.56579</v>
      </c>
    </row>
    <row r="90" spans="1:41" s="2" customFormat="1" x14ac:dyDescent="0.3">
      <c r="A90" s="1"/>
      <c r="C90" s="9"/>
      <c r="D90" s="13"/>
      <c r="E90" s="14" t="s">
        <v>370</v>
      </c>
      <c r="F90" s="106">
        <f>AVERAGE(F82:F89)</f>
        <v>29.125</v>
      </c>
      <c r="G90" s="19"/>
      <c r="H90" s="11"/>
      <c r="I90" s="19"/>
      <c r="J90" s="11"/>
      <c r="K90" s="19"/>
      <c r="L90" s="11"/>
      <c r="M90" s="19"/>
      <c r="N90" s="11"/>
      <c r="O90" s="19"/>
      <c r="P90" s="11"/>
      <c r="Q90" s="19"/>
      <c r="R90" s="11"/>
      <c r="S90" s="19"/>
      <c r="T90" s="11"/>
      <c r="U90" s="19"/>
      <c r="V90" s="11"/>
      <c r="W90" s="19"/>
      <c r="X90" s="11"/>
      <c r="Y90" s="19"/>
      <c r="Z90" s="11"/>
      <c r="AA90" s="19"/>
      <c r="AB90" s="11"/>
      <c r="AC90" s="19"/>
      <c r="AD90" s="11"/>
      <c r="AE90" s="19"/>
      <c r="AF90" s="11"/>
      <c r="AG90" s="19"/>
      <c r="AH90" s="11"/>
      <c r="AI90" s="19"/>
      <c r="AJ90" s="11"/>
      <c r="AK90" s="19"/>
      <c r="AL90" s="11"/>
      <c r="AM90" s="3"/>
      <c r="AN90" s="3"/>
      <c r="AO90" s="3"/>
    </row>
    <row r="91" spans="1:41" s="2" customFormat="1" x14ac:dyDescent="0.3">
      <c r="A91" s="1"/>
      <c r="C91" s="9"/>
      <c r="D91" s="13"/>
      <c r="E91" s="14" t="s">
        <v>268</v>
      </c>
      <c r="F91" s="106">
        <f>STDEV(F82:F89)/SQRT(8)</f>
        <v>0.66081659439557905</v>
      </c>
      <c r="G91" s="19"/>
      <c r="H91" s="11"/>
      <c r="I91" s="19"/>
      <c r="J91" s="11"/>
      <c r="K91" s="19"/>
      <c r="L91" s="11"/>
      <c r="M91" s="19"/>
      <c r="N91" s="11"/>
      <c r="O91" s="19"/>
      <c r="P91" s="11"/>
      <c r="Q91" s="19"/>
      <c r="R91" s="11"/>
      <c r="S91" s="19"/>
      <c r="T91" s="11"/>
      <c r="U91" s="19"/>
      <c r="V91" s="11"/>
      <c r="W91" s="19"/>
      <c r="X91" s="11"/>
      <c r="Y91" s="19"/>
      <c r="Z91" s="11"/>
      <c r="AA91" s="19"/>
      <c r="AB91" s="11"/>
      <c r="AC91" s="19"/>
      <c r="AD91" s="11"/>
      <c r="AE91" s="19"/>
      <c r="AF91" s="11"/>
      <c r="AG91" s="19"/>
      <c r="AH91" s="11"/>
      <c r="AI91" s="19"/>
      <c r="AJ91" s="11"/>
      <c r="AK91" s="19"/>
      <c r="AL91" s="11"/>
      <c r="AM91" s="3"/>
      <c r="AN91" s="3"/>
      <c r="AO91" s="3"/>
    </row>
    <row r="92" spans="1:41" s="2" customFormat="1" x14ac:dyDescent="0.3">
      <c r="A92" s="1">
        <v>57</v>
      </c>
      <c r="B92" s="2" t="s">
        <v>104</v>
      </c>
      <c r="C92" s="9" t="s">
        <v>205</v>
      </c>
      <c r="D92" s="13" t="s">
        <v>240</v>
      </c>
      <c r="E92" s="18">
        <v>9</v>
      </c>
      <c r="F92" s="6">
        <v>30.11</v>
      </c>
      <c r="G92" s="19">
        <v>4.9619999999999997</v>
      </c>
      <c r="H92" s="11">
        <f t="shared" ref="H92:H99" si="131">G92-G$264</f>
        <v>4.8869999999999996</v>
      </c>
      <c r="I92" s="19">
        <v>17.350000000000001</v>
      </c>
      <c r="J92" s="11">
        <f t="shared" ref="J92:J99" si="132">I92-I$264</f>
        <v>17.293950000000002</v>
      </c>
      <c r="K92" s="19">
        <v>8.5099999999999995E-2</v>
      </c>
      <c r="L92" s="11">
        <f t="shared" ref="L92:L97" si="133">K92-K$264</f>
        <v>1.7849999999999991E-2</v>
      </c>
      <c r="M92" s="19">
        <v>0.86509999999999998</v>
      </c>
      <c r="N92" s="11">
        <f t="shared" ref="N92:N99" si="134">M92-M$264</f>
        <v>0.78659999999999997</v>
      </c>
      <c r="O92" s="19">
        <v>22.8</v>
      </c>
      <c r="P92" s="11">
        <f t="shared" ref="P92:P99" si="135">O92-O$264</f>
        <v>21.561500000000002</v>
      </c>
      <c r="Q92" s="19">
        <v>106.2</v>
      </c>
      <c r="R92" s="11">
        <f t="shared" ref="R92:R99" si="136">Q92-Q$264</f>
        <v>83.875</v>
      </c>
      <c r="S92" s="19">
        <v>2.0379999999999998</v>
      </c>
      <c r="T92" s="11">
        <f t="shared" ref="T92:T99" si="137">S92-S$264</f>
        <v>1.8774999999999997</v>
      </c>
      <c r="U92" s="19">
        <v>0.92059999999999997</v>
      </c>
      <c r="V92" s="11">
        <f t="shared" ref="V92:V99" si="138">U92-U$264</f>
        <v>0.89495000000000002</v>
      </c>
      <c r="W92" s="19">
        <v>2.379</v>
      </c>
      <c r="X92" s="11">
        <f t="shared" ref="X92:X99" si="139">W92-W$264</f>
        <v>2.2919999999999998</v>
      </c>
      <c r="Y92" s="19">
        <v>1.623</v>
      </c>
      <c r="Z92" s="11">
        <f t="shared" ref="Z92:Z99" si="140">Y92-Y$264</f>
        <v>1.6085</v>
      </c>
      <c r="AA92" s="19">
        <v>2.5750000000000002</v>
      </c>
      <c r="AB92" s="11">
        <f t="shared" ref="AB92:AB99" si="141">AA92-AA$264</f>
        <v>2.4665000000000004</v>
      </c>
      <c r="AC92" s="19">
        <v>12.41</v>
      </c>
      <c r="AD92" s="11">
        <f t="shared" ref="AD92:AD99" si="142">AC92-AC$264</f>
        <v>11.137499999999999</v>
      </c>
      <c r="AE92" s="19">
        <v>1.2350000000000001</v>
      </c>
      <c r="AF92" s="11">
        <f t="shared" ref="AF92:AF99" si="143">AE92-AE$264</f>
        <v>1.1935</v>
      </c>
      <c r="AG92" s="19">
        <v>4.8380000000000001</v>
      </c>
      <c r="AH92" s="11">
        <f t="shared" ref="AH92:AH99" si="144">AG92-AG$264</f>
        <v>3.2374999999999998</v>
      </c>
      <c r="AI92" s="19">
        <v>2.6960000000000002</v>
      </c>
      <c r="AJ92" s="11">
        <f t="shared" ref="AJ92:AJ99" si="145">AI92-AI$264</f>
        <v>2.6335000000000002</v>
      </c>
      <c r="AK92" s="19">
        <v>109.3</v>
      </c>
      <c r="AL92" s="11">
        <f t="shared" ref="AL92:AL99" si="146">AK92-AK$264</f>
        <v>95.149999999999991</v>
      </c>
      <c r="AM92" s="3">
        <v>42.292630000000003</v>
      </c>
      <c r="AN92" s="3">
        <v>1.9897100000000001</v>
      </c>
      <c r="AO92" s="3">
        <v>21.255680000000002</v>
      </c>
    </row>
    <row r="93" spans="1:41" s="2" customFormat="1" x14ac:dyDescent="0.3">
      <c r="A93" s="1">
        <v>58</v>
      </c>
      <c r="B93" s="2" t="s">
        <v>105</v>
      </c>
      <c r="C93" s="9" t="s">
        <v>205</v>
      </c>
      <c r="D93" s="13" t="s">
        <v>240</v>
      </c>
      <c r="E93" s="18">
        <v>10</v>
      </c>
      <c r="F93" s="6">
        <v>30.19</v>
      </c>
      <c r="G93" s="19">
        <v>3.222</v>
      </c>
      <c r="H93" s="11">
        <f t="shared" si="131"/>
        <v>3.1469999999999998</v>
      </c>
      <c r="I93" s="19">
        <v>16.3</v>
      </c>
      <c r="J93" s="11">
        <f t="shared" si="132"/>
        <v>16.243950000000002</v>
      </c>
      <c r="K93" s="19">
        <v>0.17069999999999999</v>
      </c>
      <c r="L93" s="11">
        <f t="shared" si="133"/>
        <v>0.10344999999999999</v>
      </c>
      <c r="M93" s="19">
        <v>0.99180000000000001</v>
      </c>
      <c r="N93" s="11">
        <f t="shared" si="134"/>
        <v>0.9133</v>
      </c>
      <c r="O93" s="19">
        <v>9.6839999999999993</v>
      </c>
      <c r="P93" s="11">
        <f t="shared" si="135"/>
        <v>8.4454999999999991</v>
      </c>
      <c r="Q93" s="19">
        <v>33.85</v>
      </c>
      <c r="R93" s="11">
        <f t="shared" si="136"/>
        <v>11.525000000000002</v>
      </c>
      <c r="S93" s="19">
        <v>1.19</v>
      </c>
      <c r="T93" s="11">
        <f t="shared" si="137"/>
        <v>1.0294999999999999</v>
      </c>
      <c r="U93" s="19">
        <v>0.61429999999999996</v>
      </c>
      <c r="V93" s="11">
        <f t="shared" si="138"/>
        <v>0.58865000000000001</v>
      </c>
      <c r="W93" s="19">
        <v>2.5230000000000001</v>
      </c>
      <c r="X93" s="11">
        <f t="shared" si="139"/>
        <v>2.4359999999999999</v>
      </c>
      <c r="Y93" s="19">
        <v>1.5629999999999999</v>
      </c>
      <c r="Z93" s="11">
        <f t="shared" si="140"/>
        <v>1.5485</v>
      </c>
      <c r="AA93" s="19">
        <v>1.379</v>
      </c>
      <c r="AB93" s="11">
        <f t="shared" si="141"/>
        <v>1.2705</v>
      </c>
      <c r="AC93" s="19">
        <v>6.2779999999999996</v>
      </c>
      <c r="AD93" s="11">
        <f t="shared" si="142"/>
        <v>5.0054999999999996</v>
      </c>
      <c r="AE93" s="19">
        <v>0.83179999999999998</v>
      </c>
      <c r="AF93" s="11">
        <f t="shared" si="143"/>
        <v>0.7903</v>
      </c>
      <c r="AG93" s="19">
        <v>1.9490000000000001</v>
      </c>
      <c r="AH93" s="11">
        <f t="shared" si="144"/>
        <v>0.34850000000000003</v>
      </c>
      <c r="AI93" s="19">
        <v>1.804</v>
      </c>
      <c r="AJ93" s="11">
        <f t="shared" si="145"/>
        <v>1.7415</v>
      </c>
      <c r="AK93" s="19">
        <v>66.88</v>
      </c>
      <c r="AL93" s="11">
        <f t="shared" si="146"/>
        <v>52.73</v>
      </c>
      <c r="AM93" s="3">
        <v>41.499250000000004</v>
      </c>
      <c r="AN93" s="3">
        <v>2.0397050000000001</v>
      </c>
      <c r="AO93" s="3">
        <v>20.34571</v>
      </c>
    </row>
    <row r="94" spans="1:41" s="2" customFormat="1" x14ac:dyDescent="0.3">
      <c r="A94" s="1">
        <v>59</v>
      </c>
      <c r="B94" s="2" t="s">
        <v>106</v>
      </c>
      <c r="C94" s="9" t="s">
        <v>205</v>
      </c>
      <c r="D94" s="13" t="s">
        <v>240</v>
      </c>
      <c r="E94" s="18">
        <v>11</v>
      </c>
      <c r="F94" s="6">
        <v>30.24</v>
      </c>
      <c r="G94" s="19">
        <v>2.681</v>
      </c>
      <c r="H94" s="11">
        <f t="shared" si="131"/>
        <v>2.6059999999999999</v>
      </c>
      <c r="I94" s="19">
        <v>15.81</v>
      </c>
      <c r="J94" s="11">
        <f t="shared" si="132"/>
        <v>15.75395</v>
      </c>
      <c r="K94" s="19">
        <v>0.1978</v>
      </c>
      <c r="L94" s="11">
        <f t="shared" si="133"/>
        <v>0.13055</v>
      </c>
      <c r="M94" s="19">
        <v>0.69230000000000003</v>
      </c>
      <c r="N94" s="11">
        <f t="shared" si="134"/>
        <v>0.61380000000000001</v>
      </c>
      <c r="O94" s="19">
        <v>8.5630000000000006</v>
      </c>
      <c r="P94" s="11">
        <f t="shared" si="135"/>
        <v>7.3245000000000005</v>
      </c>
      <c r="Q94" s="19">
        <v>89.87</v>
      </c>
      <c r="R94" s="11">
        <f t="shared" si="136"/>
        <v>67.545000000000002</v>
      </c>
      <c r="S94" s="19">
        <v>0.84350000000000003</v>
      </c>
      <c r="T94" s="11">
        <f t="shared" si="137"/>
        <v>0.68300000000000005</v>
      </c>
      <c r="U94" s="19">
        <v>0.59279999999999999</v>
      </c>
      <c r="V94" s="11">
        <f t="shared" si="138"/>
        <v>0.56715000000000004</v>
      </c>
      <c r="W94" s="19">
        <v>2.8159999999999998</v>
      </c>
      <c r="X94" s="11">
        <f t="shared" si="139"/>
        <v>2.7289999999999996</v>
      </c>
      <c r="Y94" s="19">
        <v>1.5740000000000001</v>
      </c>
      <c r="Z94" s="11">
        <f t="shared" si="140"/>
        <v>1.5595000000000001</v>
      </c>
      <c r="AA94" s="19">
        <v>2.1739999999999999</v>
      </c>
      <c r="AB94" s="11">
        <f t="shared" si="141"/>
        <v>2.0655000000000001</v>
      </c>
      <c r="AC94" s="19">
        <v>6.98</v>
      </c>
      <c r="AD94" s="11">
        <f t="shared" si="142"/>
        <v>5.7075000000000005</v>
      </c>
      <c r="AE94" s="19">
        <v>0.75590000000000002</v>
      </c>
      <c r="AF94" s="11">
        <f t="shared" si="143"/>
        <v>0.71440000000000003</v>
      </c>
      <c r="AG94" s="19">
        <v>3.4969999999999999</v>
      </c>
      <c r="AH94" s="11">
        <f t="shared" si="144"/>
        <v>1.8964999999999999</v>
      </c>
      <c r="AI94" s="19">
        <v>1.637</v>
      </c>
      <c r="AJ94" s="11">
        <f t="shared" si="145"/>
        <v>1.5745</v>
      </c>
      <c r="AK94" s="19">
        <v>81.63</v>
      </c>
      <c r="AL94" s="11">
        <f t="shared" si="146"/>
        <v>67.47999999999999</v>
      </c>
      <c r="AM94" s="3">
        <v>41.480980000000002</v>
      </c>
      <c r="AN94" s="3">
        <v>1.808249</v>
      </c>
      <c r="AO94" s="3">
        <v>22.939859999999999</v>
      </c>
    </row>
    <row r="95" spans="1:41" s="2" customFormat="1" x14ac:dyDescent="0.3">
      <c r="A95" s="1">
        <v>60</v>
      </c>
      <c r="B95" s="2" t="s">
        <v>107</v>
      </c>
      <c r="C95" s="9" t="s">
        <v>205</v>
      </c>
      <c r="D95" s="13" t="s">
        <v>240</v>
      </c>
      <c r="E95" s="18">
        <v>12</v>
      </c>
      <c r="F95" s="6">
        <v>31.6</v>
      </c>
      <c r="G95" s="19">
        <v>7.88</v>
      </c>
      <c r="H95" s="11">
        <f t="shared" si="131"/>
        <v>7.8049999999999997</v>
      </c>
      <c r="I95" s="19">
        <v>22.85</v>
      </c>
      <c r="J95" s="11">
        <f t="shared" si="132"/>
        <v>22.793950000000002</v>
      </c>
      <c r="K95" s="19">
        <v>0.16750000000000001</v>
      </c>
      <c r="L95" s="11">
        <f t="shared" si="133"/>
        <v>0.10025000000000001</v>
      </c>
      <c r="M95" s="19">
        <v>0.45</v>
      </c>
      <c r="N95" s="11">
        <f t="shared" si="134"/>
        <v>0.3715</v>
      </c>
      <c r="O95" s="19">
        <v>14.38</v>
      </c>
      <c r="P95" s="11">
        <f t="shared" si="135"/>
        <v>13.141500000000001</v>
      </c>
      <c r="Q95" s="19">
        <v>49.96</v>
      </c>
      <c r="R95" s="11">
        <f t="shared" si="136"/>
        <v>27.635000000000002</v>
      </c>
      <c r="S95" s="19">
        <v>1.3109999999999999</v>
      </c>
      <c r="T95" s="11">
        <f t="shared" si="137"/>
        <v>1.1504999999999999</v>
      </c>
      <c r="U95" s="19">
        <v>0.69820000000000004</v>
      </c>
      <c r="V95" s="11">
        <f t="shared" si="138"/>
        <v>0.67255000000000009</v>
      </c>
      <c r="W95" s="19">
        <v>3.4329999999999998</v>
      </c>
      <c r="X95" s="11">
        <f t="shared" si="139"/>
        <v>3.3459999999999996</v>
      </c>
      <c r="Y95" s="19">
        <v>2.1419999999999999</v>
      </c>
      <c r="Z95" s="11">
        <f t="shared" si="140"/>
        <v>2.1274999999999999</v>
      </c>
      <c r="AA95" s="19">
        <v>2.452</v>
      </c>
      <c r="AB95" s="11">
        <f t="shared" si="141"/>
        <v>2.3435000000000001</v>
      </c>
      <c r="AC95" s="19">
        <v>8.7520000000000007</v>
      </c>
      <c r="AD95" s="11">
        <f t="shared" si="142"/>
        <v>7.4795000000000007</v>
      </c>
      <c r="AE95" s="19">
        <v>0.65949999999999998</v>
      </c>
      <c r="AF95" s="11">
        <f t="shared" si="143"/>
        <v>0.61799999999999999</v>
      </c>
      <c r="AG95" s="19">
        <v>4.0369999999999999</v>
      </c>
      <c r="AH95" s="11">
        <f t="shared" si="144"/>
        <v>2.4364999999999997</v>
      </c>
      <c r="AI95" s="19">
        <v>2.8159999999999998</v>
      </c>
      <c r="AJ95" s="11">
        <f t="shared" si="145"/>
        <v>2.7534999999999998</v>
      </c>
      <c r="AK95" s="19">
        <v>92.9</v>
      </c>
      <c r="AL95" s="11">
        <f t="shared" si="146"/>
        <v>78.75</v>
      </c>
      <c r="AM95" s="3">
        <v>40.527670000000001</v>
      </c>
      <c r="AN95" s="3">
        <v>2.138808</v>
      </c>
      <c r="AO95" s="3">
        <v>18.948720000000002</v>
      </c>
    </row>
    <row r="96" spans="1:41" s="2" customFormat="1" x14ac:dyDescent="0.3">
      <c r="A96" s="1">
        <v>61</v>
      </c>
      <c r="B96" s="2" t="s">
        <v>108</v>
      </c>
      <c r="C96" s="9" t="s">
        <v>205</v>
      </c>
      <c r="D96" s="13" t="s">
        <v>241</v>
      </c>
      <c r="E96" s="18">
        <v>13</v>
      </c>
      <c r="F96" s="6">
        <v>30.18</v>
      </c>
      <c r="G96" s="19">
        <v>7.7050000000000001</v>
      </c>
      <c r="H96" s="11">
        <f t="shared" si="131"/>
        <v>7.63</v>
      </c>
      <c r="I96" s="19">
        <v>14.62</v>
      </c>
      <c r="J96" s="11">
        <f t="shared" si="132"/>
        <v>14.563949999999998</v>
      </c>
      <c r="K96" s="19">
        <v>0.51129999999999998</v>
      </c>
      <c r="L96" s="11">
        <f t="shared" si="133"/>
        <v>0.44404999999999994</v>
      </c>
      <c r="M96" s="19">
        <v>1.1950000000000001</v>
      </c>
      <c r="N96" s="11">
        <f t="shared" si="134"/>
        <v>1.1165</v>
      </c>
      <c r="O96" s="19">
        <v>10.53</v>
      </c>
      <c r="P96" s="11">
        <f t="shared" si="135"/>
        <v>9.2914999999999992</v>
      </c>
      <c r="Q96" s="19">
        <v>33.700000000000003</v>
      </c>
      <c r="R96" s="11">
        <f t="shared" si="136"/>
        <v>11.375000000000004</v>
      </c>
      <c r="S96" s="19">
        <v>1.5409999999999999</v>
      </c>
      <c r="T96" s="11">
        <f t="shared" si="137"/>
        <v>1.3804999999999998</v>
      </c>
      <c r="U96" s="19">
        <v>0.89470000000000005</v>
      </c>
      <c r="V96" s="11">
        <f t="shared" si="138"/>
        <v>0.8690500000000001</v>
      </c>
      <c r="W96" s="19">
        <v>2.7010000000000001</v>
      </c>
      <c r="X96" s="11">
        <f t="shared" si="139"/>
        <v>2.6139999999999999</v>
      </c>
      <c r="Y96" s="19">
        <v>0.29609999999999997</v>
      </c>
      <c r="Z96" s="11">
        <f t="shared" si="140"/>
        <v>0.28159999999999996</v>
      </c>
      <c r="AA96" s="19">
        <v>4.03</v>
      </c>
      <c r="AB96" s="11">
        <f t="shared" si="141"/>
        <v>3.9215000000000004</v>
      </c>
      <c r="AC96" s="19">
        <v>8.0259999999999998</v>
      </c>
      <c r="AD96" s="11">
        <f t="shared" si="142"/>
        <v>6.7534999999999998</v>
      </c>
      <c r="AE96" s="19">
        <v>0.99890000000000001</v>
      </c>
      <c r="AF96" s="11">
        <f t="shared" si="143"/>
        <v>0.95740000000000003</v>
      </c>
      <c r="AG96" s="19">
        <v>4.8339999999999996</v>
      </c>
      <c r="AH96" s="11">
        <f t="shared" si="144"/>
        <v>3.2334999999999994</v>
      </c>
      <c r="AI96" s="19">
        <v>1.8169999999999999</v>
      </c>
      <c r="AJ96" s="11">
        <f t="shared" si="145"/>
        <v>1.7544999999999999</v>
      </c>
      <c r="AK96" s="19">
        <v>92.24</v>
      </c>
      <c r="AL96" s="11">
        <f t="shared" si="146"/>
        <v>78.089999999999989</v>
      </c>
      <c r="AM96" s="3">
        <v>40.868189999999998</v>
      </c>
      <c r="AN96" s="3">
        <v>2.2367059999999999</v>
      </c>
      <c r="AO96" s="3">
        <v>18.271599999999999</v>
      </c>
    </row>
    <row r="97" spans="1:41" s="2" customFormat="1" x14ac:dyDescent="0.3">
      <c r="A97" s="1">
        <v>62</v>
      </c>
      <c r="B97" s="2" t="s">
        <v>109</v>
      </c>
      <c r="C97" s="9" t="s">
        <v>205</v>
      </c>
      <c r="D97" s="13" t="s">
        <v>241</v>
      </c>
      <c r="E97" s="18">
        <v>14</v>
      </c>
      <c r="F97" s="6">
        <v>30.79</v>
      </c>
      <c r="G97" s="19">
        <v>8.9009999999999998</v>
      </c>
      <c r="H97" s="11">
        <f t="shared" si="131"/>
        <v>8.8260000000000005</v>
      </c>
      <c r="I97" s="19">
        <v>15.01</v>
      </c>
      <c r="J97" s="11">
        <f t="shared" si="132"/>
        <v>14.953949999999999</v>
      </c>
      <c r="K97" s="19">
        <v>0.4894</v>
      </c>
      <c r="L97" s="11">
        <f t="shared" si="133"/>
        <v>0.42215000000000003</v>
      </c>
      <c r="M97" s="19">
        <v>1.1659999999999999</v>
      </c>
      <c r="N97" s="11">
        <f t="shared" si="134"/>
        <v>1.0874999999999999</v>
      </c>
      <c r="O97" s="19">
        <v>15.25</v>
      </c>
      <c r="P97" s="11">
        <f t="shared" si="135"/>
        <v>14.0115</v>
      </c>
      <c r="Q97" s="19">
        <v>45.27</v>
      </c>
      <c r="R97" s="11">
        <f t="shared" si="136"/>
        <v>22.945000000000004</v>
      </c>
      <c r="S97" s="19">
        <v>0.90529999999999999</v>
      </c>
      <c r="T97" s="11">
        <f t="shared" si="137"/>
        <v>0.74480000000000002</v>
      </c>
      <c r="U97" s="19">
        <v>0.64139999999999997</v>
      </c>
      <c r="V97" s="11">
        <f t="shared" si="138"/>
        <v>0.61575000000000002</v>
      </c>
      <c r="W97" s="19">
        <v>2.4159999999999999</v>
      </c>
      <c r="X97" s="11">
        <f t="shared" si="139"/>
        <v>2.3289999999999997</v>
      </c>
      <c r="Y97" s="19">
        <v>0.33989999999999998</v>
      </c>
      <c r="Z97" s="11">
        <f t="shared" si="140"/>
        <v>0.32539999999999997</v>
      </c>
      <c r="AA97" s="19">
        <v>4.9980000000000002</v>
      </c>
      <c r="AB97" s="11">
        <f t="shared" si="141"/>
        <v>4.8895</v>
      </c>
      <c r="AC97" s="19">
        <v>11.61</v>
      </c>
      <c r="AD97" s="11">
        <f t="shared" si="142"/>
        <v>10.337499999999999</v>
      </c>
      <c r="AE97" s="19">
        <v>0.82</v>
      </c>
      <c r="AF97" s="11">
        <f t="shared" si="143"/>
        <v>0.77849999999999997</v>
      </c>
      <c r="AG97" s="19">
        <v>6.6740000000000004</v>
      </c>
      <c r="AH97" s="11">
        <f t="shared" si="144"/>
        <v>5.0735000000000001</v>
      </c>
      <c r="AI97" s="19">
        <v>2.4670000000000001</v>
      </c>
      <c r="AJ97" s="11">
        <f t="shared" si="145"/>
        <v>2.4045000000000001</v>
      </c>
      <c r="AK97" s="19">
        <v>104.2</v>
      </c>
      <c r="AL97" s="11">
        <f t="shared" si="146"/>
        <v>90.05</v>
      </c>
      <c r="AM97" s="3">
        <v>40.927030000000002</v>
      </c>
      <c r="AN97" s="3">
        <v>1.899572</v>
      </c>
      <c r="AO97" s="3">
        <v>21.545390000000001</v>
      </c>
    </row>
    <row r="98" spans="1:41" s="2" customFormat="1" x14ac:dyDescent="0.3">
      <c r="A98" s="1">
        <v>63</v>
      </c>
      <c r="B98" s="2" t="s">
        <v>110</v>
      </c>
      <c r="C98" s="9" t="s">
        <v>205</v>
      </c>
      <c r="D98" s="13" t="s">
        <v>241</v>
      </c>
      <c r="E98" s="18">
        <v>15</v>
      </c>
      <c r="F98" s="6">
        <v>31.73</v>
      </c>
      <c r="G98" s="19">
        <v>5.641</v>
      </c>
      <c r="H98" s="11">
        <f t="shared" si="131"/>
        <v>5.5659999999999998</v>
      </c>
      <c r="I98" s="19">
        <v>15.8</v>
      </c>
      <c r="J98" s="11">
        <f t="shared" si="132"/>
        <v>15.74395</v>
      </c>
      <c r="K98" s="19">
        <v>0</v>
      </c>
      <c r="L98" s="11">
        <v>0</v>
      </c>
      <c r="M98" s="19">
        <v>1.129</v>
      </c>
      <c r="N98" s="11">
        <f t="shared" si="134"/>
        <v>1.0505</v>
      </c>
      <c r="O98" s="19">
        <v>16.7</v>
      </c>
      <c r="P98" s="11">
        <f t="shared" si="135"/>
        <v>15.461499999999999</v>
      </c>
      <c r="Q98" s="19">
        <v>39.950000000000003</v>
      </c>
      <c r="R98" s="11">
        <f t="shared" si="136"/>
        <v>17.625000000000004</v>
      </c>
      <c r="S98" s="19">
        <v>1.5349999999999999</v>
      </c>
      <c r="T98" s="11">
        <f t="shared" si="137"/>
        <v>1.3744999999999998</v>
      </c>
      <c r="U98" s="19">
        <v>0.92820000000000003</v>
      </c>
      <c r="V98" s="11">
        <f t="shared" si="138"/>
        <v>0.90255000000000007</v>
      </c>
      <c r="W98" s="19">
        <v>2.6659999999999999</v>
      </c>
      <c r="X98" s="11">
        <f t="shared" si="139"/>
        <v>2.5789999999999997</v>
      </c>
      <c r="Y98" s="19">
        <v>0.34089999999999998</v>
      </c>
      <c r="Z98" s="11">
        <f t="shared" si="140"/>
        <v>0.32639999999999997</v>
      </c>
      <c r="AA98" s="19">
        <v>1.385</v>
      </c>
      <c r="AB98" s="11">
        <f t="shared" si="141"/>
        <v>1.2765</v>
      </c>
      <c r="AC98" s="19">
        <v>7.8879999999999999</v>
      </c>
      <c r="AD98" s="11">
        <f t="shared" si="142"/>
        <v>6.6154999999999999</v>
      </c>
      <c r="AE98" s="19">
        <v>1.147</v>
      </c>
      <c r="AF98" s="11">
        <f t="shared" si="143"/>
        <v>1.1054999999999999</v>
      </c>
      <c r="AG98" s="19">
        <v>8.4629999999999992</v>
      </c>
      <c r="AH98" s="11">
        <f t="shared" si="144"/>
        <v>6.8624999999999989</v>
      </c>
      <c r="AI98" s="19">
        <v>3.0449999999999999</v>
      </c>
      <c r="AJ98" s="11">
        <f t="shared" si="145"/>
        <v>2.9824999999999999</v>
      </c>
      <c r="AK98" s="19">
        <v>62.53</v>
      </c>
      <c r="AL98" s="11">
        <f t="shared" si="146"/>
        <v>48.38</v>
      </c>
      <c r="AM98" s="3">
        <v>42.899639999999998</v>
      </c>
      <c r="AN98" s="3">
        <v>2.2613949999999998</v>
      </c>
      <c r="AO98" s="3">
        <v>18.97043</v>
      </c>
    </row>
    <row r="99" spans="1:41" s="2" customFormat="1" x14ac:dyDescent="0.3">
      <c r="A99" s="1">
        <v>64</v>
      </c>
      <c r="B99" s="2" t="s">
        <v>111</v>
      </c>
      <c r="C99" s="9" t="s">
        <v>205</v>
      </c>
      <c r="D99" s="13" t="s">
        <v>241</v>
      </c>
      <c r="E99" s="18">
        <v>16</v>
      </c>
      <c r="F99" s="6">
        <v>29.77</v>
      </c>
      <c r="G99" s="19">
        <v>9.86</v>
      </c>
      <c r="H99" s="11">
        <f t="shared" si="131"/>
        <v>9.7850000000000001</v>
      </c>
      <c r="I99" s="19">
        <v>12.86</v>
      </c>
      <c r="J99" s="11">
        <f t="shared" si="132"/>
        <v>12.803949999999999</v>
      </c>
      <c r="K99" s="19">
        <v>6.83E-2</v>
      </c>
      <c r="L99" s="11">
        <f>K99-K$264</f>
        <v>1.0499999999999954E-3</v>
      </c>
      <c r="M99" s="19">
        <v>1.5329999999999999</v>
      </c>
      <c r="N99" s="11">
        <f t="shared" si="134"/>
        <v>1.4544999999999999</v>
      </c>
      <c r="O99" s="19">
        <v>14.69</v>
      </c>
      <c r="P99" s="11">
        <f t="shared" si="135"/>
        <v>13.451499999999999</v>
      </c>
      <c r="Q99" s="19">
        <v>45.52</v>
      </c>
      <c r="R99" s="11">
        <f t="shared" si="136"/>
        <v>23.195000000000004</v>
      </c>
      <c r="S99" s="19">
        <v>1.694</v>
      </c>
      <c r="T99" s="11">
        <f t="shared" si="137"/>
        <v>1.5334999999999999</v>
      </c>
      <c r="U99" s="19">
        <v>0.24379999999999999</v>
      </c>
      <c r="V99" s="11">
        <f t="shared" si="138"/>
        <v>0.21814999999999998</v>
      </c>
      <c r="W99" s="19">
        <v>1.9610000000000001</v>
      </c>
      <c r="X99" s="11">
        <f t="shared" si="139"/>
        <v>1.8740000000000001</v>
      </c>
      <c r="Y99" s="19">
        <v>0.31659999999999999</v>
      </c>
      <c r="Z99" s="11">
        <f t="shared" si="140"/>
        <v>0.30209999999999998</v>
      </c>
      <c r="AA99" s="19">
        <v>2.0670000000000002</v>
      </c>
      <c r="AB99" s="11">
        <f t="shared" si="141"/>
        <v>1.9585000000000001</v>
      </c>
      <c r="AC99" s="19">
        <v>21.78</v>
      </c>
      <c r="AD99" s="11">
        <f t="shared" si="142"/>
        <v>20.5075</v>
      </c>
      <c r="AE99" s="19">
        <v>0.89759999999999995</v>
      </c>
      <c r="AF99" s="11">
        <f t="shared" si="143"/>
        <v>0.85609999999999997</v>
      </c>
      <c r="AG99" s="19">
        <v>5.343</v>
      </c>
      <c r="AH99" s="11">
        <f t="shared" si="144"/>
        <v>3.7424999999999997</v>
      </c>
      <c r="AI99" s="19">
        <v>1.4239999999999999</v>
      </c>
      <c r="AJ99" s="11">
        <f t="shared" si="145"/>
        <v>1.3614999999999999</v>
      </c>
      <c r="AK99" s="19">
        <v>116.2</v>
      </c>
      <c r="AL99" s="11">
        <f t="shared" si="146"/>
        <v>102.05</v>
      </c>
      <c r="AM99" s="3">
        <v>39.905029999999996</v>
      </c>
      <c r="AN99" s="3">
        <v>2.0520670000000001</v>
      </c>
      <c r="AO99" s="3">
        <v>19.446259999999999</v>
      </c>
    </row>
    <row r="100" spans="1:41" s="2" customFormat="1" x14ac:dyDescent="0.3">
      <c r="A100" s="1"/>
      <c r="C100" s="9"/>
      <c r="D100" s="13"/>
      <c r="E100" s="14" t="s">
        <v>370</v>
      </c>
      <c r="F100" s="106">
        <f>AVERAGE(F92:F99)</f>
        <v>30.576249999999998</v>
      </c>
      <c r="G100" s="19"/>
      <c r="H100" s="11"/>
      <c r="I100" s="19"/>
      <c r="J100" s="11"/>
      <c r="K100" s="19"/>
      <c r="L100" s="11"/>
      <c r="M100" s="19"/>
      <c r="N100" s="11"/>
      <c r="O100" s="19"/>
      <c r="P100" s="11"/>
      <c r="Q100" s="19"/>
      <c r="R100" s="11"/>
      <c r="S100" s="19"/>
      <c r="T100" s="11"/>
      <c r="U100" s="19"/>
      <c r="V100" s="11"/>
      <c r="W100" s="19"/>
      <c r="X100" s="11"/>
      <c r="Y100" s="19"/>
      <c r="Z100" s="11"/>
      <c r="AA100" s="19"/>
      <c r="AB100" s="11"/>
      <c r="AC100" s="19"/>
      <c r="AD100" s="11"/>
      <c r="AE100" s="19"/>
      <c r="AF100" s="11"/>
      <c r="AG100" s="19"/>
      <c r="AH100" s="11"/>
      <c r="AI100" s="19"/>
      <c r="AJ100" s="11"/>
      <c r="AK100" s="19"/>
      <c r="AL100" s="11"/>
      <c r="AM100" s="3"/>
      <c r="AN100" s="3"/>
      <c r="AO100" s="3"/>
    </row>
    <row r="101" spans="1:41" s="2" customFormat="1" x14ac:dyDescent="0.3">
      <c r="A101" s="1"/>
      <c r="C101" s="9"/>
      <c r="D101" s="13"/>
      <c r="E101" s="14" t="s">
        <v>268</v>
      </c>
      <c r="F101" s="106">
        <f>STDEV(F92:F99)/SQRT(8)</f>
        <v>0.25744581607453981</v>
      </c>
      <c r="G101" s="19"/>
      <c r="H101" s="11"/>
      <c r="I101" s="19"/>
      <c r="J101" s="11"/>
      <c r="K101" s="19"/>
      <c r="L101" s="11"/>
      <c r="M101" s="19"/>
      <c r="N101" s="11"/>
      <c r="O101" s="19"/>
      <c r="P101" s="11"/>
      <c r="Q101" s="19"/>
      <c r="R101" s="11"/>
      <c r="S101" s="19"/>
      <c r="T101" s="11"/>
      <c r="U101" s="19"/>
      <c r="V101" s="11"/>
      <c r="W101" s="19"/>
      <c r="X101" s="11"/>
      <c r="Y101" s="19"/>
      <c r="Z101" s="11"/>
      <c r="AA101" s="19"/>
      <c r="AB101" s="11"/>
      <c r="AC101" s="19"/>
      <c r="AD101" s="11"/>
      <c r="AE101" s="19"/>
      <c r="AF101" s="11"/>
      <c r="AG101" s="19"/>
      <c r="AH101" s="11"/>
      <c r="AI101" s="19"/>
      <c r="AJ101" s="11"/>
      <c r="AK101" s="19"/>
      <c r="AL101" s="11"/>
      <c r="AM101" s="3"/>
      <c r="AN101" s="3"/>
      <c r="AO101" s="3"/>
    </row>
    <row r="102" spans="1:41" s="2" customFormat="1" x14ac:dyDescent="0.3">
      <c r="A102" s="1">
        <v>65</v>
      </c>
      <c r="B102" s="2" t="s">
        <v>112</v>
      </c>
      <c r="C102" s="9" t="s">
        <v>206</v>
      </c>
      <c r="D102" s="13" t="s">
        <v>238</v>
      </c>
      <c r="E102" s="18">
        <v>1</v>
      </c>
      <c r="F102" s="6">
        <v>26.96</v>
      </c>
      <c r="G102" s="19">
        <v>8.1999999999999993</v>
      </c>
      <c r="H102" s="11">
        <f t="shared" ref="H102:H109" si="147">G102-G$264</f>
        <v>8.125</v>
      </c>
      <c r="I102" s="19">
        <v>11.1</v>
      </c>
      <c r="J102" s="11">
        <f t="shared" ref="J102:J109" si="148">I102-I$264</f>
        <v>11.043949999999999</v>
      </c>
      <c r="K102" s="19">
        <v>0.13800000000000001</v>
      </c>
      <c r="L102" s="11">
        <f>K102-K$264</f>
        <v>7.0750000000000007E-2</v>
      </c>
      <c r="M102" s="19">
        <v>1.0960000000000001</v>
      </c>
      <c r="N102" s="11">
        <f t="shared" ref="N102:N109" si="149">M102-M$264</f>
        <v>1.0175000000000001</v>
      </c>
      <c r="O102" s="19">
        <v>14.75</v>
      </c>
      <c r="P102" s="11">
        <f t="shared" ref="P102:P109" si="150">O102-O$264</f>
        <v>13.5115</v>
      </c>
      <c r="Q102" s="19">
        <v>29.51</v>
      </c>
      <c r="R102" s="11">
        <f>Q102-Q$264</f>
        <v>7.1850000000000023</v>
      </c>
      <c r="S102" s="19">
        <v>2.238</v>
      </c>
      <c r="T102" s="11">
        <f t="shared" ref="T102:T109" si="151">S102-S$264</f>
        <v>2.0775000000000001</v>
      </c>
      <c r="U102" s="19">
        <v>0.37140000000000001</v>
      </c>
      <c r="V102" s="11">
        <f t="shared" ref="V102:V109" si="152">U102-U$264</f>
        <v>0.34575</v>
      </c>
      <c r="W102" s="19">
        <v>0.84440000000000004</v>
      </c>
      <c r="X102" s="11">
        <f t="shared" ref="X102:X109" si="153">W102-W$264</f>
        <v>0.75740000000000007</v>
      </c>
      <c r="Y102" s="19">
        <v>0.3634</v>
      </c>
      <c r="Z102" s="11">
        <f t="shared" ref="Z102:Z109" si="154">Y102-Y$264</f>
        <v>0.34889999999999999</v>
      </c>
      <c r="AA102" s="19">
        <v>0.86019999999999996</v>
      </c>
      <c r="AB102" s="11">
        <f t="shared" ref="AB102:AB109" si="155">AA102-AA$264</f>
        <v>0.75169999999999992</v>
      </c>
      <c r="AC102" s="19">
        <v>8.2050000000000001</v>
      </c>
      <c r="AD102" s="11">
        <f t="shared" ref="AD102:AD109" si="156">AC102-AC$264</f>
        <v>6.9325000000000001</v>
      </c>
      <c r="AE102" s="19">
        <v>0.93300000000000005</v>
      </c>
      <c r="AF102" s="11">
        <f t="shared" ref="AF102:AF109" si="157">AE102-AE$264</f>
        <v>0.89150000000000007</v>
      </c>
      <c r="AG102" s="19">
        <v>6.2279999999999998</v>
      </c>
      <c r="AH102" s="11">
        <f t="shared" ref="AH102:AH109" si="158">AG102-AG$264</f>
        <v>4.6274999999999995</v>
      </c>
      <c r="AI102" s="19">
        <v>1.44</v>
      </c>
      <c r="AJ102" s="11">
        <f t="shared" ref="AJ102:AJ109" si="159">AI102-AI$264</f>
        <v>1.3774999999999999</v>
      </c>
      <c r="AK102" s="19">
        <v>112.8</v>
      </c>
      <c r="AL102" s="11">
        <f t="shared" ref="AL102:AL109" si="160">AK102-AK$264</f>
        <v>98.649999999999991</v>
      </c>
      <c r="AM102" s="3">
        <v>43.404029999999999</v>
      </c>
      <c r="AN102" s="3">
        <v>1.9965839999999999</v>
      </c>
      <c r="AO102" s="3">
        <v>21.739139999999999</v>
      </c>
    </row>
    <row r="103" spans="1:41" s="2" customFormat="1" x14ac:dyDescent="0.3">
      <c r="A103" s="1">
        <v>66</v>
      </c>
      <c r="B103" s="2" t="s">
        <v>113</v>
      </c>
      <c r="C103" s="9" t="s">
        <v>206</v>
      </c>
      <c r="D103" s="13" t="s">
        <v>238</v>
      </c>
      <c r="E103" s="18">
        <v>2</v>
      </c>
      <c r="F103" s="6">
        <v>25.43</v>
      </c>
      <c r="G103" s="19">
        <v>9.2620000000000005</v>
      </c>
      <c r="H103" s="11">
        <f t="shared" si="147"/>
        <v>9.1870000000000012</v>
      </c>
      <c r="I103" s="19">
        <v>11.2</v>
      </c>
      <c r="J103" s="11">
        <f t="shared" si="148"/>
        <v>11.143949999999998</v>
      </c>
      <c r="K103" s="19">
        <v>7.0999999999999994E-2</v>
      </c>
      <c r="L103" s="11">
        <f>K103-K$264</f>
        <v>3.7499999999999895E-3</v>
      </c>
      <c r="M103" s="19">
        <v>0.92949999999999999</v>
      </c>
      <c r="N103" s="11">
        <f t="shared" si="149"/>
        <v>0.85099999999999998</v>
      </c>
      <c r="O103" s="19">
        <v>17.11</v>
      </c>
      <c r="P103" s="11">
        <f t="shared" si="150"/>
        <v>15.871499999999999</v>
      </c>
      <c r="Q103" s="19">
        <v>38.24</v>
      </c>
      <c r="R103" s="11">
        <f>Q103-Q$264</f>
        <v>15.915000000000003</v>
      </c>
      <c r="S103" s="19">
        <v>2.8210000000000002</v>
      </c>
      <c r="T103" s="11">
        <f t="shared" si="151"/>
        <v>2.6605000000000003</v>
      </c>
      <c r="U103" s="19">
        <v>0.35</v>
      </c>
      <c r="V103" s="11">
        <f t="shared" si="152"/>
        <v>0.32434999999999997</v>
      </c>
      <c r="W103" s="19">
        <v>0.91739999999999999</v>
      </c>
      <c r="X103" s="11">
        <f t="shared" si="153"/>
        <v>0.83040000000000003</v>
      </c>
      <c r="Y103" s="19">
        <v>0.33</v>
      </c>
      <c r="Z103" s="11">
        <f t="shared" si="154"/>
        <v>0.3155</v>
      </c>
      <c r="AA103" s="19">
        <v>1.6319999999999999</v>
      </c>
      <c r="AB103" s="11">
        <f t="shared" si="155"/>
        <v>1.5234999999999999</v>
      </c>
      <c r="AC103" s="19">
        <v>8.1460000000000008</v>
      </c>
      <c r="AD103" s="11">
        <f t="shared" si="156"/>
        <v>6.8735000000000008</v>
      </c>
      <c r="AE103" s="19">
        <v>0.96360000000000001</v>
      </c>
      <c r="AF103" s="11">
        <f t="shared" si="157"/>
        <v>0.92210000000000003</v>
      </c>
      <c r="AG103" s="19">
        <v>7.3280000000000003</v>
      </c>
      <c r="AH103" s="11">
        <f t="shared" si="158"/>
        <v>5.7275</v>
      </c>
      <c r="AI103" s="19">
        <v>1.1240000000000001</v>
      </c>
      <c r="AJ103" s="11">
        <f t="shared" si="159"/>
        <v>1.0615000000000001</v>
      </c>
      <c r="AK103" s="19">
        <v>75.930000000000007</v>
      </c>
      <c r="AL103" s="11">
        <f t="shared" si="160"/>
        <v>61.780000000000008</v>
      </c>
      <c r="AM103" s="3">
        <v>42.83334</v>
      </c>
      <c r="AN103" s="3">
        <v>1.836592</v>
      </c>
      <c r="AO103" s="3">
        <v>23.322179999999999</v>
      </c>
    </row>
    <row r="104" spans="1:41" s="2" customFormat="1" x14ac:dyDescent="0.3">
      <c r="A104" s="1">
        <v>67</v>
      </c>
      <c r="B104" s="2" t="s">
        <v>114</v>
      </c>
      <c r="C104" s="9" t="s">
        <v>206</v>
      </c>
      <c r="D104" s="13" t="s">
        <v>238</v>
      </c>
      <c r="E104" s="18">
        <v>3</v>
      </c>
      <c r="F104" s="6">
        <v>23.43</v>
      </c>
      <c r="G104" s="19">
        <v>7.0830000000000002</v>
      </c>
      <c r="H104" s="11">
        <f t="shared" si="147"/>
        <v>7.008</v>
      </c>
      <c r="I104" s="19">
        <v>15.37</v>
      </c>
      <c r="J104" s="11">
        <f t="shared" si="148"/>
        <v>15.313949999999998</v>
      </c>
      <c r="K104" s="19">
        <v>2.12E-2</v>
      </c>
      <c r="L104" s="11">
        <v>0</v>
      </c>
      <c r="M104" s="19">
        <v>0.80649999999999999</v>
      </c>
      <c r="N104" s="11">
        <f t="shared" si="149"/>
        <v>0.72799999999999998</v>
      </c>
      <c r="O104" s="19">
        <v>18.14</v>
      </c>
      <c r="P104" s="11">
        <f t="shared" si="150"/>
        <v>16.901500000000002</v>
      </c>
      <c r="Q104" s="19">
        <v>25.91</v>
      </c>
      <c r="R104" s="11">
        <f>Q104-Q$264</f>
        <v>3.5850000000000009</v>
      </c>
      <c r="S104" s="19">
        <v>2.2040000000000002</v>
      </c>
      <c r="T104" s="11">
        <f t="shared" si="151"/>
        <v>2.0435000000000003</v>
      </c>
      <c r="U104" s="19">
        <v>0.56210000000000004</v>
      </c>
      <c r="V104" s="11">
        <f t="shared" si="152"/>
        <v>0.53645000000000009</v>
      </c>
      <c r="W104" s="19">
        <v>1.4390000000000001</v>
      </c>
      <c r="X104" s="11">
        <f t="shared" si="153"/>
        <v>1.3520000000000001</v>
      </c>
      <c r="Y104" s="19">
        <v>0.57499999999999996</v>
      </c>
      <c r="Z104" s="11">
        <f t="shared" si="154"/>
        <v>0.5605</v>
      </c>
      <c r="AA104" s="19">
        <v>3.7810000000000001</v>
      </c>
      <c r="AB104" s="11">
        <f t="shared" si="155"/>
        <v>3.6725000000000003</v>
      </c>
      <c r="AC104" s="19">
        <v>8.1890000000000001</v>
      </c>
      <c r="AD104" s="11">
        <f t="shared" si="156"/>
        <v>6.9165000000000001</v>
      </c>
      <c r="AE104" s="19">
        <v>1.1599999999999999</v>
      </c>
      <c r="AF104" s="11">
        <f t="shared" si="157"/>
        <v>1.1184999999999998</v>
      </c>
      <c r="AG104" s="19">
        <v>5.2480000000000002</v>
      </c>
      <c r="AH104" s="11">
        <f t="shared" si="158"/>
        <v>3.6475</v>
      </c>
      <c r="AI104" s="19">
        <v>2.2869999999999999</v>
      </c>
      <c r="AJ104" s="11">
        <f t="shared" si="159"/>
        <v>2.2244999999999999</v>
      </c>
      <c r="AK104" s="19">
        <v>61.26</v>
      </c>
      <c r="AL104" s="11">
        <f t="shared" si="160"/>
        <v>47.11</v>
      </c>
      <c r="AM104" s="3">
        <v>39.439160000000001</v>
      </c>
      <c r="AN104" s="3">
        <v>1.9103490000000001</v>
      </c>
      <c r="AO104" s="3">
        <v>20.645</v>
      </c>
    </row>
    <row r="105" spans="1:41" s="2" customFormat="1" x14ac:dyDescent="0.3">
      <c r="A105" s="1">
        <v>68</v>
      </c>
      <c r="B105" s="2" t="s">
        <v>115</v>
      </c>
      <c r="C105" s="9" t="s">
        <v>206</v>
      </c>
      <c r="D105" s="13" t="s">
        <v>238</v>
      </c>
      <c r="E105" s="18">
        <v>4</v>
      </c>
      <c r="F105" s="6">
        <v>23.26</v>
      </c>
      <c r="G105" s="19">
        <v>5.04</v>
      </c>
      <c r="H105" s="11">
        <f t="shared" si="147"/>
        <v>4.9649999999999999</v>
      </c>
      <c r="I105" s="19">
        <v>13.54</v>
      </c>
      <c r="J105" s="11">
        <f t="shared" si="148"/>
        <v>13.483949999999998</v>
      </c>
      <c r="K105" s="19">
        <v>6.8900000000000003E-2</v>
      </c>
      <c r="L105" s="11">
        <f>K105-K$264</f>
        <v>1.6499999999999987E-3</v>
      </c>
      <c r="M105" s="19">
        <v>0.65369999999999995</v>
      </c>
      <c r="N105" s="11">
        <f t="shared" si="149"/>
        <v>0.57519999999999993</v>
      </c>
      <c r="O105" s="19">
        <v>10.62</v>
      </c>
      <c r="P105" s="11">
        <f t="shared" si="150"/>
        <v>9.3814999999999991</v>
      </c>
      <c r="Q105" s="19">
        <v>18.329999999999998</v>
      </c>
      <c r="R105" s="11">
        <v>0</v>
      </c>
      <c r="S105" s="19">
        <v>1.651</v>
      </c>
      <c r="T105" s="11">
        <f t="shared" si="151"/>
        <v>1.4904999999999999</v>
      </c>
      <c r="U105" s="19">
        <v>0.46600000000000003</v>
      </c>
      <c r="V105" s="11">
        <f t="shared" si="152"/>
        <v>0.44035000000000002</v>
      </c>
      <c r="W105" s="19">
        <v>1.345</v>
      </c>
      <c r="X105" s="11">
        <f t="shared" si="153"/>
        <v>1.258</v>
      </c>
      <c r="Y105" s="19">
        <v>0.53269999999999995</v>
      </c>
      <c r="Z105" s="11">
        <f t="shared" si="154"/>
        <v>0.51819999999999999</v>
      </c>
      <c r="AA105" s="19">
        <v>1.431</v>
      </c>
      <c r="AB105" s="11">
        <f t="shared" si="155"/>
        <v>1.3225</v>
      </c>
      <c r="AC105" s="19">
        <v>5.6420000000000003</v>
      </c>
      <c r="AD105" s="11">
        <f t="shared" si="156"/>
        <v>4.3695000000000004</v>
      </c>
      <c r="AE105" s="19">
        <v>0.87819999999999998</v>
      </c>
      <c r="AF105" s="11">
        <f t="shared" si="157"/>
        <v>0.8367</v>
      </c>
      <c r="AG105" s="19">
        <v>5.3869999999999996</v>
      </c>
      <c r="AH105" s="11">
        <f t="shared" si="158"/>
        <v>3.7864999999999993</v>
      </c>
      <c r="AI105" s="19">
        <v>2.2109999999999999</v>
      </c>
      <c r="AJ105" s="11">
        <f t="shared" si="159"/>
        <v>2.1484999999999999</v>
      </c>
      <c r="AK105" s="19">
        <v>59.8</v>
      </c>
      <c r="AL105" s="11">
        <f t="shared" si="160"/>
        <v>45.65</v>
      </c>
      <c r="AM105" s="3">
        <v>40.550870000000003</v>
      </c>
      <c r="AN105" s="3">
        <v>1.956626</v>
      </c>
      <c r="AO105" s="3">
        <v>20.724900000000002</v>
      </c>
    </row>
    <row r="106" spans="1:41" s="2" customFormat="1" x14ac:dyDescent="0.3">
      <c r="A106" s="1">
        <v>69</v>
      </c>
      <c r="B106" s="2" t="s">
        <v>116</v>
      </c>
      <c r="C106" s="9" t="s">
        <v>206</v>
      </c>
      <c r="D106" s="13" t="s">
        <v>239</v>
      </c>
      <c r="E106" s="18">
        <v>5</v>
      </c>
      <c r="F106" s="6">
        <v>23.76</v>
      </c>
      <c r="G106" s="23">
        <v>6.87</v>
      </c>
      <c r="H106" s="11">
        <f t="shared" si="147"/>
        <v>6.7949999999999999</v>
      </c>
      <c r="I106" s="23">
        <v>13.07</v>
      </c>
      <c r="J106" s="11">
        <f t="shared" si="148"/>
        <v>13.013949999999999</v>
      </c>
      <c r="K106" s="23">
        <v>0.39750000000000002</v>
      </c>
      <c r="L106" s="11">
        <f>K106-K$264</f>
        <v>0.33025000000000004</v>
      </c>
      <c r="M106" s="19">
        <v>1.03</v>
      </c>
      <c r="N106" s="11">
        <f t="shared" si="149"/>
        <v>0.95150000000000001</v>
      </c>
      <c r="O106" s="19">
        <v>18.28</v>
      </c>
      <c r="P106" s="11">
        <f t="shared" si="150"/>
        <v>17.041500000000003</v>
      </c>
      <c r="Q106" s="19">
        <v>27.75</v>
      </c>
      <c r="R106" s="11">
        <f>Q106-Q$264</f>
        <v>5.4250000000000007</v>
      </c>
      <c r="S106" s="19">
        <v>1.5469999999999999</v>
      </c>
      <c r="T106" s="11">
        <f t="shared" si="151"/>
        <v>1.3864999999999998</v>
      </c>
      <c r="U106" s="19">
        <v>0.52849999999999997</v>
      </c>
      <c r="V106" s="11">
        <f t="shared" si="152"/>
        <v>0.50285000000000002</v>
      </c>
      <c r="W106" s="19">
        <v>1.917</v>
      </c>
      <c r="X106" s="11">
        <f t="shared" si="153"/>
        <v>1.83</v>
      </c>
      <c r="Y106" s="19">
        <v>0.31780000000000003</v>
      </c>
      <c r="Z106" s="11">
        <f t="shared" si="154"/>
        <v>0.30330000000000001</v>
      </c>
      <c r="AA106" s="19">
        <v>3.5920000000000001</v>
      </c>
      <c r="AB106" s="11">
        <f t="shared" si="155"/>
        <v>3.4835000000000003</v>
      </c>
      <c r="AC106" s="19">
        <v>14.1</v>
      </c>
      <c r="AD106" s="11">
        <f t="shared" si="156"/>
        <v>12.827500000000001</v>
      </c>
      <c r="AE106" s="19">
        <v>0.93159999999999998</v>
      </c>
      <c r="AF106" s="11">
        <f t="shared" si="157"/>
        <v>0.8901</v>
      </c>
      <c r="AG106" s="19">
        <v>7.0919999999999996</v>
      </c>
      <c r="AH106" s="11">
        <f t="shared" si="158"/>
        <v>5.4914999999999994</v>
      </c>
      <c r="AI106" s="19">
        <v>2.5489999999999999</v>
      </c>
      <c r="AJ106" s="11">
        <f t="shared" si="159"/>
        <v>2.4864999999999999</v>
      </c>
      <c r="AK106" s="19">
        <v>74.56</v>
      </c>
      <c r="AL106" s="11">
        <f t="shared" si="160"/>
        <v>60.410000000000004</v>
      </c>
      <c r="AM106" s="3">
        <v>43.147530000000003</v>
      </c>
      <c r="AN106" s="3">
        <v>2.0562680000000002</v>
      </c>
      <c r="AO106" s="3">
        <v>20.983419999999999</v>
      </c>
    </row>
    <row r="107" spans="1:41" s="2" customFormat="1" x14ac:dyDescent="0.3">
      <c r="A107" s="1">
        <v>70</v>
      </c>
      <c r="B107" s="2" t="s">
        <v>117</v>
      </c>
      <c r="C107" s="9" t="s">
        <v>206</v>
      </c>
      <c r="D107" s="13" t="s">
        <v>239</v>
      </c>
      <c r="E107" s="18">
        <v>6</v>
      </c>
      <c r="F107" s="6">
        <v>23.54</v>
      </c>
      <c r="G107" s="23">
        <v>4.4379999999999997</v>
      </c>
      <c r="H107" s="11">
        <f t="shared" si="147"/>
        <v>4.3629999999999995</v>
      </c>
      <c r="I107" s="23">
        <v>15.19</v>
      </c>
      <c r="J107" s="11">
        <f t="shared" si="148"/>
        <v>15.133949999999999</v>
      </c>
      <c r="K107" s="23">
        <v>0.1658</v>
      </c>
      <c r="L107" s="11">
        <f>K107-K$264</f>
        <v>9.8549999999999999E-2</v>
      </c>
      <c r="M107" s="19">
        <v>0.75370000000000004</v>
      </c>
      <c r="N107" s="11">
        <f t="shared" si="149"/>
        <v>0.67520000000000002</v>
      </c>
      <c r="O107" s="19">
        <v>15.88</v>
      </c>
      <c r="P107" s="11">
        <f t="shared" si="150"/>
        <v>14.641500000000001</v>
      </c>
      <c r="Q107" s="19">
        <v>24.9</v>
      </c>
      <c r="R107" s="11">
        <f>Q107-Q$264</f>
        <v>2.5749999999999993</v>
      </c>
      <c r="S107" s="19">
        <v>0.74350000000000005</v>
      </c>
      <c r="T107" s="11">
        <f t="shared" si="151"/>
        <v>0.58300000000000007</v>
      </c>
      <c r="U107" s="19">
        <v>0.2172</v>
      </c>
      <c r="V107" s="11">
        <f t="shared" si="152"/>
        <v>0.19155</v>
      </c>
      <c r="W107" s="19">
        <v>2.327</v>
      </c>
      <c r="X107" s="11">
        <f t="shared" si="153"/>
        <v>2.2399999999999998</v>
      </c>
      <c r="Y107" s="19">
        <v>0.3679</v>
      </c>
      <c r="Z107" s="11">
        <f t="shared" si="154"/>
        <v>0.35339999999999999</v>
      </c>
      <c r="AA107" s="19">
        <v>1.022</v>
      </c>
      <c r="AB107" s="11">
        <f t="shared" si="155"/>
        <v>0.91349999999999998</v>
      </c>
      <c r="AC107" s="19">
        <v>10.199999999999999</v>
      </c>
      <c r="AD107" s="11">
        <f t="shared" si="156"/>
        <v>8.9274999999999984</v>
      </c>
      <c r="AE107" s="19">
        <v>0.83760000000000001</v>
      </c>
      <c r="AF107" s="11">
        <f t="shared" si="157"/>
        <v>0.79610000000000003</v>
      </c>
      <c r="AG107" s="19">
        <v>4.9279999999999999</v>
      </c>
      <c r="AH107" s="11">
        <f t="shared" si="158"/>
        <v>3.3274999999999997</v>
      </c>
      <c r="AI107" s="19">
        <v>1.7210000000000001</v>
      </c>
      <c r="AJ107" s="11">
        <f t="shared" si="159"/>
        <v>1.6585000000000001</v>
      </c>
      <c r="AK107" s="19">
        <v>58.24</v>
      </c>
      <c r="AL107" s="11">
        <f t="shared" si="160"/>
        <v>44.09</v>
      </c>
      <c r="AM107" s="3">
        <v>41.45908</v>
      </c>
      <c r="AN107" s="3">
        <v>2.079825</v>
      </c>
      <c r="AO107" s="3">
        <v>19.93393</v>
      </c>
    </row>
    <row r="108" spans="1:41" s="2" customFormat="1" x14ac:dyDescent="0.3">
      <c r="A108" s="1">
        <v>71</v>
      </c>
      <c r="B108" s="2" t="s">
        <v>118</v>
      </c>
      <c r="C108" s="9" t="s">
        <v>206</v>
      </c>
      <c r="D108" s="13" t="s">
        <v>239</v>
      </c>
      <c r="E108" s="18">
        <v>7</v>
      </c>
      <c r="F108" s="6">
        <v>27.49</v>
      </c>
      <c r="G108" s="23">
        <v>6.8570000000000002</v>
      </c>
      <c r="H108" s="11">
        <f t="shared" si="147"/>
        <v>6.782</v>
      </c>
      <c r="I108" s="23">
        <v>11.45</v>
      </c>
      <c r="J108" s="11">
        <f t="shared" si="148"/>
        <v>11.393949999999998</v>
      </c>
      <c r="K108" s="23">
        <v>8.2400000000000001E-2</v>
      </c>
      <c r="L108" s="11">
        <f>K108-K$264</f>
        <v>1.5149999999999997E-2</v>
      </c>
      <c r="M108" s="19">
        <v>0.99729999999999996</v>
      </c>
      <c r="N108" s="11">
        <f t="shared" si="149"/>
        <v>0.91879999999999995</v>
      </c>
      <c r="O108" s="19">
        <v>10.1</v>
      </c>
      <c r="P108" s="11">
        <f t="shared" si="150"/>
        <v>8.8614999999999995</v>
      </c>
      <c r="Q108" s="19">
        <v>29.6</v>
      </c>
      <c r="R108" s="11">
        <f>Q108-Q$264</f>
        <v>7.2750000000000021</v>
      </c>
      <c r="S108" s="19">
        <v>1.244</v>
      </c>
      <c r="T108" s="11">
        <f t="shared" si="151"/>
        <v>1.0834999999999999</v>
      </c>
      <c r="U108" s="19">
        <v>0.13739999999999999</v>
      </c>
      <c r="V108" s="11">
        <f t="shared" si="152"/>
        <v>0.11174999999999999</v>
      </c>
      <c r="W108" s="19">
        <v>1.415</v>
      </c>
      <c r="X108" s="11">
        <f t="shared" si="153"/>
        <v>1.3280000000000001</v>
      </c>
      <c r="Y108" s="19">
        <v>0.2268</v>
      </c>
      <c r="Z108" s="11">
        <f t="shared" si="154"/>
        <v>0.21229999999999999</v>
      </c>
      <c r="AA108" s="19">
        <v>4.5620000000000003</v>
      </c>
      <c r="AB108" s="11">
        <f t="shared" si="155"/>
        <v>4.4535</v>
      </c>
      <c r="AC108" s="19">
        <v>4.1369999999999996</v>
      </c>
      <c r="AD108" s="11">
        <f t="shared" si="156"/>
        <v>2.8644999999999996</v>
      </c>
      <c r="AE108" s="19">
        <v>0.57330000000000003</v>
      </c>
      <c r="AF108" s="11">
        <f t="shared" si="157"/>
        <v>0.53180000000000005</v>
      </c>
      <c r="AG108" s="19">
        <v>7.9969999999999999</v>
      </c>
      <c r="AH108" s="11">
        <f t="shared" si="158"/>
        <v>6.3964999999999996</v>
      </c>
      <c r="AI108" s="19">
        <v>1.0429999999999999</v>
      </c>
      <c r="AJ108" s="11">
        <f t="shared" si="159"/>
        <v>0.98049999999999993</v>
      </c>
      <c r="AK108" s="19">
        <v>82.94</v>
      </c>
      <c r="AL108" s="11">
        <f t="shared" si="160"/>
        <v>68.789999999999992</v>
      </c>
      <c r="AM108" s="3">
        <v>41.322769999999998</v>
      </c>
      <c r="AN108" s="3">
        <v>2.2180140000000002</v>
      </c>
      <c r="AO108" s="3">
        <v>18.63053</v>
      </c>
    </row>
    <row r="109" spans="1:41" s="2" customFormat="1" x14ac:dyDescent="0.3">
      <c r="A109" s="1">
        <v>72</v>
      </c>
      <c r="B109" s="2" t="s">
        <v>119</v>
      </c>
      <c r="C109" s="9" t="s">
        <v>206</v>
      </c>
      <c r="D109" s="13" t="s">
        <v>239</v>
      </c>
      <c r="E109" s="18">
        <v>8</v>
      </c>
      <c r="F109" s="6">
        <v>26.14</v>
      </c>
      <c r="G109" s="19">
        <v>5.9690000000000003</v>
      </c>
      <c r="H109" s="11">
        <f t="shared" si="147"/>
        <v>5.8940000000000001</v>
      </c>
      <c r="I109" s="19">
        <v>10.32</v>
      </c>
      <c r="J109" s="11">
        <f t="shared" si="148"/>
        <v>10.263949999999999</v>
      </c>
      <c r="K109" s="19">
        <v>8.1100000000000005E-2</v>
      </c>
      <c r="L109" s="11">
        <f>K109-K$264</f>
        <v>1.3850000000000001E-2</v>
      </c>
      <c r="M109" s="19">
        <v>0.93340000000000001</v>
      </c>
      <c r="N109" s="11">
        <f t="shared" si="149"/>
        <v>0.85489999999999999</v>
      </c>
      <c r="O109" s="19">
        <v>9.7910000000000004</v>
      </c>
      <c r="P109" s="11">
        <f t="shared" si="150"/>
        <v>8.5525000000000002</v>
      </c>
      <c r="Q109" s="19">
        <v>18.649999999999999</v>
      </c>
      <c r="R109" s="11">
        <v>0</v>
      </c>
      <c r="S109" s="19">
        <v>1.2649999999999999</v>
      </c>
      <c r="T109" s="11">
        <f t="shared" si="151"/>
        <v>1.1044999999999998</v>
      </c>
      <c r="U109" s="19">
        <v>0.3972</v>
      </c>
      <c r="V109" s="11">
        <f t="shared" si="152"/>
        <v>0.37154999999999999</v>
      </c>
      <c r="W109" s="19">
        <v>1.544</v>
      </c>
      <c r="X109" s="11">
        <f t="shared" si="153"/>
        <v>1.4570000000000001</v>
      </c>
      <c r="Y109" s="19">
        <v>0.26369999999999999</v>
      </c>
      <c r="Z109" s="11">
        <f t="shared" si="154"/>
        <v>0.24919999999999998</v>
      </c>
      <c r="AA109" s="19">
        <v>1.7230000000000001</v>
      </c>
      <c r="AB109" s="11">
        <f t="shared" si="155"/>
        <v>1.6145</v>
      </c>
      <c r="AC109" s="19">
        <v>5.548</v>
      </c>
      <c r="AD109" s="11">
        <f t="shared" si="156"/>
        <v>4.2755000000000001</v>
      </c>
      <c r="AE109" s="19">
        <v>0.64829999999999999</v>
      </c>
      <c r="AF109" s="11">
        <f t="shared" si="157"/>
        <v>0.60680000000000001</v>
      </c>
      <c r="AG109" s="19">
        <v>4.5279999999999996</v>
      </c>
      <c r="AH109" s="11">
        <f t="shared" si="158"/>
        <v>2.9274999999999993</v>
      </c>
      <c r="AI109" s="19">
        <v>1.73</v>
      </c>
      <c r="AJ109" s="11">
        <f t="shared" si="159"/>
        <v>1.6675</v>
      </c>
      <c r="AK109" s="19">
        <v>57.54</v>
      </c>
      <c r="AL109" s="11">
        <f t="shared" si="160"/>
        <v>43.39</v>
      </c>
      <c r="AM109" s="3">
        <v>41.938110000000002</v>
      </c>
      <c r="AN109" s="3">
        <v>2.1848269999999999</v>
      </c>
      <c r="AO109" s="3">
        <v>19.195160000000001</v>
      </c>
    </row>
    <row r="110" spans="1:41" s="2" customFormat="1" x14ac:dyDescent="0.3">
      <c r="A110" s="1"/>
      <c r="C110" s="9"/>
      <c r="D110" s="13"/>
      <c r="E110" s="14" t="s">
        <v>370</v>
      </c>
      <c r="F110" s="106">
        <f>AVERAGE(F102:F109)</f>
        <v>25.001249999999999</v>
      </c>
      <c r="G110" s="19"/>
      <c r="H110" s="11"/>
      <c r="I110" s="19"/>
      <c r="J110" s="11"/>
      <c r="K110" s="19"/>
      <c r="L110" s="11"/>
      <c r="M110" s="19"/>
      <c r="N110" s="11"/>
      <c r="O110" s="19"/>
      <c r="P110" s="11"/>
      <c r="Q110" s="19"/>
      <c r="R110" s="11"/>
      <c r="S110" s="19"/>
      <c r="T110" s="11"/>
      <c r="U110" s="19"/>
      <c r="V110" s="11"/>
      <c r="W110" s="19"/>
      <c r="X110" s="11"/>
      <c r="Y110" s="19"/>
      <c r="Z110" s="11"/>
      <c r="AA110" s="19"/>
      <c r="AB110" s="11"/>
      <c r="AC110" s="19"/>
      <c r="AD110" s="11"/>
      <c r="AE110" s="19"/>
      <c r="AF110" s="11"/>
      <c r="AG110" s="19"/>
      <c r="AH110" s="11"/>
      <c r="AI110" s="19"/>
      <c r="AJ110" s="11"/>
      <c r="AK110" s="19"/>
      <c r="AL110" s="11"/>
      <c r="AM110" s="3"/>
      <c r="AN110" s="3"/>
      <c r="AO110" s="3"/>
    </row>
    <row r="111" spans="1:41" s="2" customFormat="1" x14ac:dyDescent="0.3">
      <c r="A111" s="1"/>
      <c r="C111" s="9"/>
      <c r="D111" s="13"/>
      <c r="E111" s="14" t="s">
        <v>268</v>
      </c>
      <c r="F111" s="106">
        <f>STDEV(F102:F109)/SQRT(8)</f>
        <v>0.60780470753359572</v>
      </c>
      <c r="G111" s="19"/>
      <c r="H111" s="11"/>
      <c r="I111" s="19"/>
      <c r="J111" s="11"/>
      <c r="K111" s="19"/>
      <c r="L111" s="11"/>
      <c r="M111" s="19"/>
      <c r="N111" s="11"/>
      <c r="O111" s="19"/>
      <c r="P111" s="11"/>
      <c r="Q111" s="19"/>
      <c r="R111" s="11"/>
      <c r="S111" s="19"/>
      <c r="T111" s="11"/>
      <c r="U111" s="19"/>
      <c r="V111" s="11"/>
      <c r="W111" s="19"/>
      <c r="X111" s="11"/>
      <c r="Y111" s="19"/>
      <c r="Z111" s="11"/>
      <c r="AA111" s="19"/>
      <c r="AB111" s="11"/>
      <c r="AC111" s="19"/>
      <c r="AD111" s="11"/>
      <c r="AE111" s="19"/>
      <c r="AF111" s="11"/>
      <c r="AG111" s="19"/>
      <c r="AH111" s="11"/>
      <c r="AI111" s="19"/>
      <c r="AJ111" s="11"/>
      <c r="AK111" s="19"/>
      <c r="AL111" s="11"/>
      <c r="AM111" s="3"/>
      <c r="AN111" s="3"/>
      <c r="AO111" s="3"/>
    </row>
    <row r="112" spans="1:41" s="2" customFormat="1" x14ac:dyDescent="0.3">
      <c r="A112" s="1">
        <v>73</v>
      </c>
      <c r="B112" s="2" t="s">
        <v>120</v>
      </c>
      <c r="C112" s="9" t="s">
        <v>206</v>
      </c>
      <c r="D112" s="13" t="s">
        <v>240</v>
      </c>
      <c r="E112" s="18">
        <v>9</v>
      </c>
      <c r="F112" s="6">
        <v>28.94</v>
      </c>
      <c r="G112" s="19">
        <v>3.4990000000000001</v>
      </c>
      <c r="H112" s="11">
        <f>G112-G$264</f>
        <v>3.4239999999999999</v>
      </c>
      <c r="I112" s="19">
        <v>24.92</v>
      </c>
      <c r="J112" s="11">
        <f t="shared" ref="J112:J119" si="161">I112-I$264</f>
        <v>24.863950000000003</v>
      </c>
      <c r="K112" s="19">
        <v>0.83379999999999999</v>
      </c>
      <c r="L112" s="11">
        <f t="shared" ref="L112:L118" si="162">K112-K$264</f>
        <v>0.76654999999999995</v>
      </c>
      <c r="M112" s="19">
        <v>0.78849999999999998</v>
      </c>
      <c r="N112" s="11">
        <f t="shared" ref="N112:N119" si="163">M112-M$264</f>
        <v>0.71</v>
      </c>
      <c r="O112" s="19">
        <v>12.1</v>
      </c>
      <c r="P112" s="11">
        <f t="shared" ref="P112:P119" si="164">O112-O$264</f>
        <v>10.861499999999999</v>
      </c>
      <c r="Q112" s="19">
        <v>25.79</v>
      </c>
      <c r="R112" s="11">
        <f>Q112-Q$264</f>
        <v>3.4649999999999999</v>
      </c>
      <c r="S112" s="19">
        <v>1.2190000000000001</v>
      </c>
      <c r="T112" s="11">
        <f>S112-S$264</f>
        <v>1.0585</v>
      </c>
      <c r="U112" s="19">
        <v>0.76039999999999996</v>
      </c>
      <c r="V112" s="11">
        <f t="shared" ref="V112:V119" si="165">U112-U$264</f>
        <v>0.73475000000000001</v>
      </c>
      <c r="W112" s="19">
        <v>4.0659999999999998</v>
      </c>
      <c r="X112" s="11">
        <f t="shared" ref="X112:X119" si="166">W112-W$264</f>
        <v>3.9789999999999996</v>
      </c>
      <c r="Y112" s="19">
        <v>2.246</v>
      </c>
      <c r="Z112" s="11">
        <f t="shared" ref="Z112:Z119" si="167">Y112-Y$264</f>
        <v>2.2315</v>
      </c>
      <c r="AA112" s="19">
        <v>3.988</v>
      </c>
      <c r="AB112" s="11">
        <f t="shared" ref="AB112:AB119" si="168">AA112-AA$264</f>
        <v>3.8795000000000002</v>
      </c>
      <c r="AC112" s="19">
        <v>11.28</v>
      </c>
      <c r="AD112" s="11">
        <f t="shared" ref="AD112:AD119" si="169">AC112-AC$264</f>
        <v>10.0075</v>
      </c>
      <c r="AE112" s="19">
        <v>1.3320000000000001</v>
      </c>
      <c r="AF112" s="11">
        <f t="shared" ref="AF112:AF119" si="170">AE112-AE$264</f>
        <v>1.2905</v>
      </c>
      <c r="AG112" s="19">
        <v>7.8419999999999996</v>
      </c>
      <c r="AH112" s="11">
        <f>AG112-AG$264</f>
        <v>6.2414999999999994</v>
      </c>
      <c r="AI112" s="19">
        <v>3.1309999999999998</v>
      </c>
      <c r="AJ112" s="11">
        <f t="shared" ref="AJ112:AJ119" si="171">AI112-AI$264</f>
        <v>3.0684999999999998</v>
      </c>
      <c r="AK112" s="19">
        <v>124.3</v>
      </c>
      <c r="AL112" s="11">
        <f t="shared" ref="AL112:AL119" si="172">AK112-AK$264</f>
        <v>110.14999999999999</v>
      </c>
      <c r="AM112" s="3">
        <v>40.689529999999998</v>
      </c>
      <c r="AN112" s="3">
        <v>2.0264229999999999</v>
      </c>
      <c r="AO112" s="3">
        <v>20.07948</v>
      </c>
    </row>
    <row r="113" spans="1:41" s="2" customFormat="1" x14ac:dyDescent="0.3">
      <c r="A113" s="1">
        <v>74</v>
      </c>
      <c r="B113" s="2" t="s">
        <v>121</v>
      </c>
      <c r="C113" s="9" t="s">
        <v>206</v>
      </c>
      <c r="D113" s="13" t="s">
        <v>240</v>
      </c>
      <c r="E113" s="18">
        <v>10</v>
      </c>
      <c r="F113" s="6">
        <v>27.3</v>
      </c>
      <c r="G113" s="19">
        <v>3.9089999999999998</v>
      </c>
      <c r="H113" s="11">
        <f>G113-G$264</f>
        <v>3.8339999999999996</v>
      </c>
      <c r="I113" s="19">
        <v>18.850000000000001</v>
      </c>
      <c r="J113" s="11">
        <f t="shared" si="161"/>
        <v>18.793950000000002</v>
      </c>
      <c r="K113" s="19">
        <v>0.14810000000000001</v>
      </c>
      <c r="L113" s="11">
        <f t="shared" si="162"/>
        <v>8.0850000000000005E-2</v>
      </c>
      <c r="M113" s="19">
        <v>0.75070000000000003</v>
      </c>
      <c r="N113" s="11">
        <f t="shared" si="163"/>
        <v>0.67220000000000002</v>
      </c>
      <c r="O113" s="19">
        <v>11.2</v>
      </c>
      <c r="P113" s="11">
        <f t="shared" si="164"/>
        <v>9.9614999999999991</v>
      </c>
      <c r="Q113" s="19">
        <v>33.42</v>
      </c>
      <c r="R113" s="11">
        <f>Q113-Q$264</f>
        <v>11.095000000000002</v>
      </c>
      <c r="S113" s="19">
        <v>1.288</v>
      </c>
      <c r="T113" s="11">
        <f>S113-S$264</f>
        <v>1.1274999999999999</v>
      </c>
      <c r="U113" s="19">
        <v>0.73540000000000005</v>
      </c>
      <c r="V113" s="11">
        <f t="shared" si="165"/>
        <v>0.7097500000000001</v>
      </c>
      <c r="W113" s="19">
        <v>2.6619999999999999</v>
      </c>
      <c r="X113" s="11">
        <f t="shared" si="166"/>
        <v>2.5749999999999997</v>
      </c>
      <c r="Y113" s="19">
        <v>2</v>
      </c>
      <c r="Z113" s="11">
        <f t="shared" si="167"/>
        <v>1.9855</v>
      </c>
      <c r="AA113" s="19">
        <v>1.4390000000000001</v>
      </c>
      <c r="AB113" s="11">
        <f t="shared" si="168"/>
        <v>1.3305</v>
      </c>
      <c r="AC113" s="19">
        <v>6.6710000000000003</v>
      </c>
      <c r="AD113" s="11">
        <f t="shared" si="169"/>
        <v>5.3985000000000003</v>
      </c>
      <c r="AE113" s="19">
        <v>0.81850000000000001</v>
      </c>
      <c r="AF113" s="11">
        <f t="shared" si="170"/>
        <v>0.77700000000000002</v>
      </c>
      <c r="AG113" s="19">
        <v>7.9720000000000004</v>
      </c>
      <c r="AH113" s="11">
        <f>AG113-AG$264</f>
        <v>6.3715000000000002</v>
      </c>
      <c r="AI113" s="19">
        <v>2.15</v>
      </c>
      <c r="AJ113" s="11">
        <f t="shared" si="171"/>
        <v>2.0874999999999999</v>
      </c>
      <c r="AK113" s="19">
        <v>85.42</v>
      </c>
      <c r="AL113" s="11">
        <f t="shared" si="172"/>
        <v>71.27</v>
      </c>
      <c r="AM113" s="3">
        <v>40.937579999999997</v>
      </c>
      <c r="AN113" s="3">
        <v>2.1261779999999999</v>
      </c>
      <c r="AO113" s="3">
        <v>19.254069999999999</v>
      </c>
    </row>
    <row r="114" spans="1:41" s="2" customFormat="1" x14ac:dyDescent="0.3">
      <c r="A114" s="1">
        <v>75</v>
      </c>
      <c r="B114" s="2" t="s">
        <v>122</v>
      </c>
      <c r="C114" s="9" t="s">
        <v>206</v>
      </c>
      <c r="D114" s="13" t="s">
        <v>240</v>
      </c>
      <c r="E114" s="18">
        <v>11</v>
      </c>
      <c r="F114" s="6">
        <v>26.49</v>
      </c>
      <c r="G114" s="19">
        <v>4.7530000000000001</v>
      </c>
      <c r="H114" s="11">
        <f>G114-G$264</f>
        <v>4.6779999999999999</v>
      </c>
      <c r="I114" s="19">
        <v>23.91</v>
      </c>
      <c r="J114" s="11">
        <f t="shared" si="161"/>
        <v>23.853950000000001</v>
      </c>
      <c r="K114" s="19">
        <v>0.40050000000000002</v>
      </c>
      <c r="L114" s="11">
        <f t="shared" si="162"/>
        <v>0.33325000000000005</v>
      </c>
      <c r="M114" s="19">
        <v>2.0259999999999998</v>
      </c>
      <c r="N114" s="11">
        <f t="shared" si="163"/>
        <v>1.9474999999999998</v>
      </c>
      <c r="O114" s="19">
        <v>12.18</v>
      </c>
      <c r="P114" s="11">
        <f t="shared" si="164"/>
        <v>10.9415</v>
      </c>
      <c r="Q114" s="19">
        <v>35.39</v>
      </c>
      <c r="R114" s="11">
        <f>Q114-Q$264</f>
        <v>13.065000000000001</v>
      </c>
      <c r="S114" s="19">
        <v>0.66449999999999998</v>
      </c>
      <c r="T114" s="11">
        <f>S114-S$264</f>
        <v>0.504</v>
      </c>
      <c r="U114" s="19">
        <v>0.71599999999999997</v>
      </c>
      <c r="V114" s="11">
        <f t="shared" si="165"/>
        <v>0.69035000000000002</v>
      </c>
      <c r="W114" s="19">
        <v>3.3370000000000002</v>
      </c>
      <c r="X114" s="11">
        <f t="shared" si="166"/>
        <v>3.25</v>
      </c>
      <c r="Y114" s="19">
        <v>2.46</v>
      </c>
      <c r="Z114" s="11">
        <f t="shared" si="167"/>
        <v>2.4455</v>
      </c>
      <c r="AA114" s="19">
        <v>4.3109999999999999</v>
      </c>
      <c r="AB114" s="11">
        <f t="shared" si="168"/>
        <v>4.2024999999999997</v>
      </c>
      <c r="AC114" s="19">
        <v>9.4860000000000007</v>
      </c>
      <c r="AD114" s="11">
        <f t="shared" si="169"/>
        <v>8.2134999999999998</v>
      </c>
      <c r="AE114" s="19">
        <v>0.98760000000000003</v>
      </c>
      <c r="AF114" s="11">
        <f t="shared" si="170"/>
        <v>0.94610000000000005</v>
      </c>
      <c r="AG114" s="19">
        <v>8.0920000000000005</v>
      </c>
      <c r="AH114" s="11">
        <f>AG114-AG$264</f>
        <v>6.4915000000000003</v>
      </c>
      <c r="AI114" s="19">
        <v>3.1349999999999998</v>
      </c>
      <c r="AJ114" s="11">
        <f t="shared" si="171"/>
        <v>3.0724999999999998</v>
      </c>
      <c r="AK114" s="19">
        <v>104.3</v>
      </c>
      <c r="AL114" s="11">
        <f t="shared" si="172"/>
        <v>90.149999999999991</v>
      </c>
      <c r="AM114" s="3">
        <v>39.040860000000002</v>
      </c>
      <c r="AN114" s="3">
        <v>2.035568</v>
      </c>
      <c r="AO114" s="3">
        <v>19.17934</v>
      </c>
    </row>
    <row r="115" spans="1:41" s="2" customFormat="1" x14ac:dyDescent="0.3">
      <c r="A115" s="1">
        <v>76</v>
      </c>
      <c r="B115" s="2" t="s">
        <v>123</v>
      </c>
      <c r="C115" s="9" t="s">
        <v>206</v>
      </c>
      <c r="D115" s="13" t="s">
        <v>240</v>
      </c>
      <c r="E115" s="18">
        <v>12</v>
      </c>
      <c r="F115" s="6">
        <v>28.72</v>
      </c>
      <c r="G115" s="19">
        <v>3.7919999999999998</v>
      </c>
      <c r="H115" s="11">
        <f>G115-G$264</f>
        <v>3.7169999999999996</v>
      </c>
      <c r="I115" s="19">
        <v>19.71</v>
      </c>
      <c r="J115" s="11">
        <f t="shared" si="161"/>
        <v>19.653950000000002</v>
      </c>
      <c r="K115" s="19">
        <v>7.9699999999999993E-2</v>
      </c>
      <c r="L115" s="11">
        <f t="shared" si="162"/>
        <v>1.2449999999999989E-2</v>
      </c>
      <c r="M115" s="19">
        <v>0.65190000000000003</v>
      </c>
      <c r="N115" s="11">
        <f t="shared" si="163"/>
        <v>0.57340000000000002</v>
      </c>
      <c r="O115" s="19">
        <v>12.66</v>
      </c>
      <c r="P115" s="11">
        <f t="shared" si="164"/>
        <v>11.4215</v>
      </c>
      <c r="Q115" s="19">
        <v>26.46</v>
      </c>
      <c r="R115" s="11">
        <f>Q115-Q$264</f>
        <v>4.1350000000000016</v>
      </c>
      <c r="S115" s="19">
        <v>1.238</v>
      </c>
      <c r="T115" s="11">
        <f>S115-S$264</f>
        <v>1.0774999999999999</v>
      </c>
      <c r="U115" s="19">
        <v>0.70379999999999998</v>
      </c>
      <c r="V115" s="11">
        <f t="shared" si="165"/>
        <v>0.67815000000000003</v>
      </c>
      <c r="W115" s="19">
        <v>2.597</v>
      </c>
      <c r="X115" s="11">
        <f t="shared" si="166"/>
        <v>2.5099999999999998</v>
      </c>
      <c r="Y115" s="19">
        <v>1.98</v>
      </c>
      <c r="Z115" s="11">
        <f t="shared" si="167"/>
        <v>1.9655</v>
      </c>
      <c r="AA115" s="19">
        <v>2.2050000000000001</v>
      </c>
      <c r="AB115" s="11">
        <f t="shared" si="168"/>
        <v>2.0965000000000003</v>
      </c>
      <c r="AC115" s="19">
        <v>8.15</v>
      </c>
      <c r="AD115" s="11">
        <f t="shared" si="169"/>
        <v>6.8775000000000004</v>
      </c>
      <c r="AE115" s="19">
        <v>1.0660000000000001</v>
      </c>
      <c r="AF115" s="11">
        <f t="shared" si="170"/>
        <v>1.0245</v>
      </c>
      <c r="AG115" s="19">
        <v>5.31</v>
      </c>
      <c r="AH115" s="11">
        <f>AG115-AG$264</f>
        <v>3.7094999999999994</v>
      </c>
      <c r="AI115" s="19">
        <v>2.823</v>
      </c>
      <c r="AJ115" s="11">
        <f t="shared" si="171"/>
        <v>2.7605</v>
      </c>
      <c r="AK115" s="19">
        <v>77.400000000000006</v>
      </c>
      <c r="AL115" s="11">
        <f t="shared" si="172"/>
        <v>63.250000000000007</v>
      </c>
      <c r="AM115" s="3">
        <v>41.652009999999997</v>
      </c>
      <c r="AN115" s="3">
        <v>2.3925420000000002</v>
      </c>
      <c r="AO115" s="3">
        <v>17.409109999999998</v>
      </c>
    </row>
    <row r="116" spans="1:41" s="2" customFormat="1" x14ac:dyDescent="0.3">
      <c r="A116" s="1">
        <v>77</v>
      </c>
      <c r="B116" s="2" t="s">
        <v>124</v>
      </c>
      <c r="C116" s="9" t="s">
        <v>206</v>
      </c>
      <c r="D116" s="13" t="s">
        <v>241</v>
      </c>
      <c r="E116" s="18">
        <v>13</v>
      </c>
      <c r="F116" s="6">
        <v>25.3</v>
      </c>
      <c r="G116" s="19">
        <v>6.4820000000000002</v>
      </c>
      <c r="H116" s="11">
        <f>G116-G$264</f>
        <v>6.407</v>
      </c>
      <c r="I116" s="19">
        <v>16.79</v>
      </c>
      <c r="J116" s="11">
        <f t="shared" si="161"/>
        <v>16.73395</v>
      </c>
      <c r="K116" s="19">
        <v>0.60940000000000005</v>
      </c>
      <c r="L116" s="11">
        <f t="shared" si="162"/>
        <v>0.54215000000000002</v>
      </c>
      <c r="M116" s="19">
        <v>1.319</v>
      </c>
      <c r="N116" s="11">
        <f t="shared" si="163"/>
        <v>1.2404999999999999</v>
      </c>
      <c r="O116" s="19">
        <v>9.2240000000000002</v>
      </c>
      <c r="P116" s="11">
        <f t="shared" si="164"/>
        <v>7.9855</v>
      </c>
      <c r="Q116" s="19">
        <v>23.83</v>
      </c>
      <c r="R116" s="11">
        <f>Q116-Q$264</f>
        <v>1.504999999999999</v>
      </c>
      <c r="S116" s="19">
        <v>3.0209999999999999</v>
      </c>
      <c r="T116" s="11">
        <f>S116-S$264</f>
        <v>2.8605</v>
      </c>
      <c r="U116" s="19">
        <v>0.95599999999999996</v>
      </c>
      <c r="V116" s="11">
        <f t="shared" si="165"/>
        <v>0.93035000000000001</v>
      </c>
      <c r="W116" s="19">
        <v>3.625</v>
      </c>
      <c r="X116" s="11">
        <f t="shared" si="166"/>
        <v>3.5379999999999998</v>
      </c>
      <c r="Y116" s="19">
        <v>2.2400000000000002</v>
      </c>
      <c r="Z116" s="11">
        <f t="shared" si="167"/>
        <v>2.2255000000000003</v>
      </c>
      <c r="AA116" s="19">
        <v>2.39</v>
      </c>
      <c r="AB116" s="11">
        <f t="shared" si="168"/>
        <v>2.2815000000000003</v>
      </c>
      <c r="AC116" s="19">
        <v>6.4390000000000001</v>
      </c>
      <c r="AD116" s="11">
        <f t="shared" si="169"/>
        <v>5.1665000000000001</v>
      </c>
      <c r="AE116" s="19">
        <v>0.94440000000000002</v>
      </c>
      <c r="AF116" s="11">
        <f t="shared" si="170"/>
        <v>0.90290000000000004</v>
      </c>
      <c r="AG116" s="19">
        <v>7.343</v>
      </c>
      <c r="AH116" s="11">
        <f>AG116-AG$264</f>
        <v>5.7424999999999997</v>
      </c>
      <c r="AI116" s="19">
        <v>2.536</v>
      </c>
      <c r="AJ116" s="11">
        <f t="shared" si="171"/>
        <v>2.4735</v>
      </c>
      <c r="AK116" s="19">
        <v>97.18</v>
      </c>
      <c r="AL116" s="11">
        <f t="shared" si="172"/>
        <v>83.03</v>
      </c>
      <c r="AM116" s="3">
        <v>38.503889999999998</v>
      </c>
      <c r="AN116" s="3">
        <v>2.055069</v>
      </c>
      <c r="AO116" s="3">
        <v>18.736059999999998</v>
      </c>
    </row>
    <row r="117" spans="1:41" s="2" customFormat="1" x14ac:dyDescent="0.3">
      <c r="A117" s="1">
        <v>78</v>
      </c>
      <c r="B117" s="2" t="s">
        <v>125</v>
      </c>
      <c r="C117" s="9" t="s">
        <v>206</v>
      </c>
      <c r="D117" s="13" t="s">
        <v>241</v>
      </c>
      <c r="E117" s="18">
        <v>14</v>
      </c>
      <c r="F117" s="6">
        <v>27.28</v>
      </c>
      <c r="G117" s="19">
        <v>1.3599999999999999E-2</v>
      </c>
      <c r="H117" s="11">
        <v>0</v>
      </c>
      <c r="I117" s="19">
        <v>15.72</v>
      </c>
      <c r="J117" s="11">
        <f t="shared" si="161"/>
        <v>15.66395</v>
      </c>
      <c r="K117" s="19">
        <v>0.1729</v>
      </c>
      <c r="L117" s="11">
        <f t="shared" si="162"/>
        <v>0.10564999999999999</v>
      </c>
      <c r="M117" s="19">
        <v>0.53959999999999997</v>
      </c>
      <c r="N117" s="11">
        <f t="shared" si="163"/>
        <v>0.46109999999999995</v>
      </c>
      <c r="O117" s="19">
        <v>1.008</v>
      </c>
      <c r="P117" s="11">
        <f t="shared" si="164"/>
        <v>-0.23049999999999993</v>
      </c>
      <c r="Q117" s="19">
        <v>11.2</v>
      </c>
      <c r="R117" s="11">
        <v>0</v>
      </c>
      <c r="S117" s="19">
        <v>0.04</v>
      </c>
      <c r="T117" s="11">
        <v>0</v>
      </c>
      <c r="U117" s="19">
        <v>0.50890000000000002</v>
      </c>
      <c r="V117" s="11">
        <f t="shared" si="165"/>
        <v>0.48325000000000001</v>
      </c>
      <c r="W117" s="19">
        <v>3.077</v>
      </c>
      <c r="X117" s="11">
        <f t="shared" si="166"/>
        <v>2.9899999999999998</v>
      </c>
      <c r="Y117" s="19">
        <v>1.724</v>
      </c>
      <c r="Z117" s="11">
        <f t="shared" si="167"/>
        <v>1.7095</v>
      </c>
      <c r="AA117" s="19">
        <v>2.9660000000000002</v>
      </c>
      <c r="AB117" s="11">
        <f t="shared" si="168"/>
        <v>2.8575000000000004</v>
      </c>
      <c r="AC117" s="19">
        <v>3.9159999999999999</v>
      </c>
      <c r="AD117" s="11">
        <f t="shared" si="169"/>
        <v>2.6435</v>
      </c>
      <c r="AE117" s="19">
        <v>0.14599999999999999</v>
      </c>
      <c r="AF117" s="11">
        <f t="shared" si="170"/>
        <v>0.10449999999999998</v>
      </c>
      <c r="AG117" s="19">
        <v>0</v>
      </c>
      <c r="AH117" s="11">
        <v>0</v>
      </c>
      <c r="AI117" s="19">
        <v>3.121</v>
      </c>
      <c r="AJ117" s="11">
        <f t="shared" si="171"/>
        <v>3.0585</v>
      </c>
      <c r="AK117" s="19">
        <v>80.64</v>
      </c>
      <c r="AL117" s="11">
        <f t="shared" si="172"/>
        <v>66.489999999999995</v>
      </c>
      <c r="AM117" s="3">
        <v>38.533090000000001</v>
      </c>
      <c r="AN117" s="3">
        <v>2.0427029999999999</v>
      </c>
      <c r="AO117" s="3">
        <v>18.863779999999998</v>
      </c>
    </row>
    <row r="118" spans="1:41" s="2" customFormat="1" x14ac:dyDescent="0.3">
      <c r="A118" s="1">
        <v>79</v>
      </c>
      <c r="B118" s="2" t="s">
        <v>126</v>
      </c>
      <c r="C118" s="9" t="s">
        <v>206</v>
      </c>
      <c r="D118" s="13" t="s">
        <v>241</v>
      </c>
      <c r="E118" s="18">
        <v>15</v>
      </c>
      <c r="F118" s="6">
        <v>30.15</v>
      </c>
      <c r="G118" s="19">
        <v>3.762</v>
      </c>
      <c r="H118" s="11">
        <f>G118-G$264</f>
        <v>3.6869999999999998</v>
      </c>
      <c r="I118" s="19">
        <v>14.94</v>
      </c>
      <c r="J118" s="11">
        <f t="shared" si="161"/>
        <v>14.883949999999999</v>
      </c>
      <c r="K118" s="19">
        <v>0.20069999999999999</v>
      </c>
      <c r="L118" s="11">
        <f t="shared" si="162"/>
        <v>0.13344999999999999</v>
      </c>
      <c r="M118" s="19">
        <v>0.53369999999999995</v>
      </c>
      <c r="N118" s="11">
        <f t="shared" si="163"/>
        <v>0.45519999999999994</v>
      </c>
      <c r="O118" s="19">
        <v>4.2</v>
      </c>
      <c r="P118" s="11">
        <f t="shared" si="164"/>
        <v>2.9615</v>
      </c>
      <c r="Q118" s="19">
        <v>23.56</v>
      </c>
      <c r="R118" s="11">
        <f>Q118-Q$264</f>
        <v>1.2349999999999994</v>
      </c>
      <c r="S118" s="19">
        <v>0.54459999999999997</v>
      </c>
      <c r="T118" s="11">
        <f>S118-S$264</f>
        <v>0.3841</v>
      </c>
      <c r="U118" s="19">
        <v>0.26419999999999999</v>
      </c>
      <c r="V118" s="11">
        <f t="shared" si="165"/>
        <v>0.23854999999999998</v>
      </c>
      <c r="W118" s="19">
        <v>3.1480000000000001</v>
      </c>
      <c r="X118" s="11">
        <f t="shared" si="166"/>
        <v>3.0609999999999999</v>
      </c>
      <c r="Y118" s="19">
        <v>2.1019999999999999</v>
      </c>
      <c r="Z118" s="11">
        <f t="shared" si="167"/>
        <v>2.0874999999999999</v>
      </c>
      <c r="AA118" s="19">
        <v>1.8009999999999999</v>
      </c>
      <c r="AB118" s="11">
        <f t="shared" si="168"/>
        <v>1.6924999999999999</v>
      </c>
      <c r="AC118" s="19">
        <v>6.1529999999999996</v>
      </c>
      <c r="AD118" s="11">
        <f t="shared" si="169"/>
        <v>4.8804999999999996</v>
      </c>
      <c r="AE118" s="19">
        <v>4.5600000000000002E-2</v>
      </c>
      <c r="AF118" s="11">
        <f t="shared" si="170"/>
        <v>4.0999999999999995E-3</v>
      </c>
      <c r="AG118" s="19">
        <v>0.80520000000000003</v>
      </c>
      <c r="AH118" s="11">
        <f>AG118-AG$264</f>
        <v>-0.79530000000000001</v>
      </c>
      <c r="AI118" s="19">
        <v>2.0710000000000002</v>
      </c>
      <c r="AJ118" s="11">
        <f t="shared" si="171"/>
        <v>2.0085000000000002</v>
      </c>
      <c r="AK118" s="19">
        <v>100.9</v>
      </c>
      <c r="AL118" s="11">
        <f t="shared" si="172"/>
        <v>86.75</v>
      </c>
      <c r="AM118" s="3">
        <v>38.65448</v>
      </c>
      <c r="AN118" s="3">
        <v>2.0956619999999999</v>
      </c>
      <c r="AO118" s="3">
        <v>18.445</v>
      </c>
    </row>
    <row r="119" spans="1:41" s="2" customFormat="1" x14ac:dyDescent="0.3">
      <c r="A119" s="1">
        <v>80</v>
      </c>
      <c r="B119" s="2" t="s">
        <v>127</v>
      </c>
      <c r="C119" s="9" t="s">
        <v>206</v>
      </c>
      <c r="D119" s="13" t="s">
        <v>241</v>
      </c>
      <c r="E119" s="18">
        <v>16</v>
      </c>
      <c r="F119" s="6">
        <v>23.46</v>
      </c>
      <c r="G119" s="19">
        <v>10.07</v>
      </c>
      <c r="H119" s="11">
        <f>G119-G$264</f>
        <v>9.995000000000001</v>
      </c>
      <c r="I119" s="19">
        <v>16.47</v>
      </c>
      <c r="J119" s="11">
        <f t="shared" si="161"/>
        <v>16.41395</v>
      </c>
      <c r="K119" s="19">
        <v>0</v>
      </c>
      <c r="L119" s="11">
        <v>0</v>
      </c>
      <c r="M119" s="19">
        <v>1.7070000000000001</v>
      </c>
      <c r="N119" s="11">
        <f t="shared" si="163"/>
        <v>1.6285000000000001</v>
      </c>
      <c r="O119" s="19">
        <v>14.84</v>
      </c>
      <c r="P119" s="11">
        <f t="shared" si="164"/>
        <v>13.6015</v>
      </c>
      <c r="Q119" s="19">
        <v>47.24</v>
      </c>
      <c r="R119" s="11">
        <f>Q119-Q$264</f>
        <v>24.915000000000003</v>
      </c>
      <c r="S119" s="19">
        <v>5.0510000000000002</v>
      </c>
      <c r="T119" s="11">
        <f>S119-S$264</f>
        <v>4.8905000000000003</v>
      </c>
      <c r="U119" s="19">
        <v>1.732</v>
      </c>
      <c r="V119" s="11">
        <f t="shared" si="165"/>
        <v>1.70635</v>
      </c>
      <c r="W119" s="19">
        <v>3.7130000000000001</v>
      </c>
      <c r="X119" s="11">
        <f t="shared" si="166"/>
        <v>3.6259999999999999</v>
      </c>
      <c r="Y119" s="19">
        <v>2.8130000000000002</v>
      </c>
      <c r="Z119" s="11">
        <f t="shared" si="167"/>
        <v>2.7985000000000002</v>
      </c>
      <c r="AA119" s="19">
        <v>5.048</v>
      </c>
      <c r="AB119" s="11">
        <f t="shared" si="168"/>
        <v>4.9394999999999998</v>
      </c>
      <c r="AC119" s="19">
        <v>7.1550000000000002</v>
      </c>
      <c r="AD119" s="11">
        <f t="shared" si="169"/>
        <v>5.8825000000000003</v>
      </c>
      <c r="AE119" s="19">
        <v>1.369</v>
      </c>
      <c r="AF119" s="11">
        <f t="shared" si="170"/>
        <v>1.3274999999999999</v>
      </c>
      <c r="AG119" s="19">
        <v>7.14</v>
      </c>
      <c r="AH119" s="11">
        <f>AG119-AG$264</f>
        <v>5.5394999999999994</v>
      </c>
      <c r="AI119" s="19">
        <v>2.8809999999999998</v>
      </c>
      <c r="AJ119" s="11">
        <f t="shared" si="171"/>
        <v>2.8184999999999998</v>
      </c>
      <c r="AK119" s="19">
        <v>96.65</v>
      </c>
      <c r="AL119" s="11">
        <f t="shared" si="172"/>
        <v>82.5</v>
      </c>
      <c r="AM119" s="3">
        <v>37.713279999999997</v>
      </c>
      <c r="AN119" s="3">
        <v>1.9527859999999999</v>
      </c>
      <c r="AO119" s="3">
        <v>19.312550000000002</v>
      </c>
    </row>
    <row r="120" spans="1:41" s="2" customFormat="1" x14ac:dyDescent="0.3">
      <c r="A120" s="1"/>
      <c r="C120" s="9"/>
      <c r="D120" s="13"/>
      <c r="E120" s="14" t="s">
        <v>370</v>
      </c>
      <c r="F120" s="106">
        <f>AVERAGE(F112:F119)</f>
        <v>27.205000000000002</v>
      </c>
      <c r="G120" s="19"/>
      <c r="H120" s="11"/>
      <c r="I120" s="19"/>
      <c r="J120" s="11"/>
      <c r="K120" s="19"/>
      <c r="L120" s="11"/>
      <c r="M120" s="19"/>
      <c r="N120" s="11"/>
      <c r="O120" s="19"/>
      <c r="P120" s="11"/>
      <c r="Q120" s="19"/>
      <c r="R120" s="11"/>
      <c r="S120" s="19"/>
      <c r="T120" s="11"/>
      <c r="U120" s="19"/>
      <c r="V120" s="11"/>
      <c r="W120" s="19"/>
      <c r="X120" s="11"/>
      <c r="Y120" s="19"/>
      <c r="Z120" s="11"/>
      <c r="AA120" s="19"/>
      <c r="AB120" s="11"/>
      <c r="AC120" s="19"/>
      <c r="AD120" s="11"/>
      <c r="AE120" s="19"/>
      <c r="AF120" s="11"/>
      <c r="AG120" s="19"/>
      <c r="AH120" s="11"/>
      <c r="AI120" s="19"/>
      <c r="AJ120" s="11"/>
      <c r="AK120" s="19"/>
      <c r="AL120" s="11"/>
      <c r="AM120" s="3"/>
      <c r="AN120" s="3"/>
      <c r="AO120" s="3"/>
    </row>
    <row r="121" spans="1:41" s="2" customFormat="1" x14ac:dyDescent="0.3">
      <c r="A121" s="1"/>
      <c r="C121" s="9"/>
      <c r="D121" s="13"/>
      <c r="E121" s="14" t="s">
        <v>268</v>
      </c>
      <c r="F121" s="106">
        <f>STDEV(F112:F119)/SQRT(8)</f>
        <v>0.75779756060384784</v>
      </c>
      <c r="G121" s="19"/>
      <c r="H121" s="11"/>
      <c r="I121" s="19"/>
      <c r="J121" s="11"/>
      <c r="K121" s="19"/>
      <c r="L121" s="11"/>
      <c r="M121" s="19"/>
      <c r="N121" s="11"/>
      <c r="O121" s="19"/>
      <c r="P121" s="11"/>
      <c r="Q121" s="19"/>
      <c r="R121" s="11"/>
      <c r="S121" s="19"/>
      <c r="T121" s="11"/>
      <c r="U121" s="19"/>
      <c r="V121" s="11"/>
      <c r="W121" s="19"/>
      <c r="X121" s="11"/>
      <c r="Y121" s="19"/>
      <c r="Z121" s="11"/>
      <c r="AA121" s="19"/>
      <c r="AB121" s="11"/>
      <c r="AC121" s="19"/>
      <c r="AD121" s="11"/>
      <c r="AE121" s="19"/>
      <c r="AF121" s="11"/>
      <c r="AG121" s="19"/>
      <c r="AH121" s="11"/>
      <c r="AI121" s="19"/>
      <c r="AJ121" s="11"/>
      <c r="AK121" s="19"/>
      <c r="AL121" s="11"/>
      <c r="AM121" s="3"/>
      <c r="AN121" s="3"/>
      <c r="AO121" s="3"/>
    </row>
    <row r="122" spans="1:41" s="2" customFormat="1" x14ac:dyDescent="0.3">
      <c r="A122" s="1">
        <v>81</v>
      </c>
      <c r="B122" s="2" t="s">
        <v>128</v>
      </c>
      <c r="C122" s="9" t="s">
        <v>207</v>
      </c>
      <c r="D122" s="13" t="s">
        <v>238</v>
      </c>
      <c r="E122" s="18">
        <v>1</v>
      </c>
      <c r="F122" s="6">
        <v>19.010000000000002</v>
      </c>
      <c r="G122" s="19">
        <v>2.6659999999999999</v>
      </c>
      <c r="H122" s="11">
        <f t="shared" ref="H122:H129" si="173">G122-G$264</f>
        <v>2.5909999999999997</v>
      </c>
      <c r="I122" s="19">
        <v>21.43</v>
      </c>
      <c r="J122" s="11">
        <f t="shared" ref="J122:J129" si="174">I122-I$264</f>
        <v>21.373950000000001</v>
      </c>
      <c r="K122" s="19">
        <v>0.36770000000000003</v>
      </c>
      <c r="L122" s="11">
        <f t="shared" ref="L122:L129" si="175">K122-K$264</f>
        <v>0.30044999999999999</v>
      </c>
      <c r="M122" s="19">
        <v>0.4178</v>
      </c>
      <c r="N122" s="11">
        <f t="shared" ref="N122:N129" si="176">M122-M$264</f>
        <v>0.33929999999999999</v>
      </c>
      <c r="O122" s="19">
        <v>10.91</v>
      </c>
      <c r="P122" s="11">
        <f t="shared" ref="P122:P129" si="177">O122-O$264</f>
        <v>9.6715</v>
      </c>
      <c r="Q122" s="19">
        <v>18.2</v>
      </c>
      <c r="R122" s="11">
        <v>0</v>
      </c>
      <c r="S122" s="19">
        <v>0.61939999999999995</v>
      </c>
      <c r="T122" s="11">
        <f t="shared" ref="T122:T129" si="178">S122-S$264</f>
        <v>0.45889999999999997</v>
      </c>
      <c r="U122" s="19">
        <v>0.66910000000000003</v>
      </c>
      <c r="V122" s="11">
        <f t="shared" ref="V122:V129" si="179">U122-U$264</f>
        <v>0.64345000000000008</v>
      </c>
      <c r="W122" s="19">
        <v>3.9769999999999999</v>
      </c>
      <c r="X122" s="11">
        <f t="shared" ref="X122:X129" si="180">W122-W$264</f>
        <v>3.8899999999999997</v>
      </c>
      <c r="Y122" s="19">
        <v>1.978</v>
      </c>
      <c r="Z122" s="11">
        <f t="shared" ref="Z122:Z129" si="181">Y122-Y$264</f>
        <v>1.9635</v>
      </c>
      <c r="AA122" s="19">
        <v>4.6820000000000004</v>
      </c>
      <c r="AB122" s="11">
        <f t="shared" ref="AB122:AB129" si="182">AA122-AA$264</f>
        <v>4.5735000000000001</v>
      </c>
      <c r="AC122" s="19">
        <v>7.0540000000000003</v>
      </c>
      <c r="AD122" s="11">
        <f t="shared" ref="AD122:AD129" si="183">AC122-AC$264</f>
        <v>5.7815000000000003</v>
      </c>
      <c r="AE122" s="19">
        <v>0.96819999999999995</v>
      </c>
      <c r="AF122" s="11">
        <f t="shared" ref="AF122:AF129" si="184">AE122-AE$264</f>
        <v>0.92669999999999997</v>
      </c>
      <c r="AG122" s="19">
        <v>0.1641</v>
      </c>
      <c r="AH122" s="11">
        <v>0</v>
      </c>
      <c r="AI122" s="19">
        <v>2.8260000000000001</v>
      </c>
      <c r="AJ122" s="11">
        <f t="shared" ref="AJ122:AJ129" si="185">AI122-AI$264</f>
        <v>2.7635000000000001</v>
      </c>
      <c r="AK122" s="19">
        <v>73.98</v>
      </c>
      <c r="AL122" s="11">
        <f t="shared" ref="AL122:AL129" si="186">AK122-AK$264</f>
        <v>59.830000000000005</v>
      </c>
      <c r="AM122" s="3">
        <v>40.885829999999999</v>
      </c>
      <c r="AN122" s="3">
        <v>2.1809379999999998</v>
      </c>
      <c r="AO122" s="3">
        <v>18.7469</v>
      </c>
    </row>
    <row r="123" spans="1:41" s="2" customFormat="1" x14ac:dyDescent="0.3">
      <c r="A123" s="1">
        <v>82</v>
      </c>
      <c r="B123" s="2" t="s">
        <v>129</v>
      </c>
      <c r="C123" s="9" t="s">
        <v>207</v>
      </c>
      <c r="D123" s="13" t="s">
        <v>238</v>
      </c>
      <c r="E123" s="18">
        <v>2</v>
      </c>
      <c r="F123" s="6">
        <v>19.23</v>
      </c>
      <c r="G123" s="19">
        <v>4.2649999999999997</v>
      </c>
      <c r="H123" s="11">
        <f t="shared" si="173"/>
        <v>4.1899999999999995</v>
      </c>
      <c r="I123" s="19">
        <v>23.39</v>
      </c>
      <c r="J123" s="11">
        <f t="shared" si="174"/>
        <v>23.333950000000002</v>
      </c>
      <c r="K123" s="19">
        <v>0.37840000000000001</v>
      </c>
      <c r="L123" s="11">
        <f t="shared" si="175"/>
        <v>0.31115000000000004</v>
      </c>
      <c r="M123" s="19">
        <v>0.49630000000000002</v>
      </c>
      <c r="N123" s="11">
        <f t="shared" si="176"/>
        <v>0.4178</v>
      </c>
      <c r="O123" s="19">
        <v>8.2850000000000001</v>
      </c>
      <c r="P123" s="11">
        <f t="shared" si="177"/>
        <v>7.0465</v>
      </c>
      <c r="Q123" s="19">
        <v>24.64</v>
      </c>
      <c r="R123" s="11">
        <f t="shared" ref="R123:R129" si="187">Q123-Q$264</f>
        <v>2.3150000000000013</v>
      </c>
      <c r="S123" s="19">
        <v>1.4379999999999999</v>
      </c>
      <c r="T123" s="11">
        <f t="shared" si="178"/>
        <v>1.2774999999999999</v>
      </c>
      <c r="U123" s="19">
        <v>0.5615</v>
      </c>
      <c r="V123" s="11">
        <f t="shared" si="179"/>
        <v>0.53585000000000005</v>
      </c>
      <c r="W123" s="19">
        <v>3.2919999999999998</v>
      </c>
      <c r="X123" s="11">
        <f t="shared" si="180"/>
        <v>3.2049999999999996</v>
      </c>
      <c r="Y123" s="19">
        <v>2.3109999999999999</v>
      </c>
      <c r="Z123" s="11">
        <f t="shared" si="181"/>
        <v>2.2965</v>
      </c>
      <c r="AA123" s="19">
        <v>3.07</v>
      </c>
      <c r="AB123" s="11">
        <f t="shared" si="182"/>
        <v>2.9615</v>
      </c>
      <c r="AC123" s="19">
        <v>5.5469999999999997</v>
      </c>
      <c r="AD123" s="11">
        <f t="shared" si="183"/>
        <v>4.2744999999999997</v>
      </c>
      <c r="AE123" s="19">
        <v>0.93069999999999997</v>
      </c>
      <c r="AF123" s="11">
        <f t="shared" si="184"/>
        <v>0.88919999999999999</v>
      </c>
      <c r="AG123" s="19">
        <v>1.4350000000000001</v>
      </c>
      <c r="AH123" s="11">
        <f>AG123-AG$264</f>
        <v>-0.16549999999999998</v>
      </c>
      <c r="AI123" s="19">
        <v>3.2080000000000002</v>
      </c>
      <c r="AJ123" s="11">
        <f t="shared" si="185"/>
        <v>3.1455000000000002</v>
      </c>
      <c r="AK123" s="19">
        <v>84.72</v>
      </c>
      <c r="AL123" s="11">
        <f t="shared" si="186"/>
        <v>70.569999999999993</v>
      </c>
      <c r="AM123" s="3">
        <v>42.396740000000001</v>
      </c>
      <c r="AN123" s="3">
        <v>2.2032370000000001</v>
      </c>
      <c r="AO123" s="3">
        <v>19.242930000000001</v>
      </c>
    </row>
    <row r="124" spans="1:41" s="2" customFormat="1" x14ac:dyDescent="0.3">
      <c r="A124" s="1">
        <v>83</v>
      </c>
      <c r="B124" s="2" t="s">
        <v>130</v>
      </c>
      <c r="C124" s="9" t="s">
        <v>207</v>
      </c>
      <c r="D124" s="13" t="s">
        <v>238</v>
      </c>
      <c r="E124" s="18">
        <v>3</v>
      </c>
      <c r="F124" s="6">
        <v>20.8</v>
      </c>
      <c r="G124" s="19">
        <v>2.423</v>
      </c>
      <c r="H124" s="11">
        <f t="shared" si="173"/>
        <v>2.3479999999999999</v>
      </c>
      <c r="I124" s="19">
        <v>20.25</v>
      </c>
      <c r="J124" s="11">
        <f t="shared" si="174"/>
        <v>20.193950000000001</v>
      </c>
      <c r="K124" s="19">
        <v>0.25869999999999999</v>
      </c>
      <c r="L124" s="11">
        <f t="shared" si="175"/>
        <v>0.19144999999999998</v>
      </c>
      <c r="M124" s="19">
        <v>0.26369999999999999</v>
      </c>
      <c r="N124" s="11">
        <f t="shared" si="176"/>
        <v>0.18519999999999998</v>
      </c>
      <c r="O124" s="19">
        <v>6.8769999999999998</v>
      </c>
      <c r="P124" s="11">
        <f t="shared" si="177"/>
        <v>5.6384999999999996</v>
      </c>
      <c r="Q124" s="19">
        <v>39.61</v>
      </c>
      <c r="R124" s="11">
        <f t="shared" si="187"/>
        <v>17.285</v>
      </c>
      <c r="S124" s="19">
        <v>0.58930000000000005</v>
      </c>
      <c r="T124" s="11">
        <f t="shared" si="178"/>
        <v>0.42880000000000007</v>
      </c>
      <c r="U124" s="19">
        <v>1.08</v>
      </c>
      <c r="V124" s="11">
        <f t="shared" si="179"/>
        <v>1.0543500000000001</v>
      </c>
      <c r="W124" s="19">
        <v>3.3</v>
      </c>
      <c r="X124" s="11">
        <f t="shared" si="180"/>
        <v>3.2129999999999996</v>
      </c>
      <c r="Y124" s="19">
        <v>1.9730000000000001</v>
      </c>
      <c r="Z124" s="11">
        <f t="shared" si="181"/>
        <v>1.9585000000000001</v>
      </c>
      <c r="AA124" s="19">
        <v>7.3159999999999998</v>
      </c>
      <c r="AB124" s="11">
        <f t="shared" si="182"/>
        <v>7.2074999999999996</v>
      </c>
      <c r="AC124" s="19">
        <v>4.2160000000000002</v>
      </c>
      <c r="AD124" s="11">
        <f t="shared" si="183"/>
        <v>2.9435000000000002</v>
      </c>
      <c r="AE124" s="19">
        <v>1.0589999999999999</v>
      </c>
      <c r="AF124" s="11">
        <f t="shared" si="184"/>
        <v>1.0174999999999998</v>
      </c>
      <c r="AG124" s="19">
        <v>4.202</v>
      </c>
      <c r="AH124" s="11">
        <f>AG124-AG$264</f>
        <v>2.6014999999999997</v>
      </c>
      <c r="AI124" s="19">
        <v>3.137</v>
      </c>
      <c r="AJ124" s="11">
        <f t="shared" si="185"/>
        <v>3.0745</v>
      </c>
      <c r="AK124" s="19">
        <v>102</v>
      </c>
      <c r="AL124" s="11">
        <f t="shared" si="186"/>
        <v>87.85</v>
      </c>
      <c r="AM124" s="3">
        <v>40.988109999999999</v>
      </c>
      <c r="AN124" s="3">
        <v>2.3503440000000002</v>
      </c>
      <c r="AO124" s="3">
        <v>17.4392</v>
      </c>
    </row>
    <row r="125" spans="1:41" s="2" customFormat="1" x14ac:dyDescent="0.3">
      <c r="A125" s="1">
        <v>84</v>
      </c>
      <c r="B125" s="2" t="s">
        <v>131</v>
      </c>
      <c r="C125" s="9" t="s">
        <v>207</v>
      </c>
      <c r="D125" s="13" t="s">
        <v>238</v>
      </c>
      <c r="E125" s="18">
        <v>4</v>
      </c>
      <c r="F125" s="6">
        <v>18.2</v>
      </c>
      <c r="G125" s="19">
        <v>3.3719999999999999</v>
      </c>
      <c r="H125" s="11">
        <f t="shared" si="173"/>
        <v>3.2969999999999997</v>
      </c>
      <c r="I125" s="19">
        <v>17.420000000000002</v>
      </c>
      <c r="J125" s="11">
        <f t="shared" si="174"/>
        <v>17.363950000000003</v>
      </c>
      <c r="K125" s="19">
        <v>0.17480000000000001</v>
      </c>
      <c r="L125" s="11">
        <f t="shared" si="175"/>
        <v>0.10755000000000001</v>
      </c>
      <c r="M125" s="19">
        <v>0.43430000000000002</v>
      </c>
      <c r="N125" s="11">
        <f t="shared" si="176"/>
        <v>0.35580000000000001</v>
      </c>
      <c r="O125" s="19">
        <v>8.6110000000000007</v>
      </c>
      <c r="P125" s="11">
        <f t="shared" si="177"/>
        <v>7.3725000000000005</v>
      </c>
      <c r="Q125" s="19">
        <v>29.36</v>
      </c>
      <c r="R125" s="11">
        <f t="shared" si="187"/>
        <v>7.0350000000000001</v>
      </c>
      <c r="S125" s="19">
        <v>0.98939999999999995</v>
      </c>
      <c r="T125" s="11">
        <f t="shared" si="178"/>
        <v>0.82889999999999997</v>
      </c>
      <c r="U125" s="19">
        <v>0.67869999999999997</v>
      </c>
      <c r="V125" s="11">
        <f t="shared" si="179"/>
        <v>0.65305000000000002</v>
      </c>
      <c r="W125" s="19">
        <v>2.8969999999999998</v>
      </c>
      <c r="X125" s="11">
        <f t="shared" si="180"/>
        <v>2.8099999999999996</v>
      </c>
      <c r="Y125" s="19">
        <v>1.823</v>
      </c>
      <c r="Z125" s="11">
        <f t="shared" si="181"/>
        <v>1.8085</v>
      </c>
      <c r="AA125" s="19">
        <v>3.2930000000000001</v>
      </c>
      <c r="AB125" s="11">
        <f t="shared" si="182"/>
        <v>3.1845000000000003</v>
      </c>
      <c r="AC125" s="19">
        <v>4.0540000000000003</v>
      </c>
      <c r="AD125" s="11">
        <f t="shared" si="183"/>
        <v>2.7815000000000003</v>
      </c>
      <c r="AE125" s="19">
        <v>0.73570000000000002</v>
      </c>
      <c r="AF125" s="11">
        <f t="shared" si="184"/>
        <v>0.69420000000000004</v>
      </c>
      <c r="AG125" s="19">
        <v>0.94359999999999999</v>
      </c>
      <c r="AH125" s="11">
        <v>0</v>
      </c>
      <c r="AI125" s="19">
        <v>1.78</v>
      </c>
      <c r="AJ125" s="11">
        <f t="shared" si="185"/>
        <v>1.7175</v>
      </c>
      <c r="AK125" s="19">
        <v>88.41</v>
      </c>
      <c r="AL125" s="11">
        <f t="shared" si="186"/>
        <v>74.259999999999991</v>
      </c>
      <c r="AM125" s="3">
        <v>41.322769999999998</v>
      </c>
      <c r="AN125" s="3">
        <v>1.950785</v>
      </c>
      <c r="AO125" s="3">
        <v>21.182639999999999</v>
      </c>
    </row>
    <row r="126" spans="1:41" s="2" customFormat="1" x14ac:dyDescent="0.3">
      <c r="A126" s="1">
        <v>85</v>
      </c>
      <c r="B126" s="2" t="s">
        <v>132</v>
      </c>
      <c r="C126" s="9" t="s">
        <v>207</v>
      </c>
      <c r="D126" s="13" t="s">
        <v>239</v>
      </c>
      <c r="E126" s="18">
        <v>5</v>
      </c>
      <c r="F126" s="6">
        <v>20.12</v>
      </c>
      <c r="G126" s="19">
        <v>7.7089999999999996</v>
      </c>
      <c r="H126" s="11">
        <f t="shared" si="173"/>
        <v>7.6339999999999995</v>
      </c>
      <c r="I126" s="19">
        <v>15.75</v>
      </c>
      <c r="J126" s="11">
        <f t="shared" si="174"/>
        <v>15.693949999999999</v>
      </c>
      <c r="K126" s="19">
        <v>0.40350000000000003</v>
      </c>
      <c r="L126" s="11">
        <f t="shared" si="175"/>
        <v>0.33625000000000005</v>
      </c>
      <c r="M126" s="19">
        <v>0.97330000000000005</v>
      </c>
      <c r="N126" s="11">
        <f t="shared" si="176"/>
        <v>0.89480000000000004</v>
      </c>
      <c r="O126" s="19">
        <v>9.4819999999999993</v>
      </c>
      <c r="P126" s="11">
        <f t="shared" si="177"/>
        <v>8.2434999999999992</v>
      </c>
      <c r="Q126" s="19">
        <v>24.67</v>
      </c>
      <c r="R126" s="11">
        <f t="shared" si="187"/>
        <v>2.3450000000000024</v>
      </c>
      <c r="S126" s="19">
        <v>2.4790000000000001</v>
      </c>
      <c r="T126" s="11">
        <f t="shared" si="178"/>
        <v>2.3185000000000002</v>
      </c>
      <c r="U126" s="19">
        <v>1.2729999999999999</v>
      </c>
      <c r="V126" s="11">
        <f t="shared" si="179"/>
        <v>1.24735</v>
      </c>
      <c r="W126" s="19">
        <v>3.4870000000000001</v>
      </c>
      <c r="X126" s="11">
        <f t="shared" si="180"/>
        <v>3.4</v>
      </c>
      <c r="Y126" s="19">
        <v>2.3370000000000002</v>
      </c>
      <c r="Z126" s="11">
        <f t="shared" si="181"/>
        <v>2.3225000000000002</v>
      </c>
      <c r="AA126" s="19">
        <v>4.3099999999999996</v>
      </c>
      <c r="AB126" s="11">
        <f t="shared" si="182"/>
        <v>4.2014999999999993</v>
      </c>
      <c r="AC126" s="19">
        <v>7.5060000000000002</v>
      </c>
      <c r="AD126" s="11">
        <f t="shared" si="183"/>
        <v>6.2335000000000003</v>
      </c>
      <c r="AE126" s="19">
        <v>0.81369999999999998</v>
      </c>
      <c r="AF126" s="11">
        <f t="shared" si="184"/>
        <v>0.7722</v>
      </c>
      <c r="AG126" s="19">
        <v>3.1339999999999999</v>
      </c>
      <c r="AH126" s="11">
        <f>AG126-AG$264</f>
        <v>1.5334999999999999</v>
      </c>
      <c r="AI126" s="19">
        <v>2.69</v>
      </c>
      <c r="AJ126" s="11">
        <f t="shared" si="185"/>
        <v>2.6274999999999999</v>
      </c>
      <c r="AK126" s="19">
        <v>107.2</v>
      </c>
      <c r="AL126" s="11">
        <f t="shared" si="186"/>
        <v>93.05</v>
      </c>
      <c r="AM126" s="3">
        <v>38.450110000000002</v>
      </c>
      <c r="AN126" s="3">
        <v>2.1301920000000001</v>
      </c>
      <c r="AO126" s="3">
        <v>18.050070000000002</v>
      </c>
    </row>
    <row r="127" spans="1:41" s="2" customFormat="1" x14ac:dyDescent="0.3">
      <c r="A127" s="1">
        <v>86</v>
      </c>
      <c r="B127" s="2" t="s">
        <v>133</v>
      </c>
      <c r="C127" s="9" t="s">
        <v>207</v>
      </c>
      <c r="D127" s="13" t="s">
        <v>239</v>
      </c>
      <c r="E127" s="18">
        <v>6</v>
      </c>
      <c r="F127" s="6">
        <v>20.23</v>
      </c>
      <c r="G127" s="19">
        <v>5.0999999999999996</v>
      </c>
      <c r="H127" s="11">
        <f t="shared" si="173"/>
        <v>5.0249999999999995</v>
      </c>
      <c r="I127" s="19">
        <v>12.14</v>
      </c>
      <c r="J127" s="11">
        <f t="shared" si="174"/>
        <v>12.08395</v>
      </c>
      <c r="K127" s="19">
        <v>0.69579999999999997</v>
      </c>
      <c r="L127" s="11">
        <f t="shared" si="175"/>
        <v>0.62854999999999994</v>
      </c>
      <c r="M127" s="19">
        <v>0.9073</v>
      </c>
      <c r="N127" s="11">
        <f t="shared" si="176"/>
        <v>0.82879999999999998</v>
      </c>
      <c r="O127" s="19">
        <v>9.2959999999999994</v>
      </c>
      <c r="P127" s="11">
        <f t="shared" si="177"/>
        <v>8.0574999999999992</v>
      </c>
      <c r="Q127" s="19">
        <v>38.81</v>
      </c>
      <c r="R127" s="11">
        <f t="shared" si="187"/>
        <v>16.485000000000003</v>
      </c>
      <c r="S127" s="19">
        <v>1.4550000000000001</v>
      </c>
      <c r="T127" s="11">
        <f t="shared" si="178"/>
        <v>1.2945</v>
      </c>
      <c r="U127" s="19">
        <v>1.8169999999999999</v>
      </c>
      <c r="V127" s="11">
        <f t="shared" si="179"/>
        <v>1.79135</v>
      </c>
      <c r="W127" s="19">
        <v>1.8919999999999999</v>
      </c>
      <c r="X127" s="11">
        <f t="shared" si="180"/>
        <v>1.8049999999999999</v>
      </c>
      <c r="Y127" s="19">
        <v>1.6259999999999999</v>
      </c>
      <c r="Z127" s="11">
        <f t="shared" si="181"/>
        <v>1.6114999999999999</v>
      </c>
      <c r="AA127" s="19">
        <v>3.4380000000000002</v>
      </c>
      <c r="AB127" s="11">
        <f t="shared" si="182"/>
        <v>3.3295000000000003</v>
      </c>
      <c r="AC127" s="19">
        <v>6.9649999999999999</v>
      </c>
      <c r="AD127" s="11">
        <f t="shared" si="183"/>
        <v>5.6924999999999999</v>
      </c>
      <c r="AE127" s="19">
        <v>0.77080000000000004</v>
      </c>
      <c r="AF127" s="11">
        <f t="shared" si="184"/>
        <v>0.72930000000000006</v>
      </c>
      <c r="AG127" s="19">
        <v>3.7080000000000002</v>
      </c>
      <c r="AH127" s="11">
        <f>AG127-AG$264</f>
        <v>2.1074999999999999</v>
      </c>
      <c r="AI127" s="19">
        <v>1.9159999999999999</v>
      </c>
      <c r="AJ127" s="11">
        <f t="shared" si="185"/>
        <v>1.8534999999999999</v>
      </c>
      <c r="AK127" s="19">
        <v>148.6</v>
      </c>
      <c r="AL127" s="11">
        <f t="shared" si="186"/>
        <v>134.44999999999999</v>
      </c>
      <c r="AM127" s="3">
        <v>37.336069999999999</v>
      </c>
      <c r="AN127" s="3">
        <v>1.9424319999999999</v>
      </c>
      <c r="AO127" s="3">
        <v>19.221299999999999</v>
      </c>
    </row>
    <row r="128" spans="1:41" s="2" customFormat="1" x14ac:dyDescent="0.3">
      <c r="A128" s="1">
        <v>87</v>
      </c>
      <c r="B128" s="2" t="s">
        <v>134</v>
      </c>
      <c r="C128" s="9" t="s">
        <v>207</v>
      </c>
      <c r="D128" s="13" t="s">
        <v>239</v>
      </c>
      <c r="E128" s="18">
        <v>7</v>
      </c>
      <c r="F128" s="6">
        <v>22.6</v>
      </c>
      <c r="G128" s="19">
        <v>5.3739999999999997</v>
      </c>
      <c r="H128" s="11">
        <f t="shared" si="173"/>
        <v>5.2989999999999995</v>
      </c>
      <c r="I128" s="19">
        <v>12.7</v>
      </c>
      <c r="J128" s="11">
        <f t="shared" si="174"/>
        <v>12.643949999999998</v>
      </c>
      <c r="K128" s="19">
        <v>0.35849999999999999</v>
      </c>
      <c r="L128" s="11">
        <f t="shared" si="175"/>
        <v>0.29125000000000001</v>
      </c>
      <c r="M128" s="19">
        <v>0.41310000000000002</v>
      </c>
      <c r="N128" s="11">
        <f t="shared" si="176"/>
        <v>0.33460000000000001</v>
      </c>
      <c r="O128" s="19">
        <v>11.09</v>
      </c>
      <c r="P128" s="11">
        <f t="shared" si="177"/>
        <v>9.8514999999999997</v>
      </c>
      <c r="Q128" s="19">
        <v>49.15</v>
      </c>
      <c r="R128" s="11">
        <f t="shared" si="187"/>
        <v>26.824999999999999</v>
      </c>
      <c r="S128" s="19">
        <v>1.4830000000000001</v>
      </c>
      <c r="T128" s="11">
        <f t="shared" si="178"/>
        <v>1.3225</v>
      </c>
      <c r="U128" s="19">
        <v>0.96989999999999998</v>
      </c>
      <c r="V128" s="11">
        <f t="shared" si="179"/>
        <v>0.94425000000000003</v>
      </c>
      <c r="W128" s="19">
        <v>2.895</v>
      </c>
      <c r="X128" s="11">
        <f t="shared" si="180"/>
        <v>2.8079999999999998</v>
      </c>
      <c r="Y128" s="19">
        <v>2.0230000000000001</v>
      </c>
      <c r="Z128" s="11">
        <f t="shared" si="181"/>
        <v>2.0085000000000002</v>
      </c>
      <c r="AA128" s="19">
        <v>2.3239999999999998</v>
      </c>
      <c r="AB128" s="11">
        <f t="shared" si="182"/>
        <v>2.2155</v>
      </c>
      <c r="AC128" s="19">
        <v>9.4440000000000008</v>
      </c>
      <c r="AD128" s="11">
        <f t="shared" si="183"/>
        <v>8.1715000000000018</v>
      </c>
      <c r="AE128" s="19">
        <v>0.79110000000000003</v>
      </c>
      <c r="AF128" s="11">
        <f t="shared" si="184"/>
        <v>0.74960000000000004</v>
      </c>
      <c r="AG128" s="19">
        <v>7.7530000000000001</v>
      </c>
      <c r="AH128" s="11">
        <f>AG128-AG$264</f>
        <v>6.1524999999999999</v>
      </c>
      <c r="AI128" s="19">
        <v>2.8260000000000001</v>
      </c>
      <c r="AJ128" s="11">
        <f t="shared" si="185"/>
        <v>2.7635000000000001</v>
      </c>
      <c r="AK128" s="19">
        <v>141.80000000000001</v>
      </c>
      <c r="AL128" s="11">
        <f t="shared" si="186"/>
        <v>127.65</v>
      </c>
      <c r="AM128" s="3">
        <v>37.794249999999998</v>
      </c>
      <c r="AN128" s="3">
        <v>2.3138179999999999</v>
      </c>
      <c r="AO128" s="3">
        <v>16.334150000000001</v>
      </c>
    </row>
    <row r="129" spans="1:41" s="2" customFormat="1" x14ac:dyDescent="0.3">
      <c r="A129" s="1">
        <v>88</v>
      </c>
      <c r="B129" s="2" t="s">
        <v>135</v>
      </c>
      <c r="C129" s="9" t="s">
        <v>207</v>
      </c>
      <c r="D129" s="13" t="s">
        <v>239</v>
      </c>
      <c r="E129" s="18">
        <v>8</v>
      </c>
      <c r="F129" s="6">
        <v>24.12</v>
      </c>
      <c r="G129" s="19">
        <v>4.2859999999999996</v>
      </c>
      <c r="H129" s="11">
        <f t="shared" si="173"/>
        <v>4.2109999999999994</v>
      </c>
      <c r="I129" s="19">
        <v>9.7050000000000001</v>
      </c>
      <c r="J129" s="11">
        <f t="shared" si="174"/>
        <v>9.6489499999999992</v>
      </c>
      <c r="K129" s="19">
        <v>0.23330000000000001</v>
      </c>
      <c r="L129" s="11">
        <f t="shared" si="175"/>
        <v>0.16605</v>
      </c>
      <c r="M129" s="19">
        <v>0.93430000000000002</v>
      </c>
      <c r="N129" s="11">
        <f t="shared" si="176"/>
        <v>0.85580000000000001</v>
      </c>
      <c r="O129" s="19">
        <v>8.7159999999999993</v>
      </c>
      <c r="P129" s="11">
        <f t="shared" si="177"/>
        <v>7.4774999999999991</v>
      </c>
      <c r="Q129" s="19">
        <v>37</v>
      </c>
      <c r="R129" s="11">
        <f t="shared" si="187"/>
        <v>14.675000000000001</v>
      </c>
      <c r="S129" s="19">
        <v>1.7430000000000001</v>
      </c>
      <c r="T129" s="11">
        <f t="shared" si="178"/>
        <v>1.5825</v>
      </c>
      <c r="U129" s="19">
        <v>0.93540000000000001</v>
      </c>
      <c r="V129" s="11">
        <f t="shared" si="179"/>
        <v>0.90975000000000006</v>
      </c>
      <c r="W129" s="19">
        <v>2.5329999999999999</v>
      </c>
      <c r="X129" s="11">
        <f t="shared" si="180"/>
        <v>2.4459999999999997</v>
      </c>
      <c r="Y129" s="19">
        <v>1.552</v>
      </c>
      <c r="Z129" s="11">
        <f t="shared" si="181"/>
        <v>1.5375000000000001</v>
      </c>
      <c r="AA129" s="19">
        <v>1.083</v>
      </c>
      <c r="AB129" s="11">
        <f t="shared" si="182"/>
        <v>0.97449999999999992</v>
      </c>
      <c r="AC129" s="19">
        <v>5.53</v>
      </c>
      <c r="AD129" s="11">
        <f t="shared" si="183"/>
        <v>4.2575000000000003</v>
      </c>
      <c r="AE129" s="19">
        <v>0.51770000000000005</v>
      </c>
      <c r="AF129" s="11">
        <f t="shared" si="184"/>
        <v>0.47620000000000007</v>
      </c>
      <c r="AG129" s="19">
        <v>2.8</v>
      </c>
      <c r="AH129" s="11">
        <f>AG129-AG$264</f>
        <v>1.1994999999999998</v>
      </c>
      <c r="AI129" s="19">
        <v>1.903</v>
      </c>
      <c r="AJ129" s="11">
        <f t="shared" si="185"/>
        <v>1.8405</v>
      </c>
      <c r="AK129" s="19">
        <v>81.89</v>
      </c>
      <c r="AL129" s="11">
        <f t="shared" si="186"/>
        <v>67.739999999999995</v>
      </c>
      <c r="AM129" s="3">
        <v>38.646709999999999</v>
      </c>
      <c r="AN129" s="3">
        <v>2.1341290000000002</v>
      </c>
      <c r="AO129" s="3">
        <v>18.108889999999999</v>
      </c>
    </row>
    <row r="130" spans="1:41" s="2" customFormat="1" x14ac:dyDescent="0.3">
      <c r="A130" s="1"/>
      <c r="C130" s="9"/>
      <c r="D130" s="13"/>
      <c r="E130" s="14" t="s">
        <v>370</v>
      </c>
      <c r="F130" s="106">
        <f>AVERAGE(F122:F129)</f>
        <v>20.538750000000004</v>
      </c>
      <c r="G130" s="19"/>
      <c r="H130" s="11"/>
      <c r="I130" s="19"/>
      <c r="J130" s="11"/>
      <c r="K130" s="19"/>
      <c r="L130" s="11"/>
      <c r="M130" s="19"/>
      <c r="N130" s="11"/>
      <c r="O130" s="19"/>
      <c r="P130" s="11"/>
      <c r="Q130" s="19"/>
      <c r="R130" s="11"/>
      <c r="S130" s="19"/>
      <c r="T130" s="11"/>
      <c r="U130" s="19"/>
      <c r="V130" s="11"/>
      <c r="W130" s="19"/>
      <c r="X130" s="11"/>
      <c r="Y130" s="19"/>
      <c r="Z130" s="11"/>
      <c r="AA130" s="19"/>
      <c r="AB130" s="11"/>
      <c r="AC130" s="19"/>
      <c r="AD130" s="11"/>
      <c r="AE130" s="19"/>
      <c r="AF130" s="11"/>
      <c r="AG130" s="19"/>
      <c r="AH130" s="11"/>
      <c r="AI130" s="19"/>
      <c r="AJ130" s="11"/>
      <c r="AK130" s="19"/>
      <c r="AL130" s="11"/>
      <c r="AM130" s="3"/>
      <c r="AN130" s="3"/>
      <c r="AO130" s="3"/>
    </row>
    <row r="131" spans="1:41" s="2" customFormat="1" x14ac:dyDescent="0.3">
      <c r="A131" s="1"/>
      <c r="C131" s="9"/>
      <c r="D131" s="13"/>
      <c r="E131" s="14" t="s">
        <v>268</v>
      </c>
      <c r="F131" s="106">
        <f>STDEV(F122:F129)/SQRT(8)</f>
        <v>0.69349898933905152</v>
      </c>
      <c r="G131" s="19"/>
      <c r="H131" s="11"/>
      <c r="I131" s="19"/>
      <c r="J131" s="11"/>
      <c r="K131" s="19"/>
      <c r="L131" s="11"/>
      <c r="M131" s="19"/>
      <c r="N131" s="11"/>
      <c r="O131" s="19"/>
      <c r="P131" s="11"/>
      <c r="Q131" s="19"/>
      <c r="R131" s="11"/>
      <c r="S131" s="19"/>
      <c r="T131" s="11"/>
      <c r="U131" s="19"/>
      <c r="V131" s="11"/>
      <c r="W131" s="19"/>
      <c r="X131" s="11"/>
      <c r="Y131" s="19"/>
      <c r="Z131" s="11"/>
      <c r="AA131" s="19"/>
      <c r="AB131" s="11"/>
      <c r="AC131" s="19"/>
      <c r="AD131" s="11"/>
      <c r="AE131" s="19"/>
      <c r="AF131" s="11"/>
      <c r="AG131" s="19"/>
      <c r="AH131" s="11"/>
      <c r="AI131" s="19"/>
      <c r="AJ131" s="11"/>
      <c r="AK131" s="19"/>
      <c r="AL131" s="11"/>
      <c r="AM131" s="3"/>
      <c r="AN131" s="3"/>
      <c r="AO131" s="3"/>
    </row>
    <row r="132" spans="1:41" s="2" customFormat="1" x14ac:dyDescent="0.3">
      <c r="A132" s="1">
        <v>89</v>
      </c>
      <c r="B132" s="2" t="s">
        <v>136</v>
      </c>
      <c r="C132" s="9" t="s">
        <v>207</v>
      </c>
      <c r="D132" s="13" t="s">
        <v>240</v>
      </c>
      <c r="E132" s="18">
        <v>9</v>
      </c>
      <c r="F132" s="6">
        <v>25.16</v>
      </c>
      <c r="G132" s="19">
        <v>7.3339999999999996</v>
      </c>
      <c r="H132" s="11">
        <f t="shared" ref="H132:H139" si="188">G132-G$264</f>
        <v>7.2589999999999995</v>
      </c>
      <c r="I132" s="19">
        <v>10.220000000000001</v>
      </c>
      <c r="J132" s="11">
        <f t="shared" ref="J132:J139" si="189">I132-I$264</f>
        <v>10.16395</v>
      </c>
      <c r="K132" s="19">
        <v>0.46179999999999999</v>
      </c>
      <c r="L132" s="11">
        <f t="shared" ref="L132:L139" si="190">K132-K$264</f>
        <v>0.39454999999999996</v>
      </c>
      <c r="M132" s="19">
        <v>0.64580000000000004</v>
      </c>
      <c r="N132" s="11">
        <f>M132-M$264</f>
        <v>0.56730000000000003</v>
      </c>
      <c r="O132" s="19">
        <v>9.7080000000000002</v>
      </c>
      <c r="P132" s="11">
        <f t="shared" ref="P132:P139" si="191">O132-O$264</f>
        <v>8.4695</v>
      </c>
      <c r="Q132" s="19">
        <v>19.59</v>
      </c>
      <c r="R132" s="11">
        <v>0</v>
      </c>
      <c r="S132" s="19">
        <v>1.2350000000000001</v>
      </c>
      <c r="T132" s="11">
        <f t="shared" ref="T132:T139" si="192">S132-S$264</f>
        <v>1.0745</v>
      </c>
      <c r="U132" s="19">
        <v>0.49030000000000001</v>
      </c>
      <c r="V132" s="11">
        <f t="shared" ref="V132:V139" si="193">U132-U$264</f>
        <v>0.46465000000000001</v>
      </c>
      <c r="W132" s="19">
        <v>1.383</v>
      </c>
      <c r="X132" s="11">
        <f t="shared" ref="X132:X139" si="194">W132-W$264</f>
        <v>1.296</v>
      </c>
      <c r="Y132" s="19">
        <v>0.34439999999999998</v>
      </c>
      <c r="Z132" s="11">
        <f t="shared" ref="Z132:Z139" si="195">Y132-Y$264</f>
        <v>0.32989999999999997</v>
      </c>
      <c r="AA132" s="19">
        <v>3.6</v>
      </c>
      <c r="AB132" s="11">
        <f t="shared" ref="AB132:AB139" si="196">AA132-AA$264</f>
        <v>3.4915000000000003</v>
      </c>
      <c r="AC132" s="19">
        <v>4.5199999999999996</v>
      </c>
      <c r="AD132" s="11">
        <f t="shared" ref="AD132:AD139" si="197">AC132-AC$264</f>
        <v>3.2474999999999996</v>
      </c>
      <c r="AE132" s="19">
        <v>0.69310000000000005</v>
      </c>
      <c r="AF132" s="11">
        <f t="shared" ref="AF132:AF139" si="198">AE132-AE$264</f>
        <v>0.65160000000000007</v>
      </c>
      <c r="AG132" s="19">
        <v>0</v>
      </c>
      <c r="AH132" s="11">
        <v>0</v>
      </c>
      <c r="AI132" s="19">
        <v>2.6869999999999998</v>
      </c>
      <c r="AJ132" s="11">
        <f t="shared" ref="AJ132:AJ139" si="199">AI132-AI$264</f>
        <v>2.6244999999999998</v>
      </c>
      <c r="AK132" s="19">
        <v>67.959999999999994</v>
      </c>
      <c r="AL132" s="11">
        <f t="shared" ref="AL132:AL139" si="200">AK132-AK$264</f>
        <v>53.809999999999995</v>
      </c>
      <c r="AM132" s="3">
        <v>39.076369999999997</v>
      </c>
      <c r="AN132" s="3">
        <v>2.1615669999999998</v>
      </c>
      <c r="AO132" s="3">
        <v>18.0778</v>
      </c>
    </row>
    <row r="133" spans="1:41" s="2" customFormat="1" x14ac:dyDescent="0.3">
      <c r="A133" s="1">
        <v>90</v>
      </c>
      <c r="B133" s="2" t="s">
        <v>137</v>
      </c>
      <c r="C133" s="9" t="s">
        <v>207</v>
      </c>
      <c r="D133" s="13" t="s">
        <v>240</v>
      </c>
      <c r="E133" s="18">
        <v>10</v>
      </c>
      <c r="F133" s="6">
        <v>23.29</v>
      </c>
      <c r="G133" s="19">
        <v>8.0429999999999993</v>
      </c>
      <c r="H133" s="11">
        <f t="shared" si="188"/>
        <v>7.9679999999999991</v>
      </c>
      <c r="I133" s="19">
        <v>9.8979999999999997</v>
      </c>
      <c r="J133" s="11">
        <f t="shared" si="189"/>
        <v>9.8419499999999989</v>
      </c>
      <c r="K133" s="19">
        <v>0.67589999999999995</v>
      </c>
      <c r="L133" s="11">
        <f t="shared" si="190"/>
        <v>0.60864999999999991</v>
      </c>
      <c r="M133" s="19">
        <v>1.4999999999999999E-2</v>
      </c>
      <c r="N133" s="11">
        <v>0</v>
      </c>
      <c r="O133" s="19">
        <v>10.56</v>
      </c>
      <c r="P133" s="11">
        <f t="shared" si="191"/>
        <v>9.3215000000000003</v>
      </c>
      <c r="Q133" s="19">
        <v>29.25</v>
      </c>
      <c r="R133" s="11">
        <f>Q133-Q$264</f>
        <v>6.9250000000000007</v>
      </c>
      <c r="S133" s="19">
        <v>2.4430000000000001</v>
      </c>
      <c r="T133" s="11">
        <f t="shared" si="192"/>
        <v>2.2825000000000002</v>
      </c>
      <c r="U133" s="19">
        <v>0.45419999999999999</v>
      </c>
      <c r="V133" s="11">
        <f t="shared" si="193"/>
        <v>0.42854999999999999</v>
      </c>
      <c r="W133" s="19">
        <v>0.95469999999999999</v>
      </c>
      <c r="X133" s="11">
        <f t="shared" si="194"/>
        <v>0.86770000000000003</v>
      </c>
      <c r="Y133" s="19">
        <v>0.3473</v>
      </c>
      <c r="Z133" s="11">
        <f t="shared" si="195"/>
        <v>0.33279999999999998</v>
      </c>
      <c r="AA133" s="19">
        <v>3.1920000000000002</v>
      </c>
      <c r="AB133" s="11">
        <f t="shared" si="196"/>
        <v>3.0835000000000004</v>
      </c>
      <c r="AC133" s="19">
        <v>4.93</v>
      </c>
      <c r="AD133" s="11">
        <f t="shared" si="197"/>
        <v>3.6574999999999998</v>
      </c>
      <c r="AE133" s="19">
        <v>0.81420000000000003</v>
      </c>
      <c r="AF133" s="11">
        <f t="shared" si="198"/>
        <v>0.77270000000000005</v>
      </c>
      <c r="AG133" s="19">
        <v>4.7859999999999996</v>
      </c>
      <c r="AH133" s="11">
        <f>AG133-AG$264</f>
        <v>3.1854999999999993</v>
      </c>
      <c r="AI133" s="19">
        <v>2.7130000000000001</v>
      </c>
      <c r="AJ133" s="11">
        <f t="shared" si="199"/>
        <v>2.6505000000000001</v>
      </c>
      <c r="AK133" s="19">
        <v>83.09</v>
      </c>
      <c r="AL133" s="11">
        <f t="shared" si="200"/>
        <v>68.94</v>
      </c>
      <c r="AM133" s="3">
        <v>41.273940000000003</v>
      </c>
      <c r="AN133" s="3">
        <v>2.233498</v>
      </c>
      <c r="AO133" s="3">
        <v>18.479510000000001</v>
      </c>
    </row>
    <row r="134" spans="1:41" s="2" customFormat="1" x14ac:dyDescent="0.3">
      <c r="A134" s="1">
        <v>91</v>
      </c>
      <c r="B134" s="2" t="s">
        <v>138</v>
      </c>
      <c r="C134" s="9" t="s">
        <v>207</v>
      </c>
      <c r="D134" s="13" t="s">
        <v>240</v>
      </c>
      <c r="E134" s="18">
        <v>11</v>
      </c>
      <c r="F134" s="6">
        <v>23.06</v>
      </c>
      <c r="G134" s="19">
        <v>6.6859999999999999</v>
      </c>
      <c r="H134" s="11">
        <f t="shared" si="188"/>
        <v>6.6109999999999998</v>
      </c>
      <c r="I134" s="19">
        <v>14.3</v>
      </c>
      <c r="J134" s="11">
        <f t="shared" si="189"/>
        <v>14.24395</v>
      </c>
      <c r="K134" s="19">
        <v>0.49270000000000003</v>
      </c>
      <c r="L134" s="11">
        <f t="shared" si="190"/>
        <v>0.42544999999999999</v>
      </c>
      <c r="M134" s="19">
        <v>0.62419999999999998</v>
      </c>
      <c r="N134" s="11">
        <f t="shared" ref="N134:N139" si="201">M134-M$264</f>
        <v>0.54569999999999996</v>
      </c>
      <c r="O134" s="19">
        <v>10.16</v>
      </c>
      <c r="P134" s="11">
        <f t="shared" si="191"/>
        <v>8.9215</v>
      </c>
      <c r="Q134" s="19">
        <v>35.99</v>
      </c>
      <c r="R134" s="11">
        <f>Q134-Q$264</f>
        <v>13.665000000000003</v>
      </c>
      <c r="S134" s="19">
        <v>2.202</v>
      </c>
      <c r="T134" s="11">
        <f t="shared" si="192"/>
        <v>2.0415000000000001</v>
      </c>
      <c r="U134" s="19">
        <v>0.67179999999999995</v>
      </c>
      <c r="V134" s="11">
        <f t="shared" si="193"/>
        <v>0.64615</v>
      </c>
      <c r="W134" s="19">
        <v>1.4610000000000001</v>
      </c>
      <c r="X134" s="11">
        <f t="shared" si="194"/>
        <v>1.3740000000000001</v>
      </c>
      <c r="Y134" s="19">
        <v>0.4919</v>
      </c>
      <c r="Z134" s="11">
        <f t="shared" si="195"/>
        <v>0.47739999999999999</v>
      </c>
      <c r="AA134" s="19">
        <v>4.1500000000000004</v>
      </c>
      <c r="AB134" s="11">
        <f t="shared" si="196"/>
        <v>4.0415000000000001</v>
      </c>
      <c r="AC134" s="19">
        <v>6.8810000000000002</v>
      </c>
      <c r="AD134" s="11">
        <f t="shared" si="197"/>
        <v>5.6085000000000003</v>
      </c>
      <c r="AE134" s="19">
        <v>1.085</v>
      </c>
      <c r="AF134" s="11">
        <f t="shared" si="198"/>
        <v>1.0434999999999999</v>
      </c>
      <c r="AG134" s="19">
        <v>4.51</v>
      </c>
      <c r="AH134" s="11">
        <f>AG134-AG$264</f>
        <v>2.9094999999999995</v>
      </c>
      <c r="AI134" s="19">
        <v>3.07</v>
      </c>
      <c r="AJ134" s="11">
        <f t="shared" si="199"/>
        <v>3.0074999999999998</v>
      </c>
      <c r="AK134" s="19">
        <v>96.43</v>
      </c>
      <c r="AL134" s="11">
        <f t="shared" si="200"/>
        <v>82.28</v>
      </c>
      <c r="AM134" s="3">
        <v>40.983060000000002</v>
      </c>
      <c r="AN134" s="3">
        <v>2.561153</v>
      </c>
      <c r="AO134" s="3">
        <v>16.001799999999999</v>
      </c>
    </row>
    <row r="135" spans="1:41" s="2" customFormat="1" x14ac:dyDescent="0.3">
      <c r="A135" s="1">
        <v>92</v>
      </c>
      <c r="B135" s="2" t="s">
        <v>139</v>
      </c>
      <c r="C135" s="9" t="s">
        <v>207</v>
      </c>
      <c r="D135" s="13" t="s">
        <v>240</v>
      </c>
      <c r="E135" s="18">
        <v>12</v>
      </c>
      <c r="F135" s="6">
        <v>22.84</v>
      </c>
      <c r="G135" s="19">
        <v>9.42</v>
      </c>
      <c r="H135" s="11">
        <f t="shared" si="188"/>
        <v>9.3450000000000006</v>
      </c>
      <c r="I135" s="19">
        <v>10.79</v>
      </c>
      <c r="J135" s="11">
        <f t="shared" si="189"/>
        <v>10.733949999999998</v>
      </c>
      <c r="K135" s="19">
        <v>0.32850000000000001</v>
      </c>
      <c r="L135" s="11">
        <f t="shared" si="190"/>
        <v>0.26124999999999998</v>
      </c>
      <c r="M135" s="19">
        <v>0.75900000000000001</v>
      </c>
      <c r="N135" s="11">
        <f t="shared" si="201"/>
        <v>0.68049999999999999</v>
      </c>
      <c r="O135" s="19">
        <v>14.02</v>
      </c>
      <c r="P135" s="11">
        <f t="shared" si="191"/>
        <v>12.781499999999999</v>
      </c>
      <c r="Q135" s="19">
        <v>18.04</v>
      </c>
      <c r="R135" s="11">
        <v>0</v>
      </c>
      <c r="S135" s="19">
        <v>2.9460000000000002</v>
      </c>
      <c r="T135" s="11">
        <f t="shared" si="192"/>
        <v>2.7855000000000003</v>
      </c>
      <c r="U135" s="19">
        <v>0.65559999999999996</v>
      </c>
      <c r="V135" s="11">
        <f t="shared" si="193"/>
        <v>0.62995000000000001</v>
      </c>
      <c r="W135" s="19">
        <v>1.1000000000000001</v>
      </c>
      <c r="X135" s="11">
        <f t="shared" si="194"/>
        <v>1.0130000000000001</v>
      </c>
      <c r="Y135" s="19">
        <v>0.31790000000000002</v>
      </c>
      <c r="Z135" s="11">
        <f t="shared" si="195"/>
        <v>0.3034</v>
      </c>
      <c r="AA135" s="19">
        <v>5.2859999999999996</v>
      </c>
      <c r="AB135" s="11">
        <f t="shared" si="196"/>
        <v>5.1774999999999993</v>
      </c>
      <c r="AC135" s="19">
        <v>7.1619999999999999</v>
      </c>
      <c r="AD135" s="11">
        <f t="shared" si="197"/>
        <v>5.8895</v>
      </c>
      <c r="AE135" s="19">
        <v>0.95330000000000004</v>
      </c>
      <c r="AF135" s="11">
        <f t="shared" si="198"/>
        <v>0.91180000000000005</v>
      </c>
      <c r="AG135" s="19">
        <v>0.75449999999999995</v>
      </c>
      <c r="AH135" s="11">
        <v>0</v>
      </c>
      <c r="AI135" s="19">
        <v>2.72</v>
      </c>
      <c r="AJ135" s="11">
        <f t="shared" si="199"/>
        <v>2.6575000000000002</v>
      </c>
      <c r="AK135" s="19">
        <v>65.930000000000007</v>
      </c>
      <c r="AL135" s="11">
        <f t="shared" si="200"/>
        <v>51.780000000000008</v>
      </c>
      <c r="AM135" s="3">
        <v>42.088000000000001</v>
      </c>
      <c r="AN135" s="3">
        <v>2.3596550000000001</v>
      </c>
      <c r="AO135" s="3">
        <v>17.836510000000001</v>
      </c>
    </row>
    <row r="136" spans="1:41" s="2" customFormat="1" x14ac:dyDescent="0.3">
      <c r="A136" s="1">
        <v>93</v>
      </c>
      <c r="B136" s="2" t="s">
        <v>140</v>
      </c>
      <c r="C136" s="9" t="s">
        <v>207</v>
      </c>
      <c r="D136" s="13" t="s">
        <v>241</v>
      </c>
      <c r="E136" s="18">
        <v>13</v>
      </c>
      <c r="F136" s="6">
        <v>23.63</v>
      </c>
      <c r="G136" s="19">
        <v>7.4870000000000001</v>
      </c>
      <c r="H136" s="11">
        <f t="shared" si="188"/>
        <v>7.4119999999999999</v>
      </c>
      <c r="I136" s="19">
        <v>11.76</v>
      </c>
      <c r="J136" s="11">
        <f t="shared" si="189"/>
        <v>11.703949999999999</v>
      </c>
      <c r="K136" s="19">
        <v>0.41170000000000001</v>
      </c>
      <c r="L136" s="11">
        <f t="shared" si="190"/>
        <v>0.34445000000000003</v>
      </c>
      <c r="M136" s="19">
        <v>0.59899999999999998</v>
      </c>
      <c r="N136" s="11">
        <f t="shared" si="201"/>
        <v>0.52049999999999996</v>
      </c>
      <c r="O136" s="19">
        <v>15.53</v>
      </c>
      <c r="P136" s="11">
        <f t="shared" si="191"/>
        <v>14.291499999999999</v>
      </c>
      <c r="Q136" s="19">
        <v>38.4</v>
      </c>
      <c r="R136" s="11">
        <f>Q136-Q$264</f>
        <v>16.074999999999999</v>
      </c>
      <c r="S136" s="19">
        <v>2.0939999999999999</v>
      </c>
      <c r="T136" s="11">
        <f t="shared" si="192"/>
        <v>1.9334999999999998</v>
      </c>
      <c r="U136" s="19">
        <v>0.41670000000000001</v>
      </c>
      <c r="V136" s="11">
        <f t="shared" si="193"/>
        <v>0.39105000000000001</v>
      </c>
      <c r="W136" s="19">
        <v>1.66</v>
      </c>
      <c r="X136" s="11">
        <f t="shared" si="194"/>
        <v>1.573</v>
      </c>
      <c r="Y136" s="19">
        <v>0.2797</v>
      </c>
      <c r="Z136" s="11">
        <f t="shared" si="195"/>
        <v>0.26519999999999999</v>
      </c>
      <c r="AA136" s="19">
        <v>2.411</v>
      </c>
      <c r="AB136" s="11">
        <f t="shared" si="196"/>
        <v>2.3025000000000002</v>
      </c>
      <c r="AC136" s="19">
        <v>6.6420000000000003</v>
      </c>
      <c r="AD136" s="11">
        <f t="shared" si="197"/>
        <v>5.3695000000000004</v>
      </c>
      <c r="AE136" s="19">
        <v>0.71130000000000004</v>
      </c>
      <c r="AF136" s="11">
        <f t="shared" si="198"/>
        <v>0.66980000000000006</v>
      </c>
      <c r="AG136" s="19">
        <v>4.2249999999999996</v>
      </c>
      <c r="AH136" s="11">
        <f>AG136-AG$264</f>
        <v>2.6244999999999994</v>
      </c>
      <c r="AI136" s="19">
        <v>2.65</v>
      </c>
      <c r="AJ136" s="11">
        <f t="shared" si="199"/>
        <v>2.5874999999999999</v>
      </c>
      <c r="AK136" s="19">
        <v>90.04</v>
      </c>
      <c r="AL136" s="11">
        <f t="shared" si="200"/>
        <v>75.89</v>
      </c>
      <c r="AM136" s="3">
        <v>42.209180000000003</v>
      </c>
      <c r="AN136" s="3">
        <v>1.9739120000000001</v>
      </c>
      <c r="AO136" s="3">
        <v>21.383520000000001</v>
      </c>
    </row>
    <row r="137" spans="1:41" s="2" customFormat="1" x14ac:dyDescent="0.3">
      <c r="A137" s="1">
        <v>94</v>
      </c>
      <c r="B137" s="2" t="s">
        <v>141</v>
      </c>
      <c r="C137" s="9" t="s">
        <v>207</v>
      </c>
      <c r="D137" s="13" t="s">
        <v>241</v>
      </c>
      <c r="E137" s="18">
        <v>14</v>
      </c>
      <c r="F137" s="6">
        <v>26.49</v>
      </c>
      <c r="G137" s="19">
        <v>12.67</v>
      </c>
      <c r="H137" s="11">
        <f t="shared" si="188"/>
        <v>12.595000000000001</v>
      </c>
      <c r="I137" s="19">
        <v>10.8</v>
      </c>
      <c r="J137" s="11">
        <f t="shared" si="189"/>
        <v>10.74395</v>
      </c>
      <c r="K137" s="19">
        <v>0.2054</v>
      </c>
      <c r="L137" s="11">
        <f t="shared" si="190"/>
        <v>0.13815</v>
      </c>
      <c r="M137" s="19">
        <v>0.7651</v>
      </c>
      <c r="N137" s="11">
        <f t="shared" si="201"/>
        <v>0.68659999999999999</v>
      </c>
      <c r="O137" s="19">
        <v>16.649999999999999</v>
      </c>
      <c r="P137" s="11">
        <f t="shared" si="191"/>
        <v>15.411499999999998</v>
      </c>
      <c r="Q137" s="19">
        <v>24.48</v>
      </c>
      <c r="R137" s="11">
        <f>Q137-Q$264</f>
        <v>2.1550000000000011</v>
      </c>
      <c r="S137" s="19">
        <v>2.3090000000000002</v>
      </c>
      <c r="T137" s="11">
        <f t="shared" si="192"/>
        <v>2.1485000000000003</v>
      </c>
      <c r="U137" s="19">
        <v>0.3891</v>
      </c>
      <c r="V137" s="11">
        <f t="shared" si="193"/>
        <v>0.36345</v>
      </c>
      <c r="W137" s="19">
        <v>1.361</v>
      </c>
      <c r="X137" s="11">
        <f t="shared" si="194"/>
        <v>1.274</v>
      </c>
      <c r="Y137" s="19">
        <v>0.27050000000000002</v>
      </c>
      <c r="Z137" s="11">
        <f t="shared" si="195"/>
        <v>0.25600000000000001</v>
      </c>
      <c r="AA137" s="19">
        <v>2.2770000000000001</v>
      </c>
      <c r="AB137" s="11">
        <f t="shared" si="196"/>
        <v>2.1685000000000003</v>
      </c>
      <c r="AC137" s="19">
        <v>7.3360000000000003</v>
      </c>
      <c r="AD137" s="11">
        <f t="shared" si="197"/>
        <v>6.0635000000000003</v>
      </c>
      <c r="AE137" s="19">
        <v>0.59530000000000005</v>
      </c>
      <c r="AF137" s="11">
        <f t="shared" si="198"/>
        <v>0.55380000000000007</v>
      </c>
      <c r="AG137" s="19">
        <v>0.53620000000000001</v>
      </c>
      <c r="AH137" s="11">
        <v>0</v>
      </c>
      <c r="AI137" s="19">
        <v>2.15</v>
      </c>
      <c r="AJ137" s="11">
        <f t="shared" si="199"/>
        <v>2.0874999999999999</v>
      </c>
      <c r="AK137" s="19">
        <v>62.3</v>
      </c>
      <c r="AL137" s="11">
        <f t="shared" si="200"/>
        <v>48.15</v>
      </c>
      <c r="AM137" s="3">
        <v>41.975769999999997</v>
      </c>
      <c r="AN137" s="3">
        <v>2.0963150000000002</v>
      </c>
      <c r="AO137" s="3">
        <v>20.023599999999998</v>
      </c>
    </row>
    <row r="138" spans="1:41" s="2" customFormat="1" x14ac:dyDescent="0.3">
      <c r="A138" s="1">
        <v>95</v>
      </c>
      <c r="B138" s="2" t="s">
        <v>142</v>
      </c>
      <c r="C138" s="9" t="s">
        <v>207</v>
      </c>
      <c r="D138" s="13" t="s">
        <v>241</v>
      </c>
      <c r="E138" s="18">
        <v>15</v>
      </c>
      <c r="F138" s="6">
        <v>27.19</v>
      </c>
      <c r="G138" s="19">
        <v>11.88</v>
      </c>
      <c r="H138" s="11">
        <f t="shared" si="188"/>
        <v>11.805000000000001</v>
      </c>
      <c r="I138" s="19">
        <v>12.18</v>
      </c>
      <c r="J138" s="11">
        <f t="shared" si="189"/>
        <v>12.123949999999999</v>
      </c>
      <c r="K138" s="19">
        <v>0.104</v>
      </c>
      <c r="L138" s="11">
        <f t="shared" si="190"/>
        <v>3.6749999999999991E-2</v>
      </c>
      <c r="M138" s="19">
        <v>0.71020000000000005</v>
      </c>
      <c r="N138" s="11">
        <f t="shared" si="201"/>
        <v>0.63170000000000004</v>
      </c>
      <c r="O138" s="19">
        <v>12.44</v>
      </c>
      <c r="P138" s="11">
        <f t="shared" si="191"/>
        <v>11.201499999999999</v>
      </c>
      <c r="Q138" s="19">
        <v>29.74</v>
      </c>
      <c r="R138" s="11">
        <f>Q138-Q$264</f>
        <v>7.4149999999999991</v>
      </c>
      <c r="S138" s="19">
        <v>2.2410000000000001</v>
      </c>
      <c r="T138" s="11">
        <f t="shared" si="192"/>
        <v>2.0805000000000002</v>
      </c>
      <c r="U138" s="19">
        <v>0.2384</v>
      </c>
      <c r="V138" s="11">
        <f t="shared" si="193"/>
        <v>0.21274999999999999</v>
      </c>
      <c r="W138" s="19">
        <v>1.7889999999999999</v>
      </c>
      <c r="X138" s="11">
        <f t="shared" si="194"/>
        <v>1.702</v>
      </c>
      <c r="Y138" s="19">
        <v>0.31580000000000003</v>
      </c>
      <c r="Z138" s="11">
        <f t="shared" si="195"/>
        <v>0.30130000000000001</v>
      </c>
      <c r="AA138" s="19">
        <v>1.895</v>
      </c>
      <c r="AB138" s="11">
        <f t="shared" si="196"/>
        <v>1.7865</v>
      </c>
      <c r="AC138" s="19">
        <v>5.0999999999999996</v>
      </c>
      <c r="AD138" s="11">
        <f t="shared" si="197"/>
        <v>3.8274999999999997</v>
      </c>
      <c r="AE138" s="19">
        <v>0.50119999999999998</v>
      </c>
      <c r="AF138" s="11">
        <f t="shared" si="198"/>
        <v>0.4597</v>
      </c>
      <c r="AG138" s="19">
        <v>1.585</v>
      </c>
      <c r="AH138" s="11">
        <v>0</v>
      </c>
      <c r="AI138" s="19">
        <v>1.905</v>
      </c>
      <c r="AJ138" s="11">
        <f t="shared" si="199"/>
        <v>1.8425</v>
      </c>
      <c r="AK138" s="19">
        <v>59.51</v>
      </c>
      <c r="AL138" s="11">
        <f t="shared" si="200"/>
        <v>45.36</v>
      </c>
      <c r="AM138" s="3">
        <v>41.492460000000001</v>
      </c>
      <c r="AN138" s="3">
        <v>2.1046529999999999</v>
      </c>
      <c r="AO138" s="3">
        <v>19.71463</v>
      </c>
    </row>
    <row r="139" spans="1:41" s="2" customFormat="1" x14ac:dyDescent="0.3">
      <c r="A139" s="1">
        <v>96</v>
      </c>
      <c r="B139" s="2" t="s">
        <v>143</v>
      </c>
      <c r="C139" s="9" t="s">
        <v>207</v>
      </c>
      <c r="D139" s="13" t="s">
        <v>241</v>
      </c>
      <c r="E139" s="18">
        <v>16</v>
      </c>
      <c r="F139" s="6">
        <v>20.23</v>
      </c>
      <c r="G139" s="19">
        <v>7.2869999999999999</v>
      </c>
      <c r="H139" s="11">
        <f t="shared" si="188"/>
        <v>7.2119999999999997</v>
      </c>
      <c r="I139" s="19">
        <v>10.039999999999999</v>
      </c>
      <c r="J139" s="11">
        <f t="shared" si="189"/>
        <v>9.9839499999999983</v>
      </c>
      <c r="K139" s="19">
        <v>0.53339999999999999</v>
      </c>
      <c r="L139" s="11">
        <f t="shared" si="190"/>
        <v>0.46614999999999995</v>
      </c>
      <c r="M139" s="19">
        <v>0.64029999999999998</v>
      </c>
      <c r="N139" s="11">
        <f t="shared" si="201"/>
        <v>0.56179999999999997</v>
      </c>
      <c r="O139" s="19">
        <v>12.64</v>
      </c>
      <c r="P139" s="11">
        <f t="shared" si="191"/>
        <v>11.4015</v>
      </c>
      <c r="Q139" s="19">
        <v>22.91</v>
      </c>
      <c r="R139" s="11">
        <f>Q139-Q$264</f>
        <v>0.58500000000000085</v>
      </c>
      <c r="S139" s="19">
        <v>1.6220000000000001</v>
      </c>
      <c r="T139" s="11">
        <f t="shared" si="192"/>
        <v>1.4615</v>
      </c>
      <c r="U139" s="19">
        <v>0.30520000000000003</v>
      </c>
      <c r="V139" s="11">
        <f t="shared" si="193"/>
        <v>0.27955000000000002</v>
      </c>
      <c r="W139" s="19">
        <v>1.3</v>
      </c>
      <c r="X139" s="11">
        <f t="shared" si="194"/>
        <v>1.2130000000000001</v>
      </c>
      <c r="Y139" s="19">
        <v>0.21149999999999999</v>
      </c>
      <c r="Z139" s="11">
        <f t="shared" si="195"/>
        <v>0.19700000000000001</v>
      </c>
      <c r="AA139" s="19">
        <v>3.613</v>
      </c>
      <c r="AB139" s="11">
        <f t="shared" si="196"/>
        <v>3.5045000000000002</v>
      </c>
      <c r="AC139" s="19">
        <v>6.9130000000000003</v>
      </c>
      <c r="AD139" s="11">
        <f t="shared" si="197"/>
        <v>5.6405000000000003</v>
      </c>
      <c r="AE139" s="19">
        <v>0.62529999999999997</v>
      </c>
      <c r="AF139" s="11">
        <f t="shared" si="198"/>
        <v>0.58379999999999999</v>
      </c>
      <c r="AG139" s="19">
        <v>2.14</v>
      </c>
      <c r="AH139" s="11">
        <f>AG139-AG$264</f>
        <v>0.53950000000000009</v>
      </c>
      <c r="AI139" s="19">
        <v>2.5350000000000001</v>
      </c>
      <c r="AJ139" s="11">
        <f t="shared" si="199"/>
        <v>2.4725000000000001</v>
      </c>
      <c r="AK139" s="19">
        <v>77.75</v>
      </c>
      <c r="AL139" s="11">
        <f t="shared" si="200"/>
        <v>63.6</v>
      </c>
      <c r="AM139" s="3">
        <v>43.32141</v>
      </c>
      <c r="AN139" s="3">
        <v>2.439975</v>
      </c>
      <c r="AO139" s="3">
        <v>17.754860000000001</v>
      </c>
    </row>
    <row r="140" spans="1:41" s="2" customFormat="1" x14ac:dyDescent="0.3">
      <c r="A140" s="1"/>
      <c r="C140" s="9"/>
      <c r="D140" s="13"/>
      <c r="E140" s="14" t="s">
        <v>370</v>
      </c>
      <c r="F140" s="106">
        <f>AVERAGE(F132:F139)</f>
        <v>23.986249999999998</v>
      </c>
      <c r="G140" s="19"/>
      <c r="H140" s="11"/>
      <c r="I140" s="19"/>
      <c r="J140" s="11"/>
      <c r="K140" s="19"/>
      <c r="L140" s="11"/>
      <c r="M140" s="19"/>
      <c r="N140" s="11"/>
      <c r="O140" s="19"/>
      <c r="P140" s="11"/>
      <c r="Q140" s="19"/>
      <c r="R140" s="11"/>
      <c r="S140" s="19"/>
      <c r="T140" s="11"/>
      <c r="U140" s="19"/>
      <c r="V140" s="11"/>
      <c r="W140" s="19"/>
      <c r="X140" s="11"/>
      <c r="Y140" s="19"/>
      <c r="Z140" s="11"/>
      <c r="AA140" s="19"/>
      <c r="AB140" s="11"/>
      <c r="AC140" s="19"/>
      <c r="AD140" s="11"/>
      <c r="AE140" s="19"/>
      <c r="AF140" s="11"/>
      <c r="AG140" s="19"/>
      <c r="AH140" s="11"/>
      <c r="AI140" s="19"/>
      <c r="AJ140" s="11"/>
      <c r="AK140" s="19"/>
      <c r="AL140" s="11"/>
      <c r="AM140" s="3"/>
      <c r="AN140" s="3"/>
      <c r="AO140" s="3"/>
    </row>
    <row r="141" spans="1:41" s="2" customFormat="1" x14ac:dyDescent="0.3">
      <c r="A141" s="1"/>
      <c r="C141" s="9"/>
      <c r="D141" s="13"/>
      <c r="E141" s="14" t="s">
        <v>268</v>
      </c>
      <c r="F141" s="106">
        <f>STDEV(F132:F139)/SQRT(8)</f>
        <v>0.78834577597650646</v>
      </c>
      <c r="G141" s="19"/>
      <c r="H141" s="11"/>
      <c r="I141" s="19"/>
      <c r="J141" s="11"/>
      <c r="K141" s="19"/>
      <c r="L141" s="11"/>
      <c r="M141" s="19"/>
      <c r="N141" s="11"/>
      <c r="O141" s="19"/>
      <c r="P141" s="11"/>
      <c r="Q141" s="19"/>
      <c r="R141" s="11"/>
      <c r="S141" s="19"/>
      <c r="T141" s="11"/>
      <c r="U141" s="19"/>
      <c r="V141" s="11"/>
      <c r="W141" s="19"/>
      <c r="X141" s="11"/>
      <c r="Y141" s="19"/>
      <c r="Z141" s="11"/>
      <c r="AA141" s="19"/>
      <c r="AB141" s="11"/>
      <c r="AC141" s="19"/>
      <c r="AD141" s="11"/>
      <c r="AE141" s="19"/>
      <c r="AF141" s="11"/>
      <c r="AG141" s="19"/>
      <c r="AH141" s="11"/>
      <c r="AI141" s="19"/>
      <c r="AJ141" s="11"/>
      <c r="AK141" s="19"/>
      <c r="AL141" s="11"/>
      <c r="AM141" s="3"/>
      <c r="AN141" s="3"/>
      <c r="AO141" s="3"/>
    </row>
    <row r="142" spans="1:41" s="2" customFormat="1" x14ac:dyDescent="0.3">
      <c r="A142" s="1">
        <v>97</v>
      </c>
      <c r="B142" s="2" t="s">
        <v>144</v>
      </c>
      <c r="C142" s="9" t="s">
        <v>208</v>
      </c>
      <c r="D142" s="13" t="s">
        <v>238</v>
      </c>
      <c r="E142" s="18">
        <v>1</v>
      </c>
      <c r="F142" s="6">
        <v>15.07</v>
      </c>
      <c r="G142" s="19">
        <v>2.7080000000000002</v>
      </c>
      <c r="H142" s="11">
        <f t="shared" ref="H142:H149" si="202">G142-G$264</f>
        <v>2.633</v>
      </c>
      <c r="I142" s="19">
        <v>21.97</v>
      </c>
      <c r="J142" s="11">
        <f t="shared" ref="J142:J149" si="203">I142-I$264</f>
        <v>21.91395</v>
      </c>
      <c r="K142" s="19">
        <v>0.44080000000000003</v>
      </c>
      <c r="L142" s="11">
        <f t="shared" ref="L142:L149" si="204">K142-K$264</f>
        <v>0.37355000000000005</v>
      </c>
      <c r="M142" s="19">
        <v>1.5069999999999999</v>
      </c>
      <c r="N142" s="11">
        <f t="shared" ref="N142:N149" si="205">M142-M$264</f>
        <v>1.4284999999999999</v>
      </c>
      <c r="O142" s="19">
        <v>12</v>
      </c>
      <c r="P142" s="11">
        <f t="shared" ref="P142:P149" si="206">O142-O$264</f>
        <v>10.7615</v>
      </c>
      <c r="Q142" s="19">
        <v>41.78</v>
      </c>
      <c r="R142" s="11">
        <f t="shared" ref="R142:R149" si="207">Q142-Q$264</f>
        <v>19.455000000000002</v>
      </c>
      <c r="S142" s="19">
        <v>0.7208</v>
      </c>
      <c r="T142" s="11">
        <f t="shared" ref="T142:T149" si="208">S142-S$264</f>
        <v>0.56030000000000002</v>
      </c>
      <c r="U142" s="19">
        <v>1.022</v>
      </c>
      <c r="V142" s="11">
        <f t="shared" ref="V142:V149" si="209">U142-U$264</f>
        <v>0.99635000000000007</v>
      </c>
      <c r="W142" s="19">
        <v>2.99</v>
      </c>
      <c r="X142" s="11">
        <f t="shared" ref="X142:X149" si="210">W142-W$264</f>
        <v>2.903</v>
      </c>
      <c r="Y142" s="19">
        <v>2.278</v>
      </c>
      <c r="Z142" s="11">
        <f t="shared" ref="Z142:Z149" si="211">Y142-Y$264</f>
        <v>2.2635000000000001</v>
      </c>
      <c r="AA142" s="19">
        <v>2.5339999999999998</v>
      </c>
      <c r="AB142" s="11">
        <f t="shared" ref="AB142:AB149" si="212">AA142-AA$264</f>
        <v>2.4255</v>
      </c>
      <c r="AC142" s="19">
        <v>26.06</v>
      </c>
      <c r="AD142" s="11">
        <f t="shared" ref="AD142:AD149" si="213">AC142-AC$264</f>
        <v>24.787499999999998</v>
      </c>
      <c r="AE142" s="19">
        <v>1.2909999999999999</v>
      </c>
      <c r="AF142" s="11">
        <f t="shared" ref="AF142:AF149" si="214">AE142-AE$264</f>
        <v>1.2494999999999998</v>
      </c>
      <c r="AG142" s="19">
        <v>7.1150000000000002</v>
      </c>
      <c r="AH142" s="11">
        <f t="shared" ref="AH142:AH149" si="215">AG142-AG$264</f>
        <v>5.5145</v>
      </c>
      <c r="AI142" s="19">
        <v>3.169</v>
      </c>
      <c r="AJ142" s="11">
        <f t="shared" ref="AJ142:AJ149" si="216">AI142-AI$264</f>
        <v>3.1065</v>
      </c>
      <c r="AK142" s="19">
        <v>124.3</v>
      </c>
      <c r="AL142" s="11">
        <f t="shared" ref="AL142:AL149" si="217">AK142-AK$264</f>
        <v>110.14999999999999</v>
      </c>
      <c r="AM142" s="3">
        <v>42.879330000000003</v>
      </c>
      <c r="AN142" s="3">
        <v>2.3585509999999998</v>
      </c>
      <c r="AO142" s="3">
        <v>18.18037</v>
      </c>
    </row>
    <row r="143" spans="1:41" s="2" customFormat="1" x14ac:dyDescent="0.3">
      <c r="A143" s="1">
        <v>98</v>
      </c>
      <c r="B143" s="2" t="s">
        <v>145</v>
      </c>
      <c r="C143" s="9" t="s">
        <v>208</v>
      </c>
      <c r="D143" s="13" t="s">
        <v>238</v>
      </c>
      <c r="E143" s="18">
        <v>2</v>
      </c>
      <c r="F143" s="6">
        <v>17.93</v>
      </c>
      <c r="G143" s="19">
        <v>2.3959999999999999</v>
      </c>
      <c r="H143" s="11">
        <f t="shared" si="202"/>
        <v>2.3209999999999997</v>
      </c>
      <c r="I143" s="19">
        <v>19.78</v>
      </c>
      <c r="J143" s="11">
        <f t="shared" si="203"/>
        <v>19.723950000000002</v>
      </c>
      <c r="K143" s="19">
        <v>0.57650000000000001</v>
      </c>
      <c r="L143" s="11">
        <f t="shared" si="204"/>
        <v>0.50924999999999998</v>
      </c>
      <c r="M143" s="19">
        <v>3.7850000000000001</v>
      </c>
      <c r="N143" s="11">
        <f t="shared" si="205"/>
        <v>3.7065000000000001</v>
      </c>
      <c r="O143" s="19">
        <v>4.8940000000000001</v>
      </c>
      <c r="P143" s="11">
        <f t="shared" si="206"/>
        <v>3.6555</v>
      </c>
      <c r="Q143" s="19">
        <v>36.44</v>
      </c>
      <c r="R143" s="11">
        <f t="shared" si="207"/>
        <v>14.114999999999998</v>
      </c>
      <c r="S143" s="19">
        <v>0.29680000000000001</v>
      </c>
      <c r="T143" s="11">
        <f t="shared" si="208"/>
        <v>0.1363</v>
      </c>
      <c r="U143" s="19">
        <v>0.8569</v>
      </c>
      <c r="V143" s="11">
        <f t="shared" si="209"/>
        <v>0.83125000000000004</v>
      </c>
      <c r="W143" s="19">
        <v>2.8730000000000002</v>
      </c>
      <c r="X143" s="11">
        <f t="shared" si="210"/>
        <v>2.786</v>
      </c>
      <c r="Y143" s="19">
        <v>2.1190000000000002</v>
      </c>
      <c r="Z143" s="11">
        <f t="shared" si="211"/>
        <v>2.1045000000000003</v>
      </c>
      <c r="AA143" s="19">
        <v>2.68</v>
      </c>
      <c r="AB143" s="11">
        <f t="shared" si="212"/>
        <v>2.5715000000000003</v>
      </c>
      <c r="AC143" s="19">
        <v>4.9690000000000003</v>
      </c>
      <c r="AD143" s="11">
        <f t="shared" si="213"/>
        <v>3.6965000000000003</v>
      </c>
      <c r="AE143" s="19">
        <v>0.60699999999999998</v>
      </c>
      <c r="AF143" s="11">
        <f t="shared" si="214"/>
        <v>0.5655</v>
      </c>
      <c r="AG143" s="19">
        <v>5.2640000000000002</v>
      </c>
      <c r="AH143" s="11">
        <f t="shared" si="215"/>
        <v>3.6635</v>
      </c>
      <c r="AI143" s="19">
        <v>2.5870000000000002</v>
      </c>
      <c r="AJ143" s="11">
        <f t="shared" si="216"/>
        <v>2.5245000000000002</v>
      </c>
      <c r="AK143" s="19">
        <v>105.8</v>
      </c>
      <c r="AL143" s="11">
        <f t="shared" si="217"/>
        <v>91.649999999999991</v>
      </c>
      <c r="AM143" s="3">
        <v>40.727060000000002</v>
      </c>
      <c r="AN143" s="3">
        <v>2.3273079999999999</v>
      </c>
      <c r="AO143" s="3">
        <v>17.499639999999999</v>
      </c>
    </row>
    <row r="144" spans="1:41" s="2" customFormat="1" x14ac:dyDescent="0.3">
      <c r="A144" s="1">
        <v>99</v>
      </c>
      <c r="B144" s="2" t="s">
        <v>146</v>
      </c>
      <c r="C144" s="9" t="s">
        <v>208</v>
      </c>
      <c r="D144" s="13" t="s">
        <v>238</v>
      </c>
      <c r="E144" s="18">
        <v>3</v>
      </c>
      <c r="F144" s="6">
        <v>19.29</v>
      </c>
      <c r="G144" s="19">
        <v>7.8659999999999997</v>
      </c>
      <c r="H144" s="11">
        <f t="shared" si="202"/>
        <v>7.7909999999999995</v>
      </c>
      <c r="I144" s="19">
        <v>21.11</v>
      </c>
      <c r="J144" s="11">
        <f t="shared" si="203"/>
        <v>21.05395</v>
      </c>
      <c r="K144" s="19">
        <v>0.4758</v>
      </c>
      <c r="L144" s="11">
        <f t="shared" si="204"/>
        <v>0.40854999999999997</v>
      </c>
      <c r="M144" s="19">
        <v>25.64</v>
      </c>
      <c r="N144" s="11">
        <f t="shared" si="205"/>
        <v>25.561500000000002</v>
      </c>
      <c r="O144" s="19">
        <v>17.36</v>
      </c>
      <c r="P144" s="11">
        <f t="shared" si="206"/>
        <v>16.121500000000001</v>
      </c>
      <c r="Q144" s="19">
        <v>33.520000000000003</v>
      </c>
      <c r="R144" s="11">
        <f t="shared" si="207"/>
        <v>11.195000000000004</v>
      </c>
      <c r="S144" s="19">
        <v>1.87</v>
      </c>
      <c r="T144" s="11">
        <f t="shared" si="208"/>
        <v>1.7095</v>
      </c>
      <c r="U144" s="19">
        <v>1.585</v>
      </c>
      <c r="V144" s="11">
        <f t="shared" si="209"/>
        <v>1.55935</v>
      </c>
      <c r="W144" s="19">
        <v>2.5939999999999999</v>
      </c>
      <c r="X144" s="11">
        <f t="shared" si="210"/>
        <v>2.5069999999999997</v>
      </c>
      <c r="Y144" s="19">
        <v>2.3159999999999998</v>
      </c>
      <c r="Z144" s="11">
        <f t="shared" si="211"/>
        <v>2.3014999999999999</v>
      </c>
      <c r="AA144" s="19">
        <v>3.9489999999999998</v>
      </c>
      <c r="AB144" s="11">
        <f t="shared" si="212"/>
        <v>3.8405</v>
      </c>
      <c r="AC144" s="19">
        <v>9.0749999999999993</v>
      </c>
      <c r="AD144" s="11">
        <f t="shared" si="213"/>
        <v>7.8024999999999993</v>
      </c>
      <c r="AE144" s="19">
        <v>0.99209999999999998</v>
      </c>
      <c r="AF144" s="11">
        <f t="shared" si="214"/>
        <v>0.9506</v>
      </c>
      <c r="AG144" s="19">
        <v>4.5460000000000003</v>
      </c>
      <c r="AH144" s="11">
        <f t="shared" si="215"/>
        <v>2.9455</v>
      </c>
      <c r="AI144" s="19">
        <v>2.9990000000000001</v>
      </c>
      <c r="AJ144" s="11">
        <f t="shared" si="216"/>
        <v>2.9365000000000001</v>
      </c>
      <c r="AK144" s="19">
        <v>91.56</v>
      </c>
      <c r="AL144" s="11">
        <f t="shared" si="217"/>
        <v>77.41</v>
      </c>
      <c r="AM144" s="3">
        <v>40.968359999999997</v>
      </c>
      <c r="AN144" s="3">
        <v>2.0996980000000001</v>
      </c>
      <c r="AO144" s="3">
        <v>19.51155</v>
      </c>
    </row>
    <row r="145" spans="1:41" s="2" customFormat="1" x14ac:dyDescent="0.3">
      <c r="A145" s="1">
        <v>100</v>
      </c>
      <c r="B145" s="2" t="s">
        <v>147</v>
      </c>
      <c r="C145" s="9" t="s">
        <v>208</v>
      </c>
      <c r="D145" s="13" t="s">
        <v>238</v>
      </c>
      <c r="E145" s="18">
        <v>4</v>
      </c>
      <c r="F145" s="6">
        <v>14.36</v>
      </c>
      <c r="G145" s="19">
        <v>4.5270000000000001</v>
      </c>
      <c r="H145" s="11">
        <f t="shared" si="202"/>
        <v>4.452</v>
      </c>
      <c r="I145" s="19">
        <v>21.31</v>
      </c>
      <c r="J145" s="11">
        <f t="shared" si="203"/>
        <v>21.25395</v>
      </c>
      <c r="K145" s="19">
        <v>0.21640000000000001</v>
      </c>
      <c r="L145" s="11">
        <f t="shared" si="204"/>
        <v>0.14915</v>
      </c>
      <c r="M145" s="19">
        <v>1.3680000000000001</v>
      </c>
      <c r="N145" s="11">
        <f t="shared" si="205"/>
        <v>1.2895000000000001</v>
      </c>
      <c r="O145" s="19">
        <v>9.9209999999999994</v>
      </c>
      <c r="P145" s="11">
        <f t="shared" si="206"/>
        <v>8.6824999999999992</v>
      </c>
      <c r="Q145" s="19">
        <v>35.43</v>
      </c>
      <c r="R145" s="11">
        <f t="shared" si="207"/>
        <v>13.105</v>
      </c>
      <c r="S145" s="19">
        <v>1.5940000000000001</v>
      </c>
      <c r="T145" s="11">
        <f t="shared" si="208"/>
        <v>1.4335</v>
      </c>
      <c r="U145" s="19">
        <v>0.99950000000000006</v>
      </c>
      <c r="V145" s="11">
        <f t="shared" si="209"/>
        <v>0.9738500000000001</v>
      </c>
      <c r="W145" s="19">
        <v>3.754</v>
      </c>
      <c r="X145" s="11">
        <f t="shared" si="210"/>
        <v>3.6669999999999998</v>
      </c>
      <c r="Y145" s="19">
        <v>2.2170000000000001</v>
      </c>
      <c r="Z145" s="11">
        <f t="shared" si="211"/>
        <v>2.2025000000000001</v>
      </c>
      <c r="AA145" s="19">
        <v>3.1080000000000001</v>
      </c>
      <c r="AB145" s="11">
        <f t="shared" si="212"/>
        <v>2.9995000000000003</v>
      </c>
      <c r="AC145" s="19">
        <v>6.4349999999999996</v>
      </c>
      <c r="AD145" s="11">
        <f t="shared" si="213"/>
        <v>5.1624999999999996</v>
      </c>
      <c r="AE145" s="19">
        <v>1.2729999999999999</v>
      </c>
      <c r="AF145" s="11">
        <f t="shared" si="214"/>
        <v>1.2314999999999998</v>
      </c>
      <c r="AG145" s="19">
        <v>5.915</v>
      </c>
      <c r="AH145" s="11">
        <f t="shared" si="215"/>
        <v>4.3144999999999998</v>
      </c>
      <c r="AI145" s="19">
        <v>3.109</v>
      </c>
      <c r="AJ145" s="11">
        <f t="shared" si="216"/>
        <v>3.0465</v>
      </c>
      <c r="AK145" s="19">
        <v>94.44</v>
      </c>
      <c r="AL145" s="11">
        <f t="shared" si="217"/>
        <v>80.289999999999992</v>
      </c>
      <c r="AM145" s="3">
        <v>40.528919999999999</v>
      </c>
      <c r="AN145" s="3">
        <v>2.3080319999999999</v>
      </c>
      <c r="AO145" s="3">
        <v>17.559950000000001</v>
      </c>
    </row>
    <row r="146" spans="1:41" s="2" customFormat="1" x14ac:dyDescent="0.3">
      <c r="A146" s="1">
        <v>101</v>
      </c>
      <c r="B146" s="2" t="s">
        <v>148</v>
      </c>
      <c r="C146" s="9" t="s">
        <v>208</v>
      </c>
      <c r="D146" s="13" t="s">
        <v>239</v>
      </c>
      <c r="E146" s="18">
        <v>5</v>
      </c>
      <c r="F146" s="6">
        <v>18.73</v>
      </c>
      <c r="G146" s="19">
        <v>9.3870000000000005</v>
      </c>
      <c r="H146" s="11">
        <f t="shared" si="202"/>
        <v>9.3120000000000012</v>
      </c>
      <c r="I146" s="19">
        <v>12.87</v>
      </c>
      <c r="J146" s="11">
        <f t="shared" si="203"/>
        <v>12.813949999999998</v>
      </c>
      <c r="K146" s="19">
        <v>0.14779999999999999</v>
      </c>
      <c r="L146" s="11">
        <f t="shared" si="204"/>
        <v>8.0549999999999983E-2</v>
      </c>
      <c r="M146" s="19">
        <v>2.4279999999999999</v>
      </c>
      <c r="N146" s="11">
        <f t="shared" si="205"/>
        <v>2.3494999999999999</v>
      </c>
      <c r="O146" s="19">
        <v>9.7070000000000007</v>
      </c>
      <c r="P146" s="11">
        <f t="shared" si="206"/>
        <v>8.4685000000000006</v>
      </c>
      <c r="Q146" s="19">
        <v>45.29</v>
      </c>
      <c r="R146" s="11">
        <f t="shared" si="207"/>
        <v>22.965</v>
      </c>
      <c r="S146" s="19">
        <v>3.2269999999999999</v>
      </c>
      <c r="T146" s="11">
        <f t="shared" si="208"/>
        <v>3.0665</v>
      </c>
      <c r="U146" s="19">
        <v>0.8821</v>
      </c>
      <c r="V146" s="11">
        <f t="shared" si="209"/>
        <v>0.85645000000000004</v>
      </c>
      <c r="W146" s="19">
        <v>2.6669999999999998</v>
      </c>
      <c r="X146" s="11">
        <f t="shared" si="210"/>
        <v>2.5799999999999996</v>
      </c>
      <c r="Y146" s="19">
        <v>1.702</v>
      </c>
      <c r="Z146" s="11">
        <f t="shared" si="211"/>
        <v>1.6875</v>
      </c>
      <c r="AA146" s="19">
        <v>0.83579999999999999</v>
      </c>
      <c r="AB146" s="11">
        <f t="shared" si="212"/>
        <v>0.72729999999999995</v>
      </c>
      <c r="AC146" s="19">
        <v>18.52</v>
      </c>
      <c r="AD146" s="11">
        <f t="shared" si="213"/>
        <v>17.247499999999999</v>
      </c>
      <c r="AE146" s="19">
        <v>0.59019999999999995</v>
      </c>
      <c r="AF146" s="11">
        <f t="shared" si="214"/>
        <v>0.54869999999999997</v>
      </c>
      <c r="AG146" s="19">
        <v>7.8079999999999998</v>
      </c>
      <c r="AH146" s="11">
        <f t="shared" si="215"/>
        <v>6.2074999999999996</v>
      </c>
      <c r="AI146" s="19">
        <v>1.002</v>
      </c>
      <c r="AJ146" s="11">
        <f t="shared" si="216"/>
        <v>0.9395</v>
      </c>
      <c r="AK146" s="19">
        <v>112.4</v>
      </c>
      <c r="AL146" s="11">
        <f t="shared" si="217"/>
        <v>98.25</v>
      </c>
      <c r="AM146" s="3">
        <v>36.361060000000002</v>
      </c>
      <c r="AN146" s="3">
        <v>2.1993269999999998</v>
      </c>
      <c r="AO146" s="3">
        <v>16.532810000000001</v>
      </c>
    </row>
    <row r="147" spans="1:41" s="2" customFormat="1" x14ac:dyDescent="0.3">
      <c r="A147" s="1">
        <v>102</v>
      </c>
      <c r="B147" s="2" t="s">
        <v>149</v>
      </c>
      <c r="C147" s="9" t="s">
        <v>208</v>
      </c>
      <c r="D147" s="13" t="s">
        <v>239</v>
      </c>
      <c r="E147" s="18">
        <v>6</v>
      </c>
      <c r="F147" s="6">
        <v>19.11</v>
      </c>
      <c r="G147" s="19">
        <v>4.2629999999999999</v>
      </c>
      <c r="H147" s="11">
        <f t="shared" si="202"/>
        <v>4.1879999999999997</v>
      </c>
      <c r="I147" s="19">
        <v>8.2080000000000002</v>
      </c>
      <c r="J147" s="11">
        <f t="shared" si="203"/>
        <v>8.1519499999999994</v>
      </c>
      <c r="K147" s="19">
        <v>0.46639999999999998</v>
      </c>
      <c r="L147" s="11">
        <f t="shared" si="204"/>
        <v>0.39915</v>
      </c>
      <c r="M147" s="19">
        <v>0.92359999999999998</v>
      </c>
      <c r="N147" s="11">
        <f t="shared" si="205"/>
        <v>0.84509999999999996</v>
      </c>
      <c r="O147" s="19">
        <v>6.6689999999999996</v>
      </c>
      <c r="P147" s="11">
        <f t="shared" si="206"/>
        <v>5.4304999999999994</v>
      </c>
      <c r="Q147" s="19">
        <v>40.15</v>
      </c>
      <c r="R147" s="11">
        <f t="shared" si="207"/>
        <v>17.824999999999999</v>
      </c>
      <c r="S147" s="19">
        <v>1.798</v>
      </c>
      <c r="T147" s="11">
        <f t="shared" si="208"/>
        <v>1.6375</v>
      </c>
      <c r="U147" s="19">
        <v>0.51470000000000005</v>
      </c>
      <c r="V147" s="11">
        <f t="shared" si="209"/>
        <v>0.48905000000000004</v>
      </c>
      <c r="W147" s="19">
        <v>1.9379999999999999</v>
      </c>
      <c r="X147" s="11">
        <f t="shared" si="210"/>
        <v>1.851</v>
      </c>
      <c r="Y147" s="19">
        <v>1.254</v>
      </c>
      <c r="Z147" s="11">
        <f t="shared" si="211"/>
        <v>1.2395</v>
      </c>
      <c r="AA147" s="19">
        <v>2.5760000000000001</v>
      </c>
      <c r="AB147" s="11">
        <f t="shared" si="212"/>
        <v>2.4675000000000002</v>
      </c>
      <c r="AC147" s="19">
        <v>5.0960000000000001</v>
      </c>
      <c r="AD147" s="11">
        <f t="shared" si="213"/>
        <v>3.8235000000000001</v>
      </c>
      <c r="AE147" s="19">
        <v>0.57789999999999997</v>
      </c>
      <c r="AF147" s="11">
        <f t="shared" si="214"/>
        <v>0.53639999999999999</v>
      </c>
      <c r="AG147" s="19">
        <v>6.452</v>
      </c>
      <c r="AH147" s="11">
        <f t="shared" si="215"/>
        <v>4.8514999999999997</v>
      </c>
      <c r="AI147" s="19">
        <v>1.39</v>
      </c>
      <c r="AJ147" s="11">
        <f t="shared" si="216"/>
        <v>1.3274999999999999</v>
      </c>
      <c r="AK147" s="19">
        <v>80.69</v>
      </c>
      <c r="AL147" s="11">
        <f t="shared" si="217"/>
        <v>66.539999999999992</v>
      </c>
      <c r="AM147" s="3">
        <v>37.268520000000002</v>
      </c>
      <c r="AN147" s="3">
        <v>2.023854</v>
      </c>
      <c r="AO147" s="3">
        <v>18.414629999999999</v>
      </c>
    </row>
    <row r="148" spans="1:41" s="2" customFormat="1" x14ac:dyDescent="0.3">
      <c r="A148" s="1">
        <v>103</v>
      </c>
      <c r="B148" s="2" t="s">
        <v>150</v>
      </c>
      <c r="C148" s="9" t="s">
        <v>208</v>
      </c>
      <c r="D148" s="13" t="s">
        <v>239</v>
      </c>
      <c r="E148" s="18">
        <v>7</v>
      </c>
      <c r="F148" s="6">
        <v>19.489999999999998</v>
      </c>
      <c r="G148" s="19">
        <v>6.4530000000000003</v>
      </c>
      <c r="H148" s="11">
        <f t="shared" si="202"/>
        <v>6.3780000000000001</v>
      </c>
      <c r="I148" s="19">
        <v>18.64</v>
      </c>
      <c r="J148" s="11">
        <f t="shared" si="203"/>
        <v>18.583950000000002</v>
      </c>
      <c r="K148" s="19">
        <v>0.33810000000000001</v>
      </c>
      <c r="L148" s="11">
        <f t="shared" si="204"/>
        <v>0.27085000000000004</v>
      </c>
      <c r="M148" s="19">
        <v>1.5609999999999999</v>
      </c>
      <c r="N148" s="11">
        <f t="shared" si="205"/>
        <v>1.4824999999999999</v>
      </c>
      <c r="O148" s="19">
        <v>12.37</v>
      </c>
      <c r="P148" s="11">
        <f t="shared" si="206"/>
        <v>11.131499999999999</v>
      </c>
      <c r="Q148" s="19">
        <v>56.86</v>
      </c>
      <c r="R148" s="11">
        <f t="shared" si="207"/>
        <v>34.534999999999997</v>
      </c>
      <c r="S148" s="19">
        <v>2.4380000000000002</v>
      </c>
      <c r="T148" s="11">
        <f t="shared" si="208"/>
        <v>2.2775000000000003</v>
      </c>
      <c r="U148" s="19">
        <v>1.095</v>
      </c>
      <c r="V148" s="11">
        <f t="shared" si="209"/>
        <v>1.06935</v>
      </c>
      <c r="W148" s="19">
        <v>4.1280000000000001</v>
      </c>
      <c r="X148" s="11">
        <f t="shared" si="210"/>
        <v>4.0410000000000004</v>
      </c>
      <c r="Y148" s="19">
        <v>3.0569999999999999</v>
      </c>
      <c r="Z148" s="11">
        <f t="shared" si="211"/>
        <v>3.0425</v>
      </c>
      <c r="AA148" s="19">
        <v>3.778</v>
      </c>
      <c r="AB148" s="11">
        <f t="shared" si="212"/>
        <v>3.6695000000000002</v>
      </c>
      <c r="AC148" s="19">
        <v>6.6740000000000004</v>
      </c>
      <c r="AD148" s="11">
        <f t="shared" si="213"/>
        <v>5.4015000000000004</v>
      </c>
      <c r="AE148" s="19">
        <v>1.177</v>
      </c>
      <c r="AF148" s="11">
        <f t="shared" si="214"/>
        <v>1.1355</v>
      </c>
      <c r="AG148" s="19">
        <v>8.6910000000000007</v>
      </c>
      <c r="AH148" s="11">
        <f t="shared" si="215"/>
        <v>7.0905000000000005</v>
      </c>
      <c r="AI148" s="19">
        <v>3.3639999999999999</v>
      </c>
      <c r="AJ148" s="11">
        <f t="shared" si="216"/>
        <v>3.3014999999999999</v>
      </c>
      <c r="AK148" s="19">
        <v>119.2</v>
      </c>
      <c r="AL148" s="11">
        <f t="shared" si="217"/>
        <v>105.05</v>
      </c>
      <c r="AM148" s="3">
        <v>37.26388</v>
      </c>
      <c r="AN148" s="3">
        <v>2.0571640000000002</v>
      </c>
      <c r="AO148" s="3">
        <v>18.1142</v>
      </c>
    </row>
    <row r="149" spans="1:41" s="2" customFormat="1" x14ac:dyDescent="0.3">
      <c r="A149" s="1">
        <v>104</v>
      </c>
      <c r="B149" s="2" t="s">
        <v>151</v>
      </c>
      <c r="C149" s="9" t="s">
        <v>208</v>
      </c>
      <c r="D149" s="13" t="s">
        <v>239</v>
      </c>
      <c r="E149" s="18">
        <v>8</v>
      </c>
      <c r="F149" s="6">
        <v>20.309999999999999</v>
      </c>
      <c r="G149" s="19">
        <v>2.9670000000000001</v>
      </c>
      <c r="H149" s="11">
        <f t="shared" si="202"/>
        <v>2.8919999999999999</v>
      </c>
      <c r="I149" s="19">
        <v>13.83</v>
      </c>
      <c r="J149" s="11">
        <f t="shared" si="203"/>
        <v>13.773949999999999</v>
      </c>
      <c r="K149" s="19">
        <v>0.25990000000000002</v>
      </c>
      <c r="L149" s="11">
        <f t="shared" si="204"/>
        <v>0.19265000000000002</v>
      </c>
      <c r="M149" s="19">
        <v>0.81110000000000004</v>
      </c>
      <c r="N149" s="11">
        <f t="shared" si="205"/>
        <v>0.73260000000000003</v>
      </c>
      <c r="O149" s="19">
        <v>6.04</v>
      </c>
      <c r="P149" s="11">
        <f t="shared" si="206"/>
        <v>4.8014999999999999</v>
      </c>
      <c r="Q149" s="19">
        <v>31.94</v>
      </c>
      <c r="R149" s="11">
        <f t="shared" si="207"/>
        <v>9.615000000000002</v>
      </c>
      <c r="S149" s="19">
        <v>1.022</v>
      </c>
      <c r="T149" s="11">
        <f t="shared" si="208"/>
        <v>0.86150000000000004</v>
      </c>
      <c r="U149" s="19">
        <v>0.76700000000000002</v>
      </c>
      <c r="V149" s="11">
        <f t="shared" si="209"/>
        <v>0.74135000000000006</v>
      </c>
      <c r="W149" s="19">
        <v>1.8839999999999999</v>
      </c>
      <c r="X149" s="11">
        <f t="shared" si="210"/>
        <v>1.7969999999999999</v>
      </c>
      <c r="Y149" s="19">
        <v>0.49780000000000002</v>
      </c>
      <c r="Z149" s="11">
        <f t="shared" si="211"/>
        <v>0.48330000000000001</v>
      </c>
      <c r="AA149" s="19">
        <v>3.113</v>
      </c>
      <c r="AB149" s="11">
        <f t="shared" si="212"/>
        <v>3.0045000000000002</v>
      </c>
      <c r="AC149" s="19">
        <v>5.1429999999999998</v>
      </c>
      <c r="AD149" s="11">
        <f t="shared" si="213"/>
        <v>3.8704999999999998</v>
      </c>
      <c r="AE149" s="19">
        <v>0.68969999999999998</v>
      </c>
      <c r="AF149" s="11">
        <f t="shared" si="214"/>
        <v>0.6482</v>
      </c>
      <c r="AG149" s="19">
        <v>7.2859999999999996</v>
      </c>
      <c r="AH149" s="11">
        <f t="shared" si="215"/>
        <v>5.6854999999999993</v>
      </c>
      <c r="AI149" s="19">
        <v>2.2999999999999998</v>
      </c>
      <c r="AJ149" s="11">
        <f t="shared" si="216"/>
        <v>2.2374999999999998</v>
      </c>
      <c r="AK149" s="19">
        <v>64.569999999999993</v>
      </c>
      <c r="AL149" s="11">
        <f t="shared" si="217"/>
        <v>50.419999999999995</v>
      </c>
      <c r="AM149" s="3">
        <v>41.447960000000002</v>
      </c>
      <c r="AN149" s="3">
        <v>1.8940630000000001</v>
      </c>
      <c r="AO149" s="3">
        <v>21.883089999999999</v>
      </c>
    </row>
    <row r="150" spans="1:41" s="2" customFormat="1" x14ac:dyDescent="0.3">
      <c r="A150" s="1"/>
      <c r="C150" s="9"/>
      <c r="D150" s="13"/>
      <c r="E150" s="14" t="s">
        <v>370</v>
      </c>
      <c r="F150" s="106">
        <f>AVERAGE(F142:F149)</f>
        <v>18.036249999999999</v>
      </c>
      <c r="G150" s="19"/>
      <c r="H150" s="11"/>
      <c r="I150" s="19"/>
      <c r="J150" s="11"/>
      <c r="K150" s="19"/>
      <c r="L150" s="11"/>
      <c r="M150" s="19"/>
      <c r="N150" s="11"/>
      <c r="O150" s="19"/>
      <c r="P150" s="11"/>
      <c r="Q150" s="19"/>
      <c r="R150" s="11"/>
      <c r="S150" s="19"/>
      <c r="T150" s="11"/>
      <c r="U150" s="19"/>
      <c r="V150" s="11"/>
      <c r="W150" s="19"/>
      <c r="X150" s="11"/>
      <c r="Y150" s="19"/>
      <c r="Z150" s="11"/>
      <c r="AA150" s="19"/>
      <c r="AB150" s="11"/>
      <c r="AC150" s="19"/>
      <c r="AD150" s="11"/>
      <c r="AE150" s="19"/>
      <c r="AF150" s="11"/>
      <c r="AG150" s="19"/>
      <c r="AH150" s="11"/>
      <c r="AI150" s="19"/>
      <c r="AJ150" s="11"/>
      <c r="AK150" s="19"/>
      <c r="AL150" s="11"/>
      <c r="AM150" s="3"/>
      <c r="AN150" s="3"/>
      <c r="AO150" s="3"/>
    </row>
    <row r="151" spans="1:41" s="2" customFormat="1" x14ac:dyDescent="0.3">
      <c r="A151" s="1"/>
      <c r="C151" s="9"/>
      <c r="D151" s="13"/>
      <c r="E151" s="14" t="s">
        <v>268</v>
      </c>
      <c r="F151" s="106">
        <f>STDEV(F142:F149)/SQRT(8)</f>
        <v>0.76548522776639749</v>
      </c>
      <c r="G151" s="19"/>
      <c r="H151" s="11"/>
      <c r="I151" s="19"/>
      <c r="J151" s="11"/>
      <c r="K151" s="19"/>
      <c r="L151" s="11"/>
      <c r="M151" s="19"/>
      <c r="N151" s="11"/>
      <c r="O151" s="19"/>
      <c r="P151" s="11"/>
      <c r="Q151" s="19"/>
      <c r="R151" s="11"/>
      <c r="S151" s="19"/>
      <c r="T151" s="11"/>
      <c r="U151" s="19"/>
      <c r="V151" s="11"/>
      <c r="W151" s="19"/>
      <c r="X151" s="11"/>
      <c r="Y151" s="19"/>
      <c r="Z151" s="11"/>
      <c r="AA151" s="19"/>
      <c r="AB151" s="11"/>
      <c r="AC151" s="19"/>
      <c r="AD151" s="11"/>
      <c r="AE151" s="19"/>
      <c r="AF151" s="11"/>
      <c r="AG151" s="19"/>
      <c r="AH151" s="11"/>
      <c r="AI151" s="19"/>
      <c r="AJ151" s="11"/>
      <c r="AK151" s="19"/>
      <c r="AL151" s="11"/>
      <c r="AM151" s="3"/>
      <c r="AN151" s="3"/>
      <c r="AO151" s="3"/>
    </row>
    <row r="152" spans="1:41" s="2" customFormat="1" x14ac:dyDescent="0.3">
      <c r="A152" s="1">
        <v>105</v>
      </c>
      <c r="B152" s="2" t="s">
        <v>152</v>
      </c>
      <c r="C152" s="9" t="s">
        <v>208</v>
      </c>
      <c r="D152" s="13" t="s">
        <v>240</v>
      </c>
      <c r="E152" s="18">
        <v>9</v>
      </c>
      <c r="F152" s="6">
        <v>22.82</v>
      </c>
      <c r="G152" s="19">
        <v>7.77</v>
      </c>
      <c r="H152" s="11">
        <f t="shared" ref="H152:H159" si="218">G152-G$264</f>
        <v>7.6949999999999994</v>
      </c>
      <c r="I152" s="19">
        <v>15.8</v>
      </c>
      <c r="J152" s="11">
        <f t="shared" ref="J152:J159" si="219">I152-I$264</f>
        <v>15.74395</v>
      </c>
      <c r="K152" s="19">
        <v>0.1094</v>
      </c>
      <c r="L152" s="11">
        <f>K152-K$264</f>
        <v>4.2149999999999993E-2</v>
      </c>
      <c r="M152" s="19">
        <v>2.0990000000000002</v>
      </c>
      <c r="N152" s="11">
        <f t="shared" ref="N152:N159" si="220">M152-M$264</f>
        <v>2.0205000000000002</v>
      </c>
      <c r="O152" s="19">
        <v>16.68</v>
      </c>
      <c r="P152" s="11">
        <f t="shared" ref="P152:P159" si="221">O152-O$264</f>
        <v>15.4415</v>
      </c>
      <c r="Q152" s="19">
        <v>27.2</v>
      </c>
      <c r="R152" s="11">
        <f>Q152-Q$264</f>
        <v>4.875</v>
      </c>
      <c r="S152" s="19">
        <v>2.274</v>
      </c>
      <c r="T152" s="11">
        <f t="shared" ref="T152:T159" si="222">S152-S$264</f>
        <v>2.1135000000000002</v>
      </c>
      <c r="U152" s="19">
        <v>0.54590000000000005</v>
      </c>
      <c r="V152" s="11">
        <f>U152-U$264</f>
        <v>0.5202500000000001</v>
      </c>
      <c r="W152" s="19">
        <v>2.5760000000000001</v>
      </c>
      <c r="X152" s="11">
        <f t="shared" ref="X152:X159" si="223">W152-W$264</f>
        <v>2.4889999999999999</v>
      </c>
      <c r="Y152" s="19">
        <v>0.28060000000000002</v>
      </c>
      <c r="Z152" s="11">
        <f t="shared" ref="Z152:Z159" si="224">Y152-Y$264</f>
        <v>0.2661</v>
      </c>
      <c r="AA152" s="19">
        <v>1.458</v>
      </c>
      <c r="AB152" s="11">
        <f t="shared" ref="AB152:AB159" si="225">AA152-AA$264</f>
        <v>1.3494999999999999</v>
      </c>
      <c r="AC152" s="19">
        <v>5.9119999999999999</v>
      </c>
      <c r="AD152" s="11">
        <f t="shared" ref="AD152:AD159" si="226">AC152-AC$264</f>
        <v>4.6395</v>
      </c>
      <c r="AE152" s="19">
        <v>0.85089999999999999</v>
      </c>
      <c r="AF152" s="11">
        <f t="shared" ref="AF152:AF159" si="227">AE152-AE$264</f>
        <v>0.80940000000000001</v>
      </c>
      <c r="AG152" s="19">
        <v>6.2590000000000003</v>
      </c>
      <c r="AH152" s="11">
        <f t="shared" ref="AH152:AH159" si="228">AG152-AG$264</f>
        <v>4.6585000000000001</v>
      </c>
      <c r="AI152" s="19">
        <v>2.3719999999999999</v>
      </c>
      <c r="AJ152" s="11">
        <f t="shared" ref="AJ152:AJ159" si="229">AI152-AI$264</f>
        <v>2.3094999999999999</v>
      </c>
      <c r="AK152" s="19">
        <v>53.01</v>
      </c>
      <c r="AL152" s="11">
        <f t="shared" ref="AL152:AL159" si="230">AK152-AK$264</f>
        <v>38.86</v>
      </c>
      <c r="AM152" s="3">
        <v>42.66751</v>
      </c>
      <c r="AN152" s="3">
        <v>1.987735</v>
      </c>
      <c r="AO152" s="3">
        <v>21.465389999999999</v>
      </c>
    </row>
    <row r="153" spans="1:41" s="2" customFormat="1" x14ac:dyDescent="0.3">
      <c r="A153" s="1">
        <v>106</v>
      </c>
      <c r="B153" s="2" t="s">
        <v>153</v>
      </c>
      <c r="C153" s="9" t="s">
        <v>208</v>
      </c>
      <c r="D153" s="13" t="s">
        <v>240</v>
      </c>
      <c r="E153" s="18">
        <v>10</v>
      </c>
      <c r="F153" s="6">
        <v>19.97</v>
      </c>
      <c r="G153" s="19">
        <v>7.5359999999999996</v>
      </c>
      <c r="H153" s="11">
        <f t="shared" si="218"/>
        <v>7.4609999999999994</v>
      </c>
      <c r="I153" s="19">
        <v>9.8719999999999999</v>
      </c>
      <c r="J153" s="11">
        <f t="shared" si="219"/>
        <v>9.8159499999999991</v>
      </c>
      <c r="K153" s="19">
        <v>0.50449999999999995</v>
      </c>
      <c r="L153" s="11">
        <f>K153-K$264</f>
        <v>0.43724999999999992</v>
      </c>
      <c r="M153" s="19">
        <v>0.73560000000000003</v>
      </c>
      <c r="N153" s="11">
        <f t="shared" si="220"/>
        <v>0.65710000000000002</v>
      </c>
      <c r="O153" s="19">
        <v>10.46</v>
      </c>
      <c r="P153" s="11">
        <f t="shared" si="221"/>
        <v>9.2215000000000007</v>
      </c>
      <c r="Q153" s="19">
        <v>36.119999999999997</v>
      </c>
      <c r="R153" s="11">
        <f>Q153-Q$264</f>
        <v>13.794999999999998</v>
      </c>
      <c r="S153" s="19">
        <v>2.0019999999999998</v>
      </c>
      <c r="T153" s="11">
        <f t="shared" si="222"/>
        <v>1.8414999999999997</v>
      </c>
      <c r="U153" s="19">
        <v>1.6500000000000001E-2</v>
      </c>
      <c r="V153" s="11">
        <f>U153-U$264</f>
        <v>-9.1499999999999984E-3</v>
      </c>
      <c r="W153" s="19">
        <v>0.89600000000000002</v>
      </c>
      <c r="X153" s="11">
        <f t="shared" si="223"/>
        <v>0.80900000000000005</v>
      </c>
      <c r="Y153" s="19">
        <v>0.2954</v>
      </c>
      <c r="Z153" s="11">
        <f t="shared" si="224"/>
        <v>0.28089999999999998</v>
      </c>
      <c r="AA153" s="19">
        <v>5.1420000000000003</v>
      </c>
      <c r="AB153" s="11">
        <f t="shared" si="225"/>
        <v>5.0335000000000001</v>
      </c>
      <c r="AC153" s="19">
        <v>4.5739999999999998</v>
      </c>
      <c r="AD153" s="11">
        <f t="shared" si="226"/>
        <v>3.3014999999999999</v>
      </c>
      <c r="AE153" s="19">
        <v>0.63180000000000003</v>
      </c>
      <c r="AF153" s="11">
        <f t="shared" si="227"/>
        <v>0.59030000000000005</v>
      </c>
      <c r="AG153" s="19">
        <v>6.9850000000000003</v>
      </c>
      <c r="AH153" s="11">
        <f t="shared" si="228"/>
        <v>5.3845000000000001</v>
      </c>
      <c r="AI153" s="19">
        <v>0.71640000000000004</v>
      </c>
      <c r="AJ153" s="11">
        <f t="shared" si="229"/>
        <v>0.65390000000000004</v>
      </c>
      <c r="AK153" s="19">
        <v>91.8</v>
      </c>
      <c r="AL153" s="11">
        <f t="shared" si="230"/>
        <v>77.649999999999991</v>
      </c>
      <c r="AM153" s="3">
        <v>38.925330000000002</v>
      </c>
      <c r="AN153" s="3">
        <v>2.2569469999999998</v>
      </c>
      <c r="AO153" s="3">
        <v>17.2469</v>
      </c>
    </row>
    <row r="154" spans="1:41" s="2" customFormat="1" x14ac:dyDescent="0.3">
      <c r="A154" s="1">
        <v>107</v>
      </c>
      <c r="B154" s="2" t="s">
        <v>154</v>
      </c>
      <c r="C154" s="9" t="s">
        <v>208</v>
      </c>
      <c r="D154" s="13" t="s">
        <v>240</v>
      </c>
      <c r="E154" s="18">
        <v>11</v>
      </c>
      <c r="F154" s="6">
        <v>20.3</v>
      </c>
      <c r="G154" s="19">
        <v>7.3609999999999998</v>
      </c>
      <c r="H154" s="11">
        <f t="shared" si="218"/>
        <v>7.2859999999999996</v>
      </c>
      <c r="I154" s="19">
        <v>6.7290000000000001</v>
      </c>
      <c r="J154" s="11">
        <f t="shared" si="219"/>
        <v>6.6729500000000002</v>
      </c>
      <c r="K154" s="19">
        <v>0.81369999999999998</v>
      </c>
      <c r="L154" s="11">
        <f>K154-K$264</f>
        <v>0.74644999999999995</v>
      </c>
      <c r="M154" s="19">
        <v>0.83589999999999998</v>
      </c>
      <c r="N154" s="11">
        <f t="shared" si="220"/>
        <v>0.75739999999999996</v>
      </c>
      <c r="O154" s="19">
        <v>4.6340000000000003</v>
      </c>
      <c r="P154" s="11">
        <f t="shared" si="221"/>
        <v>3.3955000000000002</v>
      </c>
      <c r="Q154" s="19">
        <v>23.92</v>
      </c>
      <c r="R154" s="11">
        <f>Q154-Q$264</f>
        <v>1.5950000000000024</v>
      </c>
      <c r="S154" s="19">
        <v>1.8109999999999999</v>
      </c>
      <c r="T154" s="11">
        <f t="shared" si="222"/>
        <v>1.6504999999999999</v>
      </c>
      <c r="U154" s="19">
        <v>0.1205</v>
      </c>
      <c r="V154" s="11">
        <f>U154-U$264</f>
        <v>9.484999999999999E-2</v>
      </c>
      <c r="W154" s="19">
        <v>0.6744</v>
      </c>
      <c r="X154" s="11">
        <f t="shared" si="223"/>
        <v>0.58740000000000003</v>
      </c>
      <c r="Y154" s="19">
        <v>0.17480000000000001</v>
      </c>
      <c r="Z154" s="11">
        <f t="shared" si="224"/>
        <v>0.1603</v>
      </c>
      <c r="AA154" s="19">
        <v>4.8120000000000003</v>
      </c>
      <c r="AB154" s="11">
        <f t="shared" si="225"/>
        <v>4.7035</v>
      </c>
      <c r="AC154" s="19">
        <v>5.4980000000000002</v>
      </c>
      <c r="AD154" s="11">
        <f t="shared" si="226"/>
        <v>4.2255000000000003</v>
      </c>
      <c r="AE154" s="19">
        <v>0.53490000000000004</v>
      </c>
      <c r="AF154" s="11">
        <f t="shared" si="227"/>
        <v>0.49340000000000006</v>
      </c>
      <c r="AG154" s="19">
        <v>4.4160000000000004</v>
      </c>
      <c r="AH154" s="11">
        <f t="shared" si="228"/>
        <v>2.8155000000000001</v>
      </c>
      <c r="AI154" s="19">
        <v>1.2110000000000001</v>
      </c>
      <c r="AJ154" s="11">
        <f t="shared" si="229"/>
        <v>1.1485000000000001</v>
      </c>
      <c r="AK154" s="19">
        <v>81.53</v>
      </c>
      <c r="AL154" s="11">
        <f t="shared" si="230"/>
        <v>67.38</v>
      </c>
      <c r="AM154" s="3">
        <v>39.136569999999999</v>
      </c>
      <c r="AN154" s="3">
        <v>2.1606359999999998</v>
      </c>
      <c r="AO154" s="3">
        <v>18.11345</v>
      </c>
    </row>
    <row r="155" spans="1:41" s="2" customFormat="1" x14ac:dyDescent="0.3">
      <c r="A155" s="1">
        <v>108</v>
      </c>
      <c r="B155" s="2" t="s">
        <v>155</v>
      </c>
      <c r="C155" s="9" t="s">
        <v>208</v>
      </c>
      <c r="D155" s="13" t="s">
        <v>240</v>
      </c>
      <c r="E155" s="18">
        <v>12</v>
      </c>
      <c r="F155" s="6">
        <v>19.32</v>
      </c>
      <c r="G155" s="19">
        <v>8.4960000000000004</v>
      </c>
      <c r="H155" s="11">
        <f t="shared" si="218"/>
        <v>8.4210000000000012</v>
      </c>
      <c r="I155" s="19">
        <v>7.8920000000000003</v>
      </c>
      <c r="J155" s="11">
        <f t="shared" si="219"/>
        <v>7.8359500000000004</v>
      </c>
      <c r="K155" s="19">
        <v>6.0199999999999997E-2</v>
      </c>
      <c r="L155" s="11">
        <v>0</v>
      </c>
      <c r="M155" s="19">
        <v>0.92979999999999996</v>
      </c>
      <c r="N155" s="11">
        <f t="shared" si="220"/>
        <v>0.85129999999999995</v>
      </c>
      <c r="O155" s="19">
        <v>10.57</v>
      </c>
      <c r="P155" s="11">
        <f t="shared" si="221"/>
        <v>9.3315000000000001</v>
      </c>
      <c r="Q155" s="19">
        <v>19.809999999999999</v>
      </c>
      <c r="R155" s="11">
        <v>0</v>
      </c>
      <c r="S155" s="19">
        <v>2.4910000000000001</v>
      </c>
      <c r="T155" s="11">
        <f t="shared" si="222"/>
        <v>2.3305000000000002</v>
      </c>
      <c r="U155" s="19">
        <v>3.7499999999999999E-2</v>
      </c>
      <c r="V155" s="11">
        <f>U155-U$264</f>
        <v>1.1849999999999999E-2</v>
      </c>
      <c r="W155" s="19">
        <v>0.71850000000000003</v>
      </c>
      <c r="X155" s="11">
        <f t="shared" si="223"/>
        <v>0.63150000000000006</v>
      </c>
      <c r="Y155" s="19">
        <v>0.25140000000000001</v>
      </c>
      <c r="Z155" s="11">
        <f t="shared" si="224"/>
        <v>0.2369</v>
      </c>
      <c r="AA155" s="19">
        <v>2.4620000000000002</v>
      </c>
      <c r="AB155" s="11">
        <f t="shared" si="225"/>
        <v>2.3535000000000004</v>
      </c>
      <c r="AC155" s="19">
        <v>5.8639999999999999</v>
      </c>
      <c r="AD155" s="11">
        <f t="shared" si="226"/>
        <v>4.5914999999999999</v>
      </c>
      <c r="AE155" s="19">
        <v>0.62290000000000001</v>
      </c>
      <c r="AF155" s="11">
        <f t="shared" si="227"/>
        <v>0.58140000000000003</v>
      </c>
      <c r="AG155" s="19">
        <v>3.9060000000000001</v>
      </c>
      <c r="AH155" s="11">
        <f t="shared" si="228"/>
        <v>2.3055000000000003</v>
      </c>
      <c r="AI155" s="19">
        <v>0.7288</v>
      </c>
      <c r="AJ155" s="11">
        <f t="shared" si="229"/>
        <v>0.6663</v>
      </c>
      <c r="AK155" s="19">
        <v>45.12</v>
      </c>
      <c r="AL155" s="11">
        <f t="shared" si="230"/>
        <v>30.97</v>
      </c>
      <c r="AM155" s="3">
        <v>39.949530000000003</v>
      </c>
      <c r="AN155" s="3">
        <v>2.3439070000000002</v>
      </c>
      <c r="AO155" s="3">
        <v>17.043990000000001</v>
      </c>
    </row>
    <row r="156" spans="1:41" s="2" customFormat="1" x14ac:dyDescent="0.3">
      <c r="A156" s="1">
        <v>109</v>
      </c>
      <c r="B156" s="2" t="s">
        <v>156</v>
      </c>
      <c r="C156" s="9" t="s">
        <v>208</v>
      </c>
      <c r="D156" s="13" t="s">
        <v>241</v>
      </c>
      <c r="E156" s="18">
        <v>13</v>
      </c>
      <c r="F156" s="6">
        <v>20.92</v>
      </c>
      <c r="G156" s="19">
        <v>11.5</v>
      </c>
      <c r="H156" s="11">
        <f t="shared" si="218"/>
        <v>11.425000000000001</v>
      </c>
      <c r="I156" s="19">
        <v>11.79</v>
      </c>
      <c r="J156" s="11">
        <f t="shared" si="219"/>
        <v>11.733949999999998</v>
      </c>
      <c r="K156" s="19">
        <v>8.9499999999999996E-2</v>
      </c>
      <c r="L156" s="11">
        <f>K156-K$264</f>
        <v>2.2249999999999992E-2</v>
      </c>
      <c r="M156" s="19">
        <v>0.9284</v>
      </c>
      <c r="N156" s="11">
        <f t="shared" si="220"/>
        <v>0.84989999999999999</v>
      </c>
      <c r="O156" s="19">
        <v>12.45</v>
      </c>
      <c r="P156" s="11">
        <f t="shared" si="221"/>
        <v>11.211499999999999</v>
      </c>
      <c r="Q156" s="19">
        <v>35.06</v>
      </c>
      <c r="R156" s="11">
        <f>Q156-Q$264</f>
        <v>12.735000000000003</v>
      </c>
      <c r="S156" s="19">
        <v>1.958</v>
      </c>
      <c r="T156" s="11">
        <f t="shared" si="222"/>
        <v>1.7974999999999999</v>
      </c>
      <c r="U156" s="19">
        <v>7.1599999999999997E-2</v>
      </c>
      <c r="V156" s="11">
        <f>U156-U$264</f>
        <v>4.5949999999999998E-2</v>
      </c>
      <c r="W156" s="19">
        <v>1.577</v>
      </c>
      <c r="X156" s="11">
        <f t="shared" si="223"/>
        <v>1.49</v>
      </c>
      <c r="Y156" s="19">
        <v>0.2311</v>
      </c>
      <c r="Z156" s="11">
        <f t="shared" si="224"/>
        <v>0.21660000000000001</v>
      </c>
      <c r="AA156" s="19">
        <v>2.9260000000000002</v>
      </c>
      <c r="AB156" s="11">
        <f t="shared" si="225"/>
        <v>2.8175000000000003</v>
      </c>
      <c r="AC156" s="19">
        <v>5.4039999999999999</v>
      </c>
      <c r="AD156" s="11">
        <f t="shared" si="226"/>
        <v>4.1315</v>
      </c>
      <c r="AE156" s="19">
        <v>0.79139999999999999</v>
      </c>
      <c r="AF156" s="11">
        <f t="shared" si="227"/>
        <v>0.74990000000000001</v>
      </c>
      <c r="AG156" s="19">
        <v>4.3040000000000003</v>
      </c>
      <c r="AH156" s="11">
        <f t="shared" si="228"/>
        <v>2.7035</v>
      </c>
      <c r="AI156" s="19">
        <v>1.103</v>
      </c>
      <c r="AJ156" s="11">
        <f t="shared" si="229"/>
        <v>1.0405</v>
      </c>
      <c r="AK156" s="19">
        <v>68.3</v>
      </c>
      <c r="AL156" s="11">
        <f t="shared" si="230"/>
        <v>54.15</v>
      </c>
      <c r="AM156" s="3">
        <v>39.594639999999998</v>
      </c>
      <c r="AN156" s="3">
        <v>2.1751170000000002</v>
      </c>
      <c r="AO156" s="3">
        <v>18.20345</v>
      </c>
    </row>
    <row r="157" spans="1:41" s="2" customFormat="1" x14ac:dyDescent="0.3">
      <c r="A157" s="1">
        <v>110</v>
      </c>
      <c r="B157" s="2" t="s">
        <v>157</v>
      </c>
      <c r="C157" s="9" t="s">
        <v>208</v>
      </c>
      <c r="D157" s="13" t="s">
        <v>241</v>
      </c>
      <c r="E157" s="18">
        <v>14</v>
      </c>
      <c r="F157" s="6">
        <v>22.76</v>
      </c>
      <c r="G157" s="19">
        <v>6.8440000000000003</v>
      </c>
      <c r="H157" s="11">
        <f t="shared" si="218"/>
        <v>6.7690000000000001</v>
      </c>
      <c r="I157" s="19">
        <v>8.4179999999999993</v>
      </c>
      <c r="J157" s="11">
        <f t="shared" si="219"/>
        <v>8.3619499999999984</v>
      </c>
      <c r="K157" s="19">
        <v>8.4900000000000003E-2</v>
      </c>
      <c r="L157" s="11">
        <f>K157-K$264</f>
        <v>1.7649999999999999E-2</v>
      </c>
      <c r="M157" s="19">
        <v>1.044</v>
      </c>
      <c r="N157" s="11">
        <f t="shared" si="220"/>
        <v>0.96550000000000002</v>
      </c>
      <c r="O157" s="19">
        <v>8.3770000000000007</v>
      </c>
      <c r="P157" s="11">
        <f t="shared" si="221"/>
        <v>7.1385000000000005</v>
      </c>
      <c r="Q157" s="19">
        <v>30.07</v>
      </c>
      <c r="R157" s="11">
        <f>Q157-Q$264</f>
        <v>7.745000000000001</v>
      </c>
      <c r="S157" s="19">
        <v>0.96089999999999998</v>
      </c>
      <c r="T157" s="11">
        <f t="shared" si="222"/>
        <v>0.8004</v>
      </c>
      <c r="U157" s="19">
        <v>2.3199999999999998E-2</v>
      </c>
      <c r="V157" s="11">
        <v>0</v>
      </c>
      <c r="W157" s="19">
        <v>1.0780000000000001</v>
      </c>
      <c r="X157" s="11">
        <f t="shared" si="223"/>
        <v>0.9910000000000001</v>
      </c>
      <c r="Y157" s="19">
        <v>0.1782</v>
      </c>
      <c r="Z157" s="11">
        <f t="shared" si="224"/>
        <v>0.16370000000000001</v>
      </c>
      <c r="AA157" s="19">
        <v>3.4260000000000002</v>
      </c>
      <c r="AB157" s="11">
        <f t="shared" si="225"/>
        <v>3.3175000000000003</v>
      </c>
      <c r="AC157" s="19">
        <v>4.165</v>
      </c>
      <c r="AD157" s="11">
        <f t="shared" si="226"/>
        <v>2.8925000000000001</v>
      </c>
      <c r="AE157" s="19">
        <v>0.54039999999999999</v>
      </c>
      <c r="AF157" s="11">
        <f t="shared" si="227"/>
        <v>0.49890000000000001</v>
      </c>
      <c r="AG157" s="19">
        <v>5.0860000000000003</v>
      </c>
      <c r="AH157" s="11">
        <f t="shared" si="228"/>
        <v>3.4855</v>
      </c>
      <c r="AI157" s="19">
        <v>0.66810000000000003</v>
      </c>
      <c r="AJ157" s="11">
        <f t="shared" si="229"/>
        <v>0.60560000000000003</v>
      </c>
      <c r="AK157" s="19">
        <v>65.37</v>
      </c>
      <c r="AL157" s="11">
        <f t="shared" si="230"/>
        <v>51.220000000000006</v>
      </c>
      <c r="AM157" s="3">
        <v>37.631720000000001</v>
      </c>
      <c r="AN157" s="3">
        <v>2.4426899999999998</v>
      </c>
      <c r="AO157" s="3">
        <v>15.405849999999999</v>
      </c>
    </row>
    <row r="158" spans="1:41" s="2" customFormat="1" x14ac:dyDescent="0.3">
      <c r="A158" s="1">
        <v>111</v>
      </c>
      <c r="B158" s="2" t="s">
        <v>158</v>
      </c>
      <c r="C158" s="9" t="s">
        <v>208</v>
      </c>
      <c r="D158" s="13" t="s">
        <v>241</v>
      </c>
      <c r="E158" s="18">
        <v>15</v>
      </c>
      <c r="F158" s="6">
        <v>20.48</v>
      </c>
      <c r="G158" s="19">
        <v>10.08</v>
      </c>
      <c r="H158" s="11">
        <f t="shared" si="218"/>
        <v>10.005000000000001</v>
      </c>
      <c r="I158" s="19">
        <v>10.51</v>
      </c>
      <c r="J158" s="11">
        <f t="shared" si="219"/>
        <v>10.453949999999999</v>
      </c>
      <c r="K158" s="19">
        <v>0.44919999999999999</v>
      </c>
      <c r="L158" s="11">
        <f>K158-K$264</f>
        <v>0.38195000000000001</v>
      </c>
      <c r="M158" s="19">
        <v>1.466</v>
      </c>
      <c r="N158" s="11">
        <f t="shared" si="220"/>
        <v>1.3875</v>
      </c>
      <c r="O158" s="19">
        <v>21.7</v>
      </c>
      <c r="P158" s="11">
        <f t="shared" si="221"/>
        <v>20.461500000000001</v>
      </c>
      <c r="Q158" s="19">
        <v>47.96</v>
      </c>
      <c r="R158" s="11">
        <f>Q158-Q$264</f>
        <v>25.635000000000002</v>
      </c>
      <c r="S158" s="19">
        <v>2.129</v>
      </c>
      <c r="T158" s="11">
        <f t="shared" si="222"/>
        <v>1.9684999999999999</v>
      </c>
      <c r="U158" s="19">
        <v>2.8999999999999998E-3</v>
      </c>
      <c r="V158" s="11">
        <v>0</v>
      </c>
      <c r="W158" s="19">
        <v>1.7649999999999999</v>
      </c>
      <c r="X158" s="11">
        <f t="shared" si="223"/>
        <v>1.6779999999999999</v>
      </c>
      <c r="Y158" s="19">
        <v>0.21590000000000001</v>
      </c>
      <c r="Z158" s="11">
        <f t="shared" si="224"/>
        <v>0.20140000000000002</v>
      </c>
      <c r="AA158" s="19">
        <v>2.7909999999999999</v>
      </c>
      <c r="AB158" s="11">
        <f t="shared" si="225"/>
        <v>2.6825000000000001</v>
      </c>
      <c r="AC158" s="19">
        <v>10.220000000000001</v>
      </c>
      <c r="AD158" s="11">
        <f t="shared" si="226"/>
        <v>8.9475000000000016</v>
      </c>
      <c r="AE158" s="19">
        <v>0.58930000000000005</v>
      </c>
      <c r="AF158" s="11">
        <f t="shared" si="227"/>
        <v>0.54780000000000006</v>
      </c>
      <c r="AG158" s="19">
        <v>7.0019999999999998</v>
      </c>
      <c r="AH158" s="11">
        <f t="shared" si="228"/>
        <v>5.4014999999999995</v>
      </c>
      <c r="AI158" s="19">
        <v>0.69340000000000002</v>
      </c>
      <c r="AJ158" s="11">
        <f t="shared" si="229"/>
        <v>0.63090000000000002</v>
      </c>
      <c r="AK158" s="19">
        <v>93.86</v>
      </c>
      <c r="AL158" s="11">
        <f t="shared" si="230"/>
        <v>79.709999999999994</v>
      </c>
      <c r="AM158" s="3">
        <v>36.726990000000001</v>
      </c>
      <c r="AN158" s="3">
        <v>2.442504</v>
      </c>
      <c r="AO158" s="3">
        <v>15.03661</v>
      </c>
    </row>
    <row r="159" spans="1:41" s="2" customFormat="1" x14ac:dyDescent="0.3">
      <c r="A159" s="1">
        <v>112</v>
      </c>
      <c r="B159" s="2" t="s">
        <v>159</v>
      </c>
      <c r="C159" s="9" t="s">
        <v>208</v>
      </c>
      <c r="D159" s="13" t="s">
        <v>241</v>
      </c>
      <c r="E159" s="18">
        <v>16</v>
      </c>
      <c r="F159" s="6">
        <v>19.03</v>
      </c>
      <c r="G159" s="19">
        <v>10.86</v>
      </c>
      <c r="H159" s="11">
        <f t="shared" si="218"/>
        <v>10.785</v>
      </c>
      <c r="I159" s="19">
        <v>9.5109999999999992</v>
      </c>
      <c r="J159" s="11">
        <f t="shared" si="219"/>
        <v>9.4549499999999984</v>
      </c>
      <c r="K159" s="19">
        <v>0.17</v>
      </c>
      <c r="L159" s="11">
        <f>K159-K$264</f>
        <v>0.10275000000000001</v>
      </c>
      <c r="M159" s="19">
        <v>0.92269999999999996</v>
      </c>
      <c r="N159" s="11">
        <f t="shared" si="220"/>
        <v>0.84419999999999995</v>
      </c>
      <c r="O159" s="19">
        <v>11.93</v>
      </c>
      <c r="P159" s="11">
        <f t="shared" si="221"/>
        <v>10.6915</v>
      </c>
      <c r="Q159" s="19">
        <v>26.55</v>
      </c>
      <c r="R159" s="11">
        <f>Q159-Q$264</f>
        <v>4.2250000000000014</v>
      </c>
      <c r="S159" s="19">
        <v>1.274</v>
      </c>
      <c r="T159" s="11">
        <f t="shared" si="222"/>
        <v>1.1134999999999999</v>
      </c>
      <c r="U159" s="19">
        <v>5.4000000000000003E-3</v>
      </c>
      <c r="V159" s="11">
        <v>0</v>
      </c>
      <c r="W159" s="19">
        <v>1.2470000000000001</v>
      </c>
      <c r="X159" s="11">
        <f t="shared" si="223"/>
        <v>1.1600000000000001</v>
      </c>
      <c r="Y159" s="19">
        <v>0.20480000000000001</v>
      </c>
      <c r="Z159" s="11">
        <f t="shared" si="224"/>
        <v>0.19030000000000002</v>
      </c>
      <c r="AA159" s="19">
        <v>5.2859999999999996</v>
      </c>
      <c r="AB159" s="11">
        <f t="shared" si="225"/>
        <v>5.1774999999999993</v>
      </c>
      <c r="AC159" s="19">
        <v>10.1</v>
      </c>
      <c r="AD159" s="11">
        <f t="shared" si="226"/>
        <v>8.8275000000000006</v>
      </c>
      <c r="AE159" s="19">
        <v>0.27929999999999999</v>
      </c>
      <c r="AF159" s="11">
        <f t="shared" si="227"/>
        <v>0.23779999999999998</v>
      </c>
      <c r="AG159" s="19">
        <v>6.0570000000000004</v>
      </c>
      <c r="AH159" s="11">
        <f t="shared" si="228"/>
        <v>4.4565000000000001</v>
      </c>
      <c r="AI159" s="19">
        <v>0.78759999999999997</v>
      </c>
      <c r="AJ159" s="11">
        <f t="shared" si="229"/>
        <v>0.72509999999999997</v>
      </c>
      <c r="AK159" s="19">
        <v>59.4</v>
      </c>
      <c r="AL159" s="11">
        <f t="shared" si="230"/>
        <v>45.25</v>
      </c>
      <c r="AM159" s="3">
        <v>37.062640000000002</v>
      </c>
      <c r="AN159" s="3">
        <v>2.5933320000000002</v>
      </c>
      <c r="AO159" s="3">
        <v>14.291510000000001</v>
      </c>
    </row>
    <row r="160" spans="1:41" s="2" customFormat="1" x14ac:dyDescent="0.3">
      <c r="A160" s="1"/>
      <c r="C160" s="9"/>
      <c r="D160" s="13"/>
      <c r="E160" s="14" t="s">
        <v>370</v>
      </c>
      <c r="F160" s="106">
        <f>AVERAGE(F152:F159)</f>
        <v>20.7</v>
      </c>
      <c r="G160" s="19"/>
      <c r="H160" s="11"/>
      <c r="I160" s="19"/>
      <c r="J160" s="11"/>
      <c r="K160" s="19"/>
      <c r="L160" s="11"/>
      <c r="M160" s="19"/>
      <c r="N160" s="11"/>
      <c r="O160" s="19"/>
      <c r="P160" s="11"/>
      <c r="Q160" s="19"/>
      <c r="R160" s="11"/>
      <c r="S160" s="19"/>
      <c r="T160" s="11"/>
      <c r="U160" s="19"/>
      <c r="V160" s="11"/>
      <c r="W160" s="19"/>
      <c r="X160" s="11"/>
      <c r="Y160" s="19"/>
      <c r="Z160" s="11"/>
      <c r="AA160" s="19"/>
      <c r="AB160" s="11"/>
      <c r="AC160" s="19"/>
      <c r="AD160" s="11"/>
      <c r="AE160" s="19"/>
      <c r="AF160" s="11"/>
      <c r="AG160" s="19"/>
      <c r="AH160" s="11"/>
      <c r="AI160" s="19"/>
      <c r="AJ160" s="11"/>
      <c r="AK160" s="19"/>
      <c r="AL160" s="11"/>
      <c r="AM160" s="3"/>
      <c r="AN160" s="3"/>
      <c r="AO160" s="3"/>
    </row>
    <row r="161" spans="1:41" s="2" customFormat="1" x14ac:dyDescent="0.3">
      <c r="A161" s="1"/>
      <c r="C161" s="9"/>
      <c r="D161" s="13"/>
      <c r="E161" s="14" t="s">
        <v>268</v>
      </c>
      <c r="F161" s="106">
        <f>STDEV(F152:F159)/SQRT(8)</f>
        <v>0.50393097599912295</v>
      </c>
      <c r="G161" s="19"/>
      <c r="H161" s="11"/>
      <c r="I161" s="19"/>
      <c r="J161" s="11"/>
      <c r="K161" s="19"/>
      <c r="L161" s="11"/>
      <c r="M161" s="19"/>
      <c r="N161" s="11"/>
      <c r="O161" s="19"/>
      <c r="P161" s="11"/>
      <c r="Q161" s="19"/>
      <c r="R161" s="11"/>
      <c r="S161" s="19"/>
      <c r="T161" s="11"/>
      <c r="U161" s="19"/>
      <c r="V161" s="11"/>
      <c r="W161" s="19"/>
      <c r="X161" s="11"/>
      <c r="Y161" s="19"/>
      <c r="Z161" s="11"/>
      <c r="AA161" s="19"/>
      <c r="AB161" s="11"/>
      <c r="AC161" s="19"/>
      <c r="AD161" s="11"/>
      <c r="AE161" s="19"/>
      <c r="AF161" s="11"/>
      <c r="AG161" s="19"/>
      <c r="AH161" s="11"/>
      <c r="AI161" s="19"/>
      <c r="AJ161" s="11"/>
      <c r="AK161" s="19"/>
      <c r="AL161" s="11"/>
      <c r="AM161" s="3"/>
      <c r="AN161" s="3"/>
      <c r="AO161" s="3"/>
    </row>
    <row r="162" spans="1:41" s="2" customFormat="1" x14ac:dyDescent="0.3">
      <c r="A162" s="1">
        <v>113</v>
      </c>
      <c r="B162" s="2" t="s">
        <v>160</v>
      </c>
      <c r="C162" s="12" t="s">
        <v>209</v>
      </c>
      <c r="D162" s="13" t="s">
        <v>238</v>
      </c>
      <c r="E162" s="18">
        <v>1</v>
      </c>
      <c r="F162" s="6">
        <v>11.15</v>
      </c>
      <c r="G162" s="19">
        <v>6.0430000000000001</v>
      </c>
      <c r="H162" s="11">
        <f t="shared" ref="H162:H169" si="231">G162-G$264</f>
        <v>5.968</v>
      </c>
      <c r="I162" s="19">
        <v>22.05</v>
      </c>
      <c r="J162" s="11">
        <f t="shared" ref="J162:J169" si="232">I162-I$264</f>
        <v>21.993950000000002</v>
      </c>
      <c r="K162" s="19">
        <v>0.13589999999999999</v>
      </c>
      <c r="L162" s="11">
        <f t="shared" ref="L162:L169" si="233">K162-K$264</f>
        <v>6.8649999999999989E-2</v>
      </c>
      <c r="M162" s="19">
        <v>0.57779999999999998</v>
      </c>
      <c r="N162" s="11">
        <f t="shared" ref="N162:N169" si="234">M162-M$264</f>
        <v>0.49929999999999997</v>
      </c>
      <c r="O162" s="19">
        <v>7.3150000000000004</v>
      </c>
      <c r="P162" s="11">
        <f t="shared" ref="P162:P169" si="235">O162-O$264</f>
        <v>6.0765000000000002</v>
      </c>
      <c r="Q162" s="19">
        <v>38.36</v>
      </c>
      <c r="R162" s="11">
        <f t="shared" ref="R162:R169" si="236">Q162-Q$264</f>
        <v>16.035</v>
      </c>
      <c r="S162" s="19">
        <v>1.494</v>
      </c>
      <c r="T162" s="11">
        <f t="shared" ref="T162:T169" si="237">S162-S$264</f>
        <v>1.3334999999999999</v>
      </c>
      <c r="U162" s="19">
        <v>0.92259999999999998</v>
      </c>
      <c r="V162" s="11">
        <f t="shared" ref="V162:V169" si="238">U162-U$264</f>
        <v>0.89695000000000003</v>
      </c>
      <c r="W162" s="19">
        <v>2.2810000000000001</v>
      </c>
      <c r="X162" s="11">
        <f t="shared" ref="X162:X169" si="239">W162-W$264</f>
        <v>2.194</v>
      </c>
      <c r="Y162" s="19">
        <v>2.415</v>
      </c>
      <c r="Z162" s="11">
        <f t="shared" ref="Z162:Z169" si="240">Y162-Y$264</f>
        <v>2.4005000000000001</v>
      </c>
      <c r="AA162" s="19">
        <v>1.7729999999999999</v>
      </c>
      <c r="AB162" s="11">
        <f t="shared" ref="AB162:AB169" si="241">AA162-AA$264</f>
        <v>1.6644999999999999</v>
      </c>
      <c r="AC162" s="19">
        <v>4.5149999999999997</v>
      </c>
      <c r="AD162" s="11">
        <f t="shared" ref="AD162:AD169" si="242">AC162-AC$264</f>
        <v>3.2424999999999997</v>
      </c>
      <c r="AE162" s="19">
        <v>1.224</v>
      </c>
      <c r="AF162" s="11">
        <f t="shared" ref="AF162:AF169" si="243">AE162-AE$264</f>
        <v>1.1824999999999999</v>
      </c>
      <c r="AG162" s="19">
        <v>10.41</v>
      </c>
      <c r="AH162" s="11">
        <f t="shared" ref="AH162:AH169" si="244">AG162-AG$264</f>
        <v>8.8094999999999999</v>
      </c>
      <c r="AI162" s="19">
        <v>3.4079999999999999</v>
      </c>
      <c r="AJ162" s="11">
        <f t="shared" ref="AJ162:AJ169" si="245">AI162-AI$264</f>
        <v>3.3454999999999999</v>
      </c>
      <c r="AK162" s="19">
        <v>132.6</v>
      </c>
      <c r="AL162" s="11">
        <f t="shared" ref="AL162:AL169" si="246">AK162-AK$264</f>
        <v>118.44999999999999</v>
      </c>
      <c r="AM162" s="3">
        <v>40.08596</v>
      </c>
      <c r="AN162" s="3">
        <v>2.1680109999999999</v>
      </c>
      <c r="AO162" s="3">
        <v>18.489740000000001</v>
      </c>
    </row>
    <row r="163" spans="1:41" s="2" customFormat="1" x14ac:dyDescent="0.3">
      <c r="A163" s="1">
        <v>114</v>
      </c>
      <c r="B163" s="2" t="s">
        <v>161</v>
      </c>
      <c r="C163" s="12" t="s">
        <v>209</v>
      </c>
      <c r="D163" s="13" t="s">
        <v>238</v>
      </c>
      <c r="E163" s="18">
        <v>2</v>
      </c>
      <c r="F163" s="6">
        <v>13</v>
      </c>
      <c r="G163" s="19">
        <v>10.44</v>
      </c>
      <c r="H163" s="11">
        <f t="shared" si="231"/>
        <v>10.365</v>
      </c>
      <c r="I163" s="19">
        <v>18.22</v>
      </c>
      <c r="J163" s="11">
        <f t="shared" si="232"/>
        <v>18.16395</v>
      </c>
      <c r="K163" s="19">
        <v>0.47570000000000001</v>
      </c>
      <c r="L163" s="11">
        <f t="shared" si="233"/>
        <v>0.40844999999999998</v>
      </c>
      <c r="M163" s="19">
        <v>1.2889999999999999</v>
      </c>
      <c r="N163" s="11">
        <f t="shared" si="234"/>
        <v>1.2104999999999999</v>
      </c>
      <c r="O163" s="19">
        <v>6.8520000000000003</v>
      </c>
      <c r="P163" s="11">
        <f t="shared" si="235"/>
        <v>5.6135000000000002</v>
      </c>
      <c r="Q163" s="19">
        <v>26.05</v>
      </c>
      <c r="R163" s="11">
        <f t="shared" si="236"/>
        <v>3.7250000000000014</v>
      </c>
      <c r="S163" s="19">
        <v>0.53739999999999999</v>
      </c>
      <c r="T163" s="11">
        <f t="shared" si="237"/>
        <v>0.37690000000000001</v>
      </c>
      <c r="U163" s="19">
        <v>0.89810000000000001</v>
      </c>
      <c r="V163" s="11">
        <f t="shared" si="238"/>
        <v>0.87245000000000006</v>
      </c>
      <c r="W163" s="19">
        <v>2.1720000000000002</v>
      </c>
      <c r="X163" s="11">
        <f t="shared" si="239"/>
        <v>2.085</v>
      </c>
      <c r="Y163" s="19">
        <v>1.78</v>
      </c>
      <c r="Z163" s="11">
        <f t="shared" si="240"/>
        <v>1.7655000000000001</v>
      </c>
      <c r="AA163" s="19">
        <v>5.3479999999999999</v>
      </c>
      <c r="AB163" s="11">
        <f t="shared" si="241"/>
        <v>5.2394999999999996</v>
      </c>
      <c r="AC163" s="19">
        <v>9.8640000000000008</v>
      </c>
      <c r="AD163" s="11">
        <f t="shared" si="242"/>
        <v>8.5914999999999999</v>
      </c>
      <c r="AE163" s="19">
        <v>0.20280000000000001</v>
      </c>
      <c r="AF163" s="11">
        <f t="shared" si="243"/>
        <v>0.1613</v>
      </c>
      <c r="AG163" s="19">
        <v>3.7189999999999999</v>
      </c>
      <c r="AH163" s="11">
        <f t="shared" si="244"/>
        <v>2.1185</v>
      </c>
      <c r="AI163" s="19">
        <v>0.87350000000000005</v>
      </c>
      <c r="AJ163" s="11">
        <f t="shared" si="245"/>
        <v>0.81100000000000005</v>
      </c>
      <c r="AK163" s="19">
        <v>102.7</v>
      </c>
      <c r="AL163" s="11">
        <f t="shared" si="246"/>
        <v>88.55</v>
      </c>
      <c r="AM163" s="3">
        <v>36.961799999999997</v>
      </c>
      <c r="AN163" s="3">
        <v>2.03783</v>
      </c>
      <c r="AO163" s="3">
        <v>18.137820000000001</v>
      </c>
    </row>
    <row r="164" spans="1:41" s="2" customFormat="1" x14ac:dyDescent="0.3">
      <c r="A164" s="1">
        <v>115</v>
      </c>
      <c r="B164" s="2" t="s">
        <v>162</v>
      </c>
      <c r="C164" s="12" t="s">
        <v>209</v>
      </c>
      <c r="D164" s="13" t="s">
        <v>238</v>
      </c>
      <c r="E164" s="18">
        <v>3</v>
      </c>
      <c r="F164" s="6">
        <v>14.17</v>
      </c>
      <c r="G164" s="19">
        <v>7.4710000000000001</v>
      </c>
      <c r="H164" s="11">
        <f t="shared" si="231"/>
        <v>7.3959999999999999</v>
      </c>
      <c r="I164" s="19">
        <v>21.66</v>
      </c>
      <c r="J164" s="11">
        <f t="shared" si="232"/>
        <v>21.603950000000001</v>
      </c>
      <c r="K164" s="19">
        <v>0.49740000000000001</v>
      </c>
      <c r="L164" s="11">
        <f t="shared" si="233"/>
        <v>0.43015000000000003</v>
      </c>
      <c r="M164" s="19">
        <v>1.1359999999999999</v>
      </c>
      <c r="N164" s="11">
        <f t="shared" si="234"/>
        <v>1.0574999999999999</v>
      </c>
      <c r="O164" s="19">
        <v>12.25</v>
      </c>
      <c r="P164" s="11">
        <f t="shared" si="235"/>
        <v>11.0115</v>
      </c>
      <c r="Q164" s="19">
        <v>26.54</v>
      </c>
      <c r="R164" s="11">
        <f t="shared" si="236"/>
        <v>4.2149999999999999</v>
      </c>
      <c r="S164" s="19">
        <v>2.758</v>
      </c>
      <c r="T164" s="11">
        <f t="shared" si="237"/>
        <v>2.5975000000000001</v>
      </c>
      <c r="U164" s="19">
        <v>1.4410000000000001</v>
      </c>
      <c r="V164" s="11">
        <f t="shared" si="238"/>
        <v>1.4153500000000001</v>
      </c>
      <c r="W164" s="19">
        <v>2.286</v>
      </c>
      <c r="X164" s="11">
        <f t="shared" si="239"/>
        <v>2.1989999999999998</v>
      </c>
      <c r="Y164" s="19">
        <v>2.3210000000000002</v>
      </c>
      <c r="Z164" s="11">
        <f t="shared" si="240"/>
        <v>2.3065000000000002</v>
      </c>
      <c r="AA164" s="19">
        <v>3.798</v>
      </c>
      <c r="AB164" s="11">
        <f t="shared" si="241"/>
        <v>3.6895000000000002</v>
      </c>
      <c r="AC164" s="19">
        <v>8.5879999999999992</v>
      </c>
      <c r="AD164" s="11">
        <f t="shared" si="242"/>
        <v>7.3154999999999992</v>
      </c>
      <c r="AE164" s="19">
        <v>1.33</v>
      </c>
      <c r="AF164" s="11">
        <f t="shared" si="243"/>
        <v>1.2885</v>
      </c>
      <c r="AG164" s="19">
        <v>7.468</v>
      </c>
      <c r="AH164" s="11">
        <f t="shared" si="244"/>
        <v>5.8674999999999997</v>
      </c>
      <c r="AI164" s="19">
        <v>2.8050000000000002</v>
      </c>
      <c r="AJ164" s="11">
        <f t="shared" si="245"/>
        <v>2.7425000000000002</v>
      </c>
      <c r="AK164" s="19">
        <v>123</v>
      </c>
      <c r="AL164" s="11">
        <f t="shared" si="246"/>
        <v>108.85</v>
      </c>
      <c r="AM164" s="3">
        <v>39.001429999999999</v>
      </c>
      <c r="AN164" s="3">
        <v>1.991984</v>
      </c>
      <c r="AO164" s="3">
        <v>19.579190000000001</v>
      </c>
    </row>
    <row r="165" spans="1:41" s="2" customFormat="1" x14ac:dyDescent="0.3">
      <c r="A165" s="1">
        <v>116</v>
      </c>
      <c r="B165" s="2" t="s">
        <v>163</v>
      </c>
      <c r="C165" s="12" t="s">
        <v>209</v>
      </c>
      <c r="D165" s="13" t="s">
        <v>238</v>
      </c>
      <c r="E165" s="18">
        <v>4</v>
      </c>
      <c r="F165" s="6">
        <v>13.7</v>
      </c>
      <c r="G165" s="19">
        <v>3.6960000000000002</v>
      </c>
      <c r="H165" s="11">
        <f t="shared" si="231"/>
        <v>3.621</v>
      </c>
      <c r="I165" s="19">
        <v>22.08</v>
      </c>
      <c r="J165" s="11">
        <f t="shared" si="232"/>
        <v>22.023949999999999</v>
      </c>
      <c r="K165" s="19">
        <v>7.5999999999999998E-2</v>
      </c>
      <c r="L165" s="11">
        <f t="shared" si="233"/>
        <v>8.7499999999999939E-3</v>
      </c>
      <c r="M165" s="19">
        <v>0.30590000000000001</v>
      </c>
      <c r="N165" s="11">
        <f t="shared" si="234"/>
        <v>0.22739999999999999</v>
      </c>
      <c r="O165" s="19">
        <v>6.6440000000000001</v>
      </c>
      <c r="P165" s="11">
        <f t="shared" si="235"/>
        <v>5.4055</v>
      </c>
      <c r="Q165" s="19">
        <v>23.15</v>
      </c>
      <c r="R165" s="11">
        <f t="shared" si="236"/>
        <v>0.82499999999999929</v>
      </c>
      <c r="S165" s="19">
        <v>1.218</v>
      </c>
      <c r="T165" s="11">
        <f t="shared" si="237"/>
        <v>1.0574999999999999</v>
      </c>
      <c r="U165" s="19">
        <v>0.9879</v>
      </c>
      <c r="V165" s="11">
        <f t="shared" si="238"/>
        <v>0.96225000000000005</v>
      </c>
      <c r="W165" s="19">
        <v>2.3439999999999999</v>
      </c>
      <c r="X165" s="11">
        <f t="shared" si="239"/>
        <v>2.2569999999999997</v>
      </c>
      <c r="Y165" s="19">
        <v>2.2130000000000001</v>
      </c>
      <c r="Z165" s="11">
        <f t="shared" si="240"/>
        <v>2.1985000000000001</v>
      </c>
      <c r="AA165" s="19">
        <v>2.65</v>
      </c>
      <c r="AB165" s="11">
        <f t="shared" si="241"/>
        <v>2.5415000000000001</v>
      </c>
      <c r="AC165" s="19">
        <v>4.9349999999999996</v>
      </c>
      <c r="AD165" s="11">
        <f t="shared" si="242"/>
        <v>3.6624999999999996</v>
      </c>
      <c r="AE165" s="19">
        <v>1.3129999999999999</v>
      </c>
      <c r="AF165" s="11">
        <f t="shared" si="243"/>
        <v>1.2714999999999999</v>
      </c>
      <c r="AG165" s="19">
        <v>5.9480000000000004</v>
      </c>
      <c r="AH165" s="11">
        <f t="shared" si="244"/>
        <v>4.3475000000000001</v>
      </c>
      <c r="AI165" s="19">
        <v>3.177</v>
      </c>
      <c r="AJ165" s="11">
        <f t="shared" si="245"/>
        <v>3.1145</v>
      </c>
      <c r="AK165" s="19">
        <v>89.5</v>
      </c>
      <c r="AL165" s="11">
        <f t="shared" si="246"/>
        <v>75.349999999999994</v>
      </c>
      <c r="AM165" s="3">
        <v>40.215760000000003</v>
      </c>
      <c r="AN165" s="3">
        <v>1.9297759999999999</v>
      </c>
      <c r="AO165" s="3">
        <v>20.839600000000001</v>
      </c>
    </row>
    <row r="166" spans="1:41" s="2" customFormat="1" x14ac:dyDescent="0.3">
      <c r="A166" s="1">
        <v>117</v>
      </c>
      <c r="B166" s="2" t="s">
        <v>164</v>
      </c>
      <c r="C166" s="12" t="s">
        <v>209</v>
      </c>
      <c r="D166" s="13" t="s">
        <v>239</v>
      </c>
      <c r="E166" s="18">
        <v>5</v>
      </c>
      <c r="F166" s="6">
        <v>12.34</v>
      </c>
      <c r="G166" s="19">
        <v>8.2739999999999991</v>
      </c>
      <c r="H166" s="11">
        <f t="shared" si="231"/>
        <v>8.1989999999999998</v>
      </c>
      <c r="I166" s="19">
        <v>8.67</v>
      </c>
      <c r="J166" s="11">
        <f t="shared" si="232"/>
        <v>8.6139499999999991</v>
      </c>
      <c r="K166" s="19">
        <v>0.69899999999999995</v>
      </c>
      <c r="L166" s="11">
        <f t="shared" si="233"/>
        <v>0.63174999999999992</v>
      </c>
      <c r="M166" s="19">
        <v>0.78510000000000002</v>
      </c>
      <c r="N166" s="11">
        <f t="shared" si="234"/>
        <v>0.70660000000000001</v>
      </c>
      <c r="O166" s="19">
        <v>8.9619999999999997</v>
      </c>
      <c r="P166" s="11">
        <f t="shared" si="235"/>
        <v>7.7234999999999996</v>
      </c>
      <c r="Q166" s="19">
        <v>42.83</v>
      </c>
      <c r="R166" s="11">
        <f t="shared" si="236"/>
        <v>20.504999999999999</v>
      </c>
      <c r="S166" s="19">
        <v>3.1030000000000002</v>
      </c>
      <c r="T166" s="11">
        <f t="shared" si="237"/>
        <v>2.9425000000000003</v>
      </c>
      <c r="U166" s="19">
        <v>1.0900000000000001</v>
      </c>
      <c r="V166" s="11">
        <f t="shared" si="238"/>
        <v>1.0643500000000001</v>
      </c>
      <c r="W166" s="19">
        <v>0.93579999999999997</v>
      </c>
      <c r="X166" s="11">
        <f t="shared" si="239"/>
        <v>0.8488</v>
      </c>
      <c r="Y166" s="19">
        <v>1.74</v>
      </c>
      <c r="Z166" s="11">
        <f t="shared" si="240"/>
        <v>1.7255</v>
      </c>
      <c r="AA166" s="19">
        <v>4.7850000000000001</v>
      </c>
      <c r="AB166" s="11">
        <f t="shared" si="241"/>
        <v>4.6764999999999999</v>
      </c>
      <c r="AC166" s="19">
        <v>31.58</v>
      </c>
      <c r="AD166" s="11">
        <f t="shared" si="242"/>
        <v>30.307499999999997</v>
      </c>
      <c r="AE166" s="19">
        <v>0.85450000000000004</v>
      </c>
      <c r="AF166" s="11">
        <f t="shared" si="243"/>
        <v>0.81300000000000006</v>
      </c>
      <c r="AG166" s="19">
        <v>10.55</v>
      </c>
      <c r="AH166" s="11">
        <f t="shared" si="244"/>
        <v>8.9495000000000005</v>
      </c>
      <c r="AI166" s="19">
        <v>1.671</v>
      </c>
      <c r="AJ166" s="11">
        <f t="shared" si="245"/>
        <v>1.6085</v>
      </c>
      <c r="AK166" s="19">
        <v>147.80000000000001</v>
      </c>
      <c r="AL166" s="11">
        <f t="shared" si="246"/>
        <v>133.65</v>
      </c>
      <c r="AM166" s="3">
        <v>36.821890000000003</v>
      </c>
      <c r="AN166" s="3">
        <v>1.3751610000000001</v>
      </c>
      <c r="AO166" s="3">
        <v>26.776420000000002</v>
      </c>
    </row>
    <row r="167" spans="1:41" s="2" customFormat="1" x14ac:dyDescent="0.3">
      <c r="A167" s="1">
        <v>118</v>
      </c>
      <c r="B167" s="2" t="s">
        <v>165</v>
      </c>
      <c r="C167" s="12" t="s">
        <v>209</v>
      </c>
      <c r="D167" s="13" t="s">
        <v>239</v>
      </c>
      <c r="E167" s="18">
        <v>6</v>
      </c>
      <c r="F167" s="6">
        <v>16.23</v>
      </c>
      <c r="G167" s="19">
        <v>5.9080000000000004</v>
      </c>
      <c r="H167" s="11">
        <f t="shared" si="231"/>
        <v>5.8330000000000002</v>
      </c>
      <c r="I167" s="19">
        <v>8.5869999999999997</v>
      </c>
      <c r="J167" s="11">
        <f t="shared" si="232"/>
        <v>8.5309499999999989</v>
      </c>
      <c r="K167" s="19">
        <v>0.4083</v>
      </c>
      <c r="L167" s="11">
        <f t="shared" si="233"/>
        <v>0.34104999999999996</v>
      </c>
      <c r="M167" s="19">
        <v>0.76539999999999997</v>
      </c>
      <c r="N167" s="11">
        <f t="shared" si="234"/>
        <v>0.68689999999999996</v>
      </c>
      <c r="O167" s="19">
        <v>8.7710000000000008</v>
      </c>
      <c r="P167" s="11">
        <f t="shared" si="235"/>
        <v>7.5325000000000006</v>
      </c>
      <c r="Q167" s="19">
        <v>30.5</v>
      </c>
      <c r="R167" s="11">
        <f t="shared" si="236"/>
        <v>8.1750000000000007</v>
      </c>
      <c r="S167" s="19">
        <v>2.5539999999999998</v>
      </c>
      <c r="T167" s="11">
        <f t="shared" si="237"/>
        <v>2.3935</v>
      </c>
      <c r="U167" s="19">
        <v>1.748</v>
      </c>
      <c r="V167" s="11">
        <f t="shared" si="238"/>
        <v>1.72235</v>
      </c>
      <c r="W167" s="19">
        <v>1.1020000000000001</v>
      </c>
      <c r="X167" s="11">
        <f t="shared" si="239"/>
        <v>1.0150000000000001</v>
      </c>
      <c r="Y167" s="19">
        <v>1.6160000000000001</v>
      </c>
      <c r="Z167" s="11">
        <f t="shared" si="240"/>
        <v>1.6015000000000001</v>
      </c>
      <c r="AA167" s="19">
        <v>4.0170000000000003</v>
      </c>
      <c r="AB167" s="11">
        <f t="shared" si="241"/>
        <v>3.9085000000000005</v>
      </c>
      <c r="AC167" s="19">
        <v>8.4339999999999993</v>
      </c>
      <c r="AD167" s="11">
        <f t="shared" si="242"/>
        <v>7.1614999999999993</v>
      </c>
      <c r="AE167" s="19">
        <v>1.1970000000000001</v>
      </c>
      <c r="AF167" s="11">
        <f t="shared" si="243"/>
        <v>1.1555</v>
      </c>
      <c r="AG167" s="19">
        <v>6.8179999999999996</v>
      </c>
      <c r="AH167" s="11">
        <f t="shared" si="244"/>
        <v>5.2174999999999994</v>
      </c>
      <c r="AI167" s="19">
        <v>2.3959999999999999</v>
      </c>
      <c r="AJ167" s="11">
        <f t="shared" si="245"/>
        <v>2.3334999999999999</v>
      </c>
      <c r="AK167" s="19">
        <v>110.7</v>
      </c>
      <c r="AL167" s="11">
        <f t="shared" si="246"/>
        <v>96.55</v>
      </c>
      <c r="AM167" s="3">
        <v>37.710830000000001</v>
      </c>
      <c r="AN167" s="3">
        <v>1.45825</v>
      </c>
      <c r="AO167" s="3">
        <v>25.860330000000001</v>
      </c>
    </row>
    <row r="168" spans="1:41" s="2" customFormat="1" x14ac:dyDescent="0.3">
      <c r="A168" s="1">
        <v>119</v>
      </c>
      <c r="B168" s="2" t="s">
        <v>166</v>
      </c>
      <c r="C168" s="12" t="s">
        <v>209</v>
      </c>
      <c r="D168" s="13" t="s">
        <v>239</v>
      </c>
      <c r="E168" s="18">
        <v>7</v>
      </c>
      <c r="F168" s="6">
        <v>17.43</v>
      </c>
      <c r="G168" s="19">
        <v>4.0359999999999996</v>
      </c>
      <c r="H168" s="11">
        <f t="shared" si="231"/>
        <v>3.9609999999999994</v>
      </c>
      <c r="I168" s="19">
        <v>7.0819999999999999</v>
      </c>
      <c r="J168" s="11">
        <f t="shared" si="232"/>
        <v>7.0259499999999999</v>
      </c>
      <c r="K168" s="19">
        <v>0.67879999999999996</v>
      </c>
      <c r="L168" s="11">
        <f t="shared" si="233"/>
        <v>0.61154999999999993</v>
      </c>
      <c r="M168" s="19">
        <v>1.149</v>
      </c>
      <c r="N168" s="11">
        <f t="shared" si="234"/>
        <v>1.0705</v>
      </c>
      <c r="O168" s="19">
        <v>4.93</v>
      </c>
      <c r="P168" s="11">
        <f t="shared" si="235"/>
        <v>3.6914999999999996</v>
      </c>
      <c r="Q168" s="19">
        <v>50.78</v>
      </c>
      <c r="R168" s="11">
        <f t="shared" si="236"/>
        <v>28.455000000000002</v>
      </c>
      <c r="S168" s="19">
        <v>1.653</v>
      </c>
      <c r="T168" s="11">
        <f t="shared" si="237"/>
        <v>1.4924999999999999</v>
      </c>
      <c r="U168" s="19">
        <v>1.4650000000000001</v>
      </c>
      <c r="V168" s="11">
        <f t="shared" si="238"/>
        <v>1.4393500000000001</v>
      </c>
      <c r="W168" s="19">
        <v>0.88470000000000004</v>
      </c>
      <c r="X168" s="11">
        <f t="shared" si="239"/>
        <v>0.79770000000000008</v>
      </c>
      <c r="Y168" s="19">
        <v>1.415</v>
      </c>
      <c r="Z168" s="11">
        <f t="shared" si="240"/>
        <v>1.4005000000000001</v>
      </c>
      <c r="AA168" s="19">
        <v>3.7160000000000002</v>
      </c>
      <c r="AB168" s="11">
        <f t="shared" si="241"/>
        <v>3.6075000000000004</v>
      </c>
      <c r="AC168" s="19">
        <v>27.42</v>
      </c>
      <c r="AD168" s="11">
        <f t="shared" si="242"/>
        <v>26.147500000000001</v>
      </c>
      <c r="AE168" s="19">
        <v>1.0649999999999999</v>
      </c>
      <c r="AF168" s="11">
        <f t="shared" si="243"/>
        <v>1.0234999999999999</v>
      </c>
      <c r="AG168" s="19">
        <v>10.25</v>
      </c>
      <c r="AH168" s="11">
        <f t="shared" si="244"/>
        <v>8.6494999999999997</v>
      </c>
      <c r="AI168" s="19">
        <v>2.2229999999999999</v>
      </c>
      <c r="AJ168" s="11">
        <f t="shared" si="245"/>
        <v>2.1604999999999999</v>
      </c>
      <c r="AK168" s="19">
        <v>126.5</v>
      </c>
      <c r="AL168" s="11">
        <f t="shared" si="246"/>
        <v>112.35</v>
      </c>
      <c r="AM168" s="3">
        <v>40.170270000000002</v>
      </c>
      <c r="AN168" s="3">
        <v>1.4891669999999999</v>
      </c>
      <c r="AO168" s="3">
        <v>26.974989999999998</v>
      </c>
    </row>
    <row r="169" spans="1:41" s="2" customFormat="1" x14ac:dyDescent="0.3">
      <c r="A169" s="1">
        <v>120</v>
      </c>
      <c r="B169" s="2" t="s">
        <v>167</v>
      </c>
      <c r="C169" s="12" t="s">
        <v>209</v>
      </c>
      <c r="D169" s="13" t="s">
        <v>239</v>
      </c>
      <c r="E169" s="18">
        <v>8</v>
      </c>
      <c r="F169" s="6">
        <v>17.77</v>
      </c>
      <c r="G169" s="19">
        <v>5.4779999999999998</v>
      </c>
      <c r="H169" s="11">
        <f t="shared" si="231"/>
        <v>5.4029999999999996</v>
      </c>
      <c r="I169" s="19">
        <v>6.9889999999999999</v>
      </c>
      <c r="J169" s="11">
        <f t="shared" si="232"/>
        <v>6.9329499999999999</v>
      </c>
      <c r="K169" s="19">
        <v>0.17780000000000001</v>
      </c>
      <c r="L169" s="11">
        <f t="shared" si="233"/>
        <v>0.11055000000000001</v>
      </c>
      <c r="M169" s="19">
        <v>1.7490000000000001</v>
      </c>
      <c r="N169" s="11">
        <f t="shared" si="234"/>
        <v>1.6705000000000001</v>
      </c>
      <c r="O169" s="19">
        <v>7.3949999999999996</v>
      </c>
      <c r="P169" s="11">
        <f t="shared" si="235"/>
        <v>6.1564999999999994</v>
      </c>
      <c r="Q169" s="19">
        <v>23.36</v>
      </c>
      <c r="R169" s="11">
        <f t="shared" si="236"/>
        <v>1.0350000000000001</v>
      </c>
      <c r="S169" s="19">
        <v>2.3740000000000001</v>
      </c>
      <c r="T169" s="11">
        <f t="shared" si="237"/>
        <v>2.2135000000000002</v>
      </c>
      <c r="U169" s="19">
        <v>1.577</v>
      </c>
      <c r="V169" s="11">
        <f t="shared" si="238"/>
        <v>1.55135</v>
      </c>
      <c r="W169" s="19">
        <v>0.98009999999999997</v>
      </c>
      <c r="X169" s="11">
        <f t="shared" si="239"/>
        <v>0.8931</v>
      </c>
      <c r="Y169" s="19">
        <v>1.4239999999999999</v>
      </c>
      <c r="Z169" s="11">
        <f t="shared" si="240"/>
        <v>1.4095</v>
      </c>
      <c r="AA169" s="19">
        <v>1.2310000000000001</v>
      </c>
      <c r="AB169" s="11">
        <f t="shared" si="241"/>
        <v>1.1225000000000001</v>
      </c>
      <c r="AC169" s="19">
        <v>4.6120000000000001</v>
      </c>
      <c r="AD169" s="11">
        <f t="shared" si="242"/>
        <v>3.3395000000000001</v>
      </c>
      <c r="AE169" s="19">
        <v>1.1439999999999999</v>
      </c>
      <c r="AF169" s="11">
        <f t="shared" si="243"/>
        <v>1.1024999999999998</v>
      </c>
      <c r="AG169" s="19">
        <v>5.6159999999999997</v>
      </c>
      <c r="AH169" s="11">
        <f t="shared" si="244"/>
        <v>4.0154999999999994</v>
      </c>
      <c r="AI169" s="19">
        <v>1.883</v>
      </c>
      <c r="AJ169" s="11">
        <f t="shared" si="245"/>
        <v>1.8205</v>
      </c>
      <c r="AK169" s="19">
        <v>100.7</v>
      </c>
      <c r="AL169" s="11">
        <f t="shared" si="246"/>
        <v>86.55</v>
      </c>
      <c r="AM169" s="3">
        <v>38.452300000000001</v>
      </c>
      <c r="AN169" s="3">
        <v>1.523658</v>
      </c>
      <c r="AO169" s="3">
        <v>25.236830000000001</v>
      </c>
    </row>
    <row r="170" spans="1:41" s="2" customFormat="1" x14ac:dyDescent="0.3">
      <c r="A170" s="1"/>
      <c r="C170" s="12"/>
      <c r="D170" s="13"/>
      <c r="E170" s="14" t="s">
        <v>370</v>
      </c>
      <c r="F170" s="106">
        <f>AVERAGE(F162:F169)</f>
        <v>14.473750000000001</v>
      </c>
      <c r="G170" s="19"/>
      <c r="H170" s="11"/>
      <c r="I170" s="19"/>
      <c r="J170" s="11"/>
      <c r="K170" s="19"/>
      <c r="L170" s="11"/>
      <c r="M170" s="19"/>
      <c r="N170" s="11"/>
      <c r="O170" s="19"/>
      <c r="P170" s="11"/>
      <c r="Q170" s="19"/>
      <c r="R170" s="11"/>
      <c r="S170" s="19"/>
      <c r="T170" s="11"/>
      <c r="U170" s="19"/>
      <c r="V170" s="11"/>
      <c r="W170" s="19"/>
      <c r="X170" s="11"/>
      <c r="Y170" s="19"/>
      <c r="Z170" s="11"/>
      <c r="AA170" s="19"/>
      <c r="AB170" s="11"/>
      <c r="AC170" s="19"/>
      <c r="AD170" s="11"/>
      <c r="AE170" s="19"/>
      <c r="AF170" s="11"/>
      <c r="AG170" s="19"/>
      <c r="AH170" s="11"/>
      <c r="AI170" s="19"/>
      <c r="AJ170" s="11"/>
      <c r="AK170" s="19"/>
      <c r="AL170" s="11"/>
      <c r="AM170" s="3"/>
      <c r="AN170" s="3"/>
      <c r="AO170" s="3"/>
    </row>
    <row r="171" spans="1:41" s="2" customFormat="1" x14ac:dyDescent="0.3">
      <c r="A171" s="1"/>
      <c r="C171" s="12"/>
      <c r="D171" s="13"/>
      <c r="E171" s="14" t="s">
        <v>268</v>
      </c>
      <c r="F171" s="106">
        <f>STDEV(F162:F169)/SQRT(8)</f>
        <v>0.85724004285347388</v>
      </c>
      <c r="G171" s="19"/>
      <c r="H171" s="11"/>
      <c r="I171" s="19"/>
      <c r="J171" s="11"/>
      <c r="K171" s="19"/>
      <c r="L171" s="11"/>
      <c r="M171" s="19"/>
      <c r="N171" s="11"/>
      <c r="O171" s="19"/>
      <c r="P171" s="11"/>
      <c r="Q171" s="19"/>
      <c r="R171" s="11"/>
      <c r="S171" s="19"/>
      <c r="T171" s="11"/>
      <c r="U171" s="19"/>
      <c r="V171" s="11"/>
      <c r="W171" s="19"/>
      <c r="X171" s="11"/>
      <c r="Y171" s="19"/>
      <c r="Z171" s="11"/>
      <c r="AA171" s="19"/>
      <c r="AB171" s="11"/>
      <c r="AC171" s="19"/>
      <c r="AD171" s="11"/>
      <c r="AE171" s="19"/>
      <c r="AF171" s="11"/>
      <c r="AG171" s="19"/>
      <c r="AH171" s="11"/>
      <c r="AI171" s="19"/>
      <c r="AJ171" s="11"/>
      <c r="AK171" s="19"/>
      <c r="AL171" s="11"/>
      <c r="AM171" s="3"/>
      <c r="AN171" s="3"/>
      <c r="AO171" s="3"/>
    </row>
    <row r="172" spans="1:41" s="2" customFormat="1" x14ac:dyDescent="0.3">
      <c r="A172" s="1">
        <v>121</v>
      </c>
      <c r="B172" s="2" t="s">
        <v>168</v>
      </c>
      <c r="C172" s="12" t="s">
        <v>209</v>
      </c>
      <c r="D172" s="13" t="s">
        <v>240</v>
      </c>
      <c r="E172" s="18">
        <v>9</v>
      </c>
      <c r="F172" s="6">
        <v>19.66</v>
      </c>
      <c r="G172" s="19">
        <v>4.601</v>
      </c>
      <c r="H172" s="11">
        <f t="shared" ref="H172:H179" si="247">G172-G$264</f>
        <v>4.5259999999999998</v>
      </c>
      <c r="I172" s="19">
        <v>4.3140000000000001</v>
      </c>
      <c r="J172" s="11">
        <f t="shared" ref="J172:J179" si="248">I172-I$264</f>
        <v>4.2579500000000001</v>
      </c>
      <c r="K172" s="19">
        <v>0.25900000000000001</v>
      </c>
      <c r="L172" s="11">
        <f t="shared" ref="L172:L177" si="249">K172-K$264</f>
        <v>0.19175</v>
      </c>
      <c r="M172" s="19">
        <v>0.89439999999999997</v>
      </c>
      <c r="N172" s="11">
        <f t="shared" ref="N172:N179" si="250">M172-M$264</f>
        <v>0.81589999999999996</v>
      </c>
      <c r="O172" s="19">
        <v>11.63</v>
      </c>
      <c r="P172" s="11">
        <f t="shared" ref="P172:P179" si="251">O172-O$264</f>
        <v>10.391500000000001</v>
      </c>
      <c r="Q172" s="19">
        <v>20.45</v>
      </c>
      <c r="R172" s="11">
        <v>0</v>
      </c>
      <c r="S172" s="19">
        <v>1.3460000000000001</v>
      </c>
      <c r="T172" s="11">
        <f t="shared" ref="T172:T179" si="252">S172-S$264</f>
        <v>1.1855</v>
      </c>
      <c r="U172" s="19">
        <v>0.94950000000000001</v>
      </c>
      <c r="V172" s="11">
        <f t="shared" ref="V172:V179" si="253">U172-U$264</f>
        <v>0.92385000000000006</v>
      </c>
      <c r="W172" s="19">
        <v>0.24660000000000001</v>
      </c>
      <c r="X172" s="11">
        <f t="shared" ref="X172:X179" si="254">W172-W$264</f>
        <v>0.15960000000000002</v>
      </c>
      <c r="Y172" s="19">
        <v>0.12130000000000001</v>
      </c>
      <c r="Z172" s="11">
        <f t="shared" ref="Z172:Z179" si="255">Y172-Y$264</f>
        <v>0.10680000000000001</v>
      </c>
      <c r="AA172" s="19">
        <v>4.8090000000000002</v>
      </c>
      <c r="AB172" s="11">
        <f t="shared" ref="AB172:AB179" si="256">AA172-AA$264</f>
        <v>4.7004999999999999</v>
      </c>
      <c r="AC172" s="19">
        <v>6.8310000000000004</v>
      </c>
      <c r="AD172" s="11">
        <f t="shared" ref="AD172:AD179" si="257">AC172-AC$264</f>
        <v>5.5585000000000004</v>
      </c>
      <c r="AE172" s="19">
        <v>0.81859999999999999</v>
      </c>
      <c r="AF172" s="11">
        <f t="shared" ref="AF172:AF179" si="258">AE172-AE$264</f>
        <v>0.77710000000000001</v>
      </c>
      <c r="AG172" s="19">
        <v>5.9569999999999999</v>
      </c>
      <c r="AH172" s="11">
        <f t="shared" ref="AH172:AH179" si="259">AG172-AG$264</f>
        <v>4.3564999999999996</v>
      </c>
      <c r="AI172" s="19">
        <v>1.107</v>
      </c>
      <c r="AJ172" s="11">
        <f t="shared" ref="AJ172:AJ179" si="260">AI172-AI$264</f>
        <v>1.0445</v>
      </c>
      <c r="AK172" s="19">
        <v>101</v>
      </c>
      <c r="AL172" s="11">
        <f t="shared" ref="AL172:AL179" si="261">AK172-AK$264</f>
        <v>86.85</v>
      </c>
      <c r="AM172" s="3">
        <v>43.445500000000003</v>
      </c>
      <c r="AN172" s="3">
        <v>1.8257814999999999</v>
      </c>
      <c r="AO172" s="3">
        <v>23.795559999999998</v>
      </c>
    </row>
    <row r="173" spans="1:41" s="2" customFormat="1" x14ac:dyDescent="0.3">
      <c r="A173" s="1">
        <v>122</v>
      </c>
      <c r="B173" s="2" t="s">
        <v>169</v>
      </c>
      <c r="C173" s="12" t="s">
        <v>209</v>
      </c>
      <c r="D173" s="13" t="s">
        <v>240</v>
      </c>
      <c r="E173" s="18">
        <v>10</v>
      </c>
      <c r="F173" s="6">
        <v>17.84</v>
      </c>
      <c r="G173" s="19">
        <v>9.1170000000000009</v>
      </c>
      <c r="H173" s="11">
        <f t="shared" si="247"/>
        <v>9.0420000000000016</v>
      </c>
      <c r="I173" s="19">
        <v>7.26</v>
      </c>
      <c r="J173" s="11">
        <f t="shared" si="248"/>
        <v>7.2039499999999999</v>
      </c>
      <c r="K173" s="19">
        <v>0.38679999999999998</v>
      </c>
      <c r="L173" s="11">
        <f t="shared" si="249"/>
        <v>0.31955</v>
      </c>
      <c r="M173" s="19">
        <v>0.98399999999999999</v>
      </c>
      <c r="N173" s="11">
        <f t="shared" si="250"/>
        <v>0.90549999999999997</v>
      </c>
      <c r="O173" s="19">
        <v>12.33</v>
      </c>
      <c r="P173" s="11">
        <f t="shared" si="251"/>
        <v>11.0915</v>
      </c>
      <c r="Q173" s="19">
        <v>39.96</v>
      </c>
      <c r="R173" s="11">
        <f>Q173-Q$264</f>
        <v>17.635000000000002</v>
      </c>
      <c r="S173" s="19">
        <v>2.7810000000000001</v>
      </c>
      <c r="T173" s="11">
        <f t="shared" si="252"/>
        <v>2.6205000000000003</v>
      </c>
      <c r="U173" s="19">
        <v>0.87009999999999998</v>
      </c>
      <c r="V173" s="11">
        <f t="shared" si="253"/>
        <v>0.84445000000000003</v>
      </c>
      <c r="W173" s="19">
        <v>0.68610000000000004</v>
      </c>
      <c r="X173" s="11">
        <f t="shared" si="254"/>
        <v>0.59910000000000008</v>
      </c>
      <c r="Y173" s="19">
        <v>0.64739999999999998</v>
      </c>
      <c r="Z173" s="11">
        <f t="shared" si="255"/>
        <v>0.63290000000000002</v>
      </c>
      <c r="AA173" s="19">
        <v>6.6449999999999996</v>
      </c>
      <c r="AB173" s="11">
        <f t="shared" si="256"/>
        <v>6.5364999999999993</v>
      </c>
      <c r="AC173" s="19">
        <v>6.3849999999999998</v>
      </c>
      <c r="AD173" s="11">
        <f t="shared" si="257"/>
        <v>5.1124999999999998</v>
      </c>
      <c r="AE173" s="19">
        <v>0.96060000000000001</v>
      </c>
      <c r="AF173" s="11">
        <f t="shared" si="258"/>
        <v>0.91910000000000003</v>
      </c>
      <c r="AG173" s="19">
        <v>7.7830000000000004</v>
      </c>
      <c r="AH173" s="11">
        <f t="shared" si="259"/>
        <v>6.1825000000000001</v>
      </c>
      <c r="AI173" s="19">
        <v>1.845</v>
      </c>
      <c r="AJ173" s="11">
        <f t="shared" si="260"/>
        <v>1.7825</v>
      </c>
      <c r="AK173" s="19">
        <v>118.6</v>
      </c>
      <c r="AL173" s="11">
        <f t="shared" si="261"/>
        <v>104.44999999999999</v>
      </c>
      <c r="AM173" s="3">
        <v>39.717379999999999</v>
      </c>
      <c r="AN173" s="3">
        <v>1.53634</v>
      </c>
      <c r="AO173" s="3">
        <v>25.851949999999999</v>
      </c>
    </row>
    <row r="174" spans="1:41" s="2" customFormat="1" x14ac:dyDescent="0.3">
      <c r="A174" s="1">
        <v>122</v>
      </c>
      <c r="B174" s="2" t="s">
        <v>170</v>
      </c>
      <c r="C174" s="12" t="s">
        <v>209</v>
      </c>
      <c r="D174" s="13" t="s">
        <v>240</v>
      </c>
      <c r="E174" s="18">
        <v>11</v>
      </c>
      <c r="F174" s="6">
        <v>19.27</v>
      </c>
      <c r="G174" s="19">
        <v>9.3089999999999993</v>
      </c>
      <c r="H174" s="11">
        <f t="shared" si="247"/>
        <v>9.234</v>
      </c>
      <c r="I174" s="19">
        <v>6.1470000000000002</v>
      </c>
      <c r="J174" s="11">
        <f t="shared" si="248"/>
        <v>6.0909500000000003</v>
      </c>
      <c r="K174" s="19">
        <v>0.09</v>
      </c>
      <c r="L174" s="11">
        <f t="shared" si="249"/>
        <v>2.2749999999999992E-2</v>
      </c>
      <c r="M174" s="19">
        <v>1.3420000000000001</v>
      </c>
      <c r="N174" s="11">
        <f t="shared" si="250"/>
        <v>1.2635000000000001</v>
      </c>
      <c r="O174" s="19">
        <v>16.3</v>
      </c>
      <c r="P174" s="11">
        <f t="shared" si="251"/>
        <v>15.061500000000001</v>
      </c>
      <c r="Q174" s="19">
        <v>42.52</v>
      </c>
      <c r="R174" s="11">
        <f>Q174-Q$264</f>
        <v>20.195000000000004</v>
      </c>
      <c r="S174" s="19">
        <v>2.3929999999999998</v>
      </c>
      <c r="T174" s="11">
        <f t="shared" si="252"/>
        <v>2.2324999999999999</v>
      </c>
      <c r="U174" s="19">
        <v>0.68020000000000003</v>
      </c>
      <c r="V174" s="11">
        <f t="shared" si="253"/>
        <v>0.65455000000000008</v>
      </c>
      <c r="W174" s="19">
        <v>0.62549999999999994</v>
      </c>
      <c r="X174" s="11">
        <f t="shared" si="254"/>
        <v>0.53849999999999998</v>
      </c>
      <c r="Y174" s="19">
        <v>0.16250000000000001</v>
      </c>
      <c r="Z174" s="11">
        <f t="shared" si="255"/>
        <v>0.14800000000000002</v>
      </c>
      <c r="AA174" s="19">
        <v>1.974</v>
      </c>
      <c r="AB174" s="11">
        <f t="shared" si="256"/>
        <v>1.8654999999999999</v>
      </c>
      <c r="AC174" s="19">
        <v>8.1120000000000001</v>
      </c>
      <c r="AD174" s="11">
        <f t="shared" si="257"/>
        <v>6.8395000000000001</v>
      </c>
      <c r="AE174" s="19">
        <v>0.78010000000000002</v>
      </c>
      <c r="AF174" s="11">
        <f t="shared" si="258"/>
        <v>0.73860000000000003</v>
      </c>
      <c r="AG174" s="19">
        <v>6.8419999999999996</v>
      </c>
      <c r="AH174" s="11">
        <f t="shared" si="259"/>
        <v>5.2414999999999994</v>
      </c>
      <c r="AI174" s="19">
        <v>1.3680000000000001</v>
      </c>
      <c r="AJ174" s="11">
        <f t="shared" si="260"/>
        <v>1.3055000000000001</v>
      </c>
      <c r="AK174" s="19">
        <v>84.42</v>
      </c>
      <c r="AL174" s="11">
        <f t="shared" si="261"/>
        <v>70.27</v>
      </c>
      <c r="AM174" s="3">
        <v>40.300690000000003</v>
      </c>
      <c r="AN174" s="3">
        <v>1.8850420000000001</v>
      </c>
      <c r="AO174" s="3">
        <v>21.379200000000001</v>
      </c>
    </row>
    <row r="175" spans="1:41" s="2" customFormat="1" x14ac:dyDescent="0.3">
      <c r="A175" s="1">
        <v>124</v>
      </c>
      <c r="B175" s="2" t="s">
        <v>171</v>
      </c>
      <c r="C175" s="12" t="s">
        <v>209</v>
      </c>
      <c r="D175" s="13" t="s">
        <v>240</v>
      </c>
      <c r="E175" s="18">
        <v>12</v>
      </c>
      <c r="F175" s="6">
        <v>16.260000000000002</v>
      </c>
      <c r="G175" s="19">
        <v>9.5719999999999992</v>
      </c>
      <c r="H175" s="11">
        <f t="shared" si="247"/>
        <v>9.4969999999999999</v>
      </c>
      <c r="I175" s="19">
        <v>7.0869999999999997</v>
      </c>
      <c r="J175" s="11">
        <f t="shared" si="248"/>
        <v>7.0309499999999998</v>
      </c>
      <c r="K175" s="19">
        <v>0.11260000000000001</v>
      </c>
      <c r="L175" s="11">
        <f t="shared" si="249"/>
        <v>4.5350000000000001E-2</v>
      </c>
      <c r="M175" s="19">
        <v>0.64070000000000005</v>
      </c>
      <c r="N175" s="11">
        <f t="shared" si="250"/>
        <v>0.56220000000000003</v>
      </c>
      <c r="O175" s="19">
        <v>27</v>
      </c>
      <c r="P175" s="11">
        <f t="shared" si="251"/>
        <v>25.761500000000002</v>
      </c>
      <c r="Q175" s="19">
        <v>35.700000000000003</v>
      </c>
      <c r="R175" s="11">
        <f>Q175-Q$264</f>
        <v>13.375000000000004</v>
      </c>
      <c r="S175" s="19">
        <v>2.9780000000000002</v>
      </c>
      <c r="T175" s="11">
        <f t="shared" si="252"/>
        <v>2.8175000000000003</v>
      </c>
      <c r="U175" s="19">
        <v>0.78469999999999995</v>
      </c>
      <c r="V175" s="11">
        <f t="shared" si="253"/>
        <v>0.75905</v>
      </c>
      <c r="W175" s="19">
        <v>0.57310000000000005</v>
      </c>
      <c r="X175" s="11">
        <f t="shared" si="254"/>
        <v>0.48610000000000009</v>
      </c>
      <c r="Y175" s="19">
        <v>0.24809999999999999</v>
      </c>
      <c r="Z175" s="11">
        <f t="shared" si="255"/>
        <v>0.23359999999999997</v>
      </c>
      <c r="AA175" s="19">
        <v>3.9729999999999999</v>
      </c>
      <c r="AB175" s="11">
        <f t="shared" si="256"/>
        <v>3.8645</v>
      </c>
      <c r="AC175" s="19">
        <v>12.98</v>
      </c>
      <c r="AD175" s="11">
        <f t="shared" si="257"/>
        <v>11.7075</v>
      </c>
      <c r="AE175" s="19">
        <v>0.96489999999999998</v>
      </c>
      <c r="AF175" s="11">
        <f t="shared" si="258"/>
        <v>0.9234</v>
      </c>
      <c r="AG175" s="19">
        <v>10.67</v>
      </c>
      <c r="AH175" s="11">
        <f t="shared" si="259"/>
        <v>9.0694999999999997</v>
      </c>
      <c r="AI175" s="19">
        <v>2.214</v>
      </c>
      <c r="AJ175" s="11">
        <f t="shared" si="260"/>
        <v>2.1515</v>
      </c>
      <c r="AK175" s="19">
        <v>87.34</v>
      </c>
      <c r="AL175" s="11">
        <f t="shared" si="261"/>
        <v>73.19</v>
      </c>
      <c r="AM175" s="3">
        <v>38.289499999999997</v>
      </c>
      <c r="AN175" s="3">
        <v>1.595294</v>
      </c>
      <c r="AO175" s="3">
        <v>24.001529999999999</v>
      </c>
    </row>
    <row r="176" spans="1:41" s="2" customFormat="1" x14ac:dyDescent="0.3">
      <c r="A176" s="1">
        <v>125</v>
      </c>
      <c r="B176" s="2" t="s">
        <v>172</v>
      </c>
      <c r="C176" s="12" t="s">
        <v>209</v>
      </c>
      <c r="D176" s="13" t="s">
        <v>241</v>
      </c>
      <c r="E176" s="18">
        <v>13</v>
      </c>
      <c r="F176" s="6">
        <v>16.690000000000001</v>
      </c>
      <c r="G176" s="19">
        <v>11.28</v>
      </c>
      <c r="H176" s="11">
        <f t="shared" si="247"/>
        <v>11.205</v>
      </c>
      <c r="I176" s="19">
        <v>14.3</v>
      </c>
      <c r="J176" s="11">
        <f t="shared" si="248"/>
        <v>14.24395</v>
      </c>
      <c r="K176" s="19">
        <v>0.48830000000000001</v>
      </c>
      <c r="L176" s="11">
        <f t="shared" si="249"/>
        <v>0.42105000000000004</v>
      </c>
      <c r="M176" s="19">
        <v>0.22850000000000001</v>
      </c>
      <c r="N176" s="11">
        <f t="shared" si="250"/>
        <v>0.15000000000000002</v>
      </c>
      <c r="O176" s="19">
        <v>16</v>
      </c>
      <c r="P176" s="11">
        <f t="shared" si="251"/>
        <v>14.7615</v>
      </c>
      <c r="Q176" s="19">
        <v>27.63</v>
      </c>
      <c r="R176" s="11">
        <f>Q176-Q$264</f>
        <v>5.3049999999999997</v>
      </c>
      <c r="S176" s="19">
        <v>2.2999999999999998</v>
      </c>
      <c r="T176" s="11">
        <f t="shared" si="252"/>
        <v>2.1395</v>
      </c>
      <c r="U176" s="19">
        <v>0.71550000000000002</v>
      </c>
      <c r="V176" s="11">
        <f t="shared" si="253"/>
        <v>0.68985000000000007</v>
      </c>
      <c r="W176" s="19">
        <v>1.6479999999999999</v>
      </c>
      <c r="X176" s="11">
        <f t="shared" si="254"/>
        <v>1.5609999999999999</v>
      </c>
      <c r="Y176" s="19">
        <v>0.35610000000000003</v>
      </c>
      <c r="Z176" s="11">
        <f t="shared" si="255"/>
        <v>0.34160000000000001</v>
      </c>
      <c r="AA176" s="19">
        <v>4.9880000000000004</v>
      </c>
      <c r="AB176" s="11">
        <f t="shared" si="256"/>
        <v>4.8795000000000002</v>
      </c>
      <c r="AC176" s="19">
        <v>5.9960000000000004</v>
      </c>
      <c r="AD176" s="11">
        <f t="shared" si="257"/>
        <v>4.7235000000000005</v>
      </c>
      <c r="AE176" s="19">
        <v>1.0449999999999999</v>
      </c>
      <c r="AF176" s="11">
        <f t="shared" si="258"/>
        <v>1.0034999999999998</v>
      </c>
      <c r="AG176" s="19">
        <v>10.52</v>
      </c>
      <c r="AH176" s="11">
        <f t="shared" si="259"/>
        <v>8.9194999999999993</v>
      </c>
      <c r="AI176" s="19">
        <v>2.8919999999999999</v>
      </c>
      <c r="AJ176" s="11">
        <f t="shared" si="260"/>
        <v>2.8294999999999999</v>
      </c>
      <c r="AK176" s="19">
        <v>94.81</v>
      </c>
      <c r="AL176" s="11">
        <f t="shared" si="261"/>
        <v>80.66</v>
      </c>
      <c r="AM176" s="3">
        <v>37.775930000000002</v>
      </c>
      <c r="AN176" s="3">
        <v>1.603974</v>
      </c>
      <c r="AO176" s="3">
        <v>23.551459999999999</v>
      </c>
    </row>
    <row r="177" spans="1:41" s="2" customFormat="1" x14ac:dyDescent="0.3">
      <c r="A177" s="1">
        <v>126</v>
      </c>
      <c r="B177" s="2" t="s">
        <v>173</v>
      </c>
      <c r="C177" s="12" t="s">
        <v>209</v>
      </c>
      <c r="D177" s="13" t="s">
        <v>241</v>
      </c>
      <c r="E177" s="18">
        <v>14</v>
      </c>
      <c r="F177" s="6">
        <v>18.899999999999999</v>
      </c>
      <c r="G177" s="23">
        <v>21.84</v>
      </c>
      <c r="H177" s="11">
        <f t="shared" si="247"/>
        <v>21.765000000000001</v>
      </c>
      <c r="I177" s="19">
        <v>9.5609999999999999</v>
      </c>
      <c r="J177" s="11">
        <f t="shared" si="248"/>
        <v>9.5049499999999991</v>
      </c>
      <c r="K177" s="19">
        <v>0.21240000000000001</v>
      </c>
      <c r="L177" s="11">
        <f t="shared" si="249"/>
        <v>0.14515</v>
      </c>
      <c r="M177" s="19">
        <v>0.50770000000000004</v>
      </c>
      <c r="N177" s="11">
        <f t="shared" si="250"/>
        <v>0.42920000000000003</v>
      </c>
      <c r="O177" s="19">
        <v>15.4</v>
      </c>
      <c r="P177" s="11">
        <f t="shared" si="251"/>
        <v>14.1615</v>
      </c>
      <c r="Q177" s="19">
        <v>21.16</v>
      </c>
      <c r="R177" s="11">
        <v>0</v>
      </c>
      <c r="S177" s="19">
        <v>2.9039999999999999</v>
      </c>
      <c r="T177" s="11">
        <f t="shared" si="252"/>
        <v>2.7435</v>
      </c>
      <c r="U177" s="19">
        <v>0.4335</v>
      </c>
      <c r="V177" s="11">
        <f t="shared" si="253"/>
        <v>0.40784999999999999</v>
      </c>
      <c r="W177" s="19">
        <v>0.90590000000000004</v>
      </c>
      <c r="X177" s="11">
        <f t="shared" si="254"/>
        <v>0.81890000000000007</v>
      </c>
      <c r="Y177" s="19">
        <v>0.2339</v>
      </c>
      <c r="Z177" s="11">
        <f t="shared" si="255"/>
        <v>0.21939999999999998</v>
      </c>
      <c r="AA177" s="19">
        <v>4.2089999999999996</v>
      </c>
      <c r="AB177" s="11">
        <f t="shared" si="256"/>
        <v>4.1004999999999994</v>
      </c>
      <c r="AC177" s="19">
        <v>5.9859999999999998</v>
      </c>
      <c r="AD177" s="11">
        <f t="shared" si="257"/>
        <v>4.7134999999999998</v>
      </c>
      <c r="AE177" s="19">
        <v>0.56759999999999999</v>
      </c>
      <c r="AF177" s="11">
        <f t="shared" si="258"/>
        <v>0.52610000000000001</v>
      </c>
      <c r="AG177" s="19">
        <v>9.7140000000000004</v>
      </c>
      <c r="AH177" s="11">
        <f t="shared" si="259"/>
        <v>8.1135000000000002</v>
      </c>
      <c r="AI177" s="19">
        <v>2.0779999999999998</v>
      </c>
      <c r="AJ177" s="11">
        <f t="shared" si="260"/>
        <v>2.0154999999999998</v>
      </c>
      <c r="AK177" s="19">
        <v>80.33</v>
      </c>
      <c r="AL177" s="11">
        <f t="shared" si="261"/>
        <v>66.179999999999993</v>
      </c>
      <c r="AM177" s="3">
        <v>38.054180000000002</v>
      </c>
      <c r="AN177" s="3">
        <v>1.499411</v>
      </c>
      <c r="AO177" s="3">
        <v>25.37942</v>
      </c>
    </row>
    <row r="178" spans="1:41" s="2" customFormat="1" x14ac:dyDescent="0.3">
      <c r="A178" s="1">
        <v>127</v>
      </c>
      <c r="B178" s="2" t="s">
        <v>174</v>
      </c>
      <c r="C178" s="12" t="s">
        <v>209</v>
      </c>
      <c r="D178" s="13" t="s">
        <v>241</v>
      </c>
      <c r="E178" s="18">
        <v>15</v>
      </c>
      <c r="F178" s="6">
        <v>16.899999999999999</v>
      </c>
      <c r="G178" s="23">
        <v>20.69</v>
      </c>
      <c r="H178" s="11">
        <f t="shared" si="247"/>
        <v>20.615000000000002</v>
      </c>
      <c r="I178" s="19">
        <v>12.37</v>
      </c>
      <c r="J178" s="11">
        <f t="shared" si="248"/>
        <v>12.313949999999998</v>
      </c>
      <c r="K178" s="19">
        <v>4.9700000000000001E-2</v>
      </c>
      <c r="L178" s="11">
        <v>0</v>
      </c>
      <c r="M178" s="19">
        <v>0.59060000000000001</v>
      </c>
      <c r="N178" s="11">
        <f t="shared" si="250"/>
        <v>0.5121</v>
      </c>
      <c r="O178" s="19">
        <v>19.2</v>
      </c>
      <c r="P178" s="11">
        <f t="shared" si="251"/>
        <v>17.961500000000001</v>
      </c>
      <c r="Q178" s="19">
        <v>35.85</v>
      </c>
      <c r="R178" s="11">
        <f>Q178-Q$264</f>
        <v>13.525000000000002</v>
      </c>
      <c r="S178" s="19">
        <v>3.7669999999999999</v>
      </c>
      <c r="T178" s="11">
        <f t="shared" si="252"/>
        <v>3.6065</v>
      </c>
      <c r="U178" s="19">
        <v>0.9133</v>
      </c>
      <c r="V178" s="11">
        <f t="shared" si="253"/>
        <v>0.88765000000000005</v>
      </c>
      <c r="W178" s="19">
        <v>1.361</v>
      </c>
      <c r="X178" s="11">
        <f t="shared" si="254"/>
        <v>1.274</v>
      </c>
      <c r="Y178" s="19">
        <v>0.33460000000000001</v>
      </c>
      <c r="Z178" s="11">
        <f t="shared" si="255"/>
        <v>0.3201</v>
      </c>
      <c r="AA178" s="19">
        <v>2.8769999999999998</v>
      </c>
      <c r="AB178" s="11">
        <f t="shared" si="256"/>
        <v>2.7685</v>
      </c>
      <c r="AC178" s="19">
        <v>6.78</v>
      </c>
      <c r="AD178" s="11">
        <f t="shared" si="257"/>
        <v>5.5075000000000003</v>
      </c>
      <c r="AE178" s="19">
        <v>0.97640000000000005</v>
      </c>
      <c r="AF178" s="11">
        <f t="shared" si="258"/>
        <v>0.93490000000000006</v>
      </c>
      <c r="AG178" s="19">
        <v>14.24</v>
      </c>
      <c r="AH178" s="11">
        <f t="shared" si="259"/>
        <v>12.6395</v>
      </c>
      <c r="AI178" s="19">
        <v>3.6110000000000002</v>
      </c>
      <c r="AJ178" s="11">
        <f t="shared" si="260"/>
        <v>3.5485000000000002</v>
      </c>
      <c r="AK178" s="19">
        <v>103.8</v>
      </c>
      <c r="AL178" s="11">
        <f t="shared" si="261"/>
        <v>89.649999999999991</v>
      </c>
      <c r="AM178" s="3">
        <v>37.883609999999997</v>
      </c>
      <c r="AN178" s="3">
        <v>1.98231</v>
      </c>
      <c r="AO178" s="3">
        <v>19.11084</v>
      </c>
    </row>
    <row r="179" spans="1:41" s="2" customFormat="1" x14ac:dyDescent="0.3">
      <c r="A179" s="1">
        <v>128</v>
      </c>
      <c r="B179" s="2" t="s">
        <v>175</v>
      </c>
      <c r="C179" s="12" t="s">
        <v>209</v>
      </c>
      <c r="D179" s="13" t="s">
        <v>241</v>
      </c>
      <c r="E179" s="18">
        <v>16</v>
      </c>
      <c r="F179" s="6">
        <v>17.25</v>
      </c>
      <c r="G179" s="19">
        <v>18.38</v>
      </c>
      <c r="H179" s="11">
        <f t="shared" si="247"/>
        <v>18.305</v>
      </c>
      <c r="I179" s="19">
        <v>10.67</v>
      </c>
      <c r="J179" s="11">
        <f t="shared" si="248"/>
        <v>10.613949999999999</v>
      </c>
      <c r="K179" s="19">
        <v>0.24079999999999999</v>
      </c>
      <c r="L179" s="11">
        <f>K179-K$264</f>
        <v>0.17354999999999998</v>
      </c>
      <c r="M179" s="19">
        <v>0.76500000000000001</v>
      </c>
      <c r="N179" s="11">
        <f t="shared" si="250"/>
        <v>0.6865</v>
      </c>
      <c r="O179" s="19">
        <v>13.2</v>
      </c>
      <c r="P179" s="11">
        <f t="shared" si="251"/>
        <v>11.961499999999999</v>
      </c>
      <c r="Q179" s="19">
        <v>23.46</v>
      </c>
      <c r="R179" s="11">
        <f>Q179-Q$264</f>
        <v>1.1350000000000016</v>
      </c>
      <c r="S179" s="19">
        <v>2.1</v>
      </c>
      <c r="T179" s="11">
        <f t="shared" si="252"/>
        <v>1.9395</v>
      </c>
      <c r="U179" s="19">
        <v>0.56110000000000004</v>
      </c>
      <c r="V179" s="11">
        <f t="shared" si="253"/>
        <v>0.53545000000000009</v>
      </c>
      <c r="W179" s="19">
        <v>1.2669999999999999</v>
      </c>
      <c r="X179" s="11">
        <f t="shared" si="254"/>
        <v>1.18</v>
      </c>
      <c r="Y179" s="19">
        <v>0.28789999999999999</v>
      </c>
      <c r="Z179" s="11">
        <f t="shared" si="255"/>
        <v>0.27339999999999998</v>
      </c>
      <c r="AA179" s="19">
        <v>4.2569999999999997</v>
      </c>
      <c r="AB179" s="11">
        <f t="shared" si="256"/>
        <v>4.1484999999999994</v>
      </c>
      <c r="AC179" s="19">
        <v>6.86</v>
      </c>
      <c r="AD179" s="11">
        <f t="shared" si="257"/>
        <v>5.5875000000000004</v>
      </c>
      <c r="AE179" s="19">
        <v>0.57689999999999997</v>
      </c>
      <c r="AF179" s="11">
        <f t="shared" si="258"/>
        <v>0.53539999999999999</v>
      </c>
      <c r="AG179" s="19">
        <v>10.66</v>
      </c>
      <c r="AH179" s="11">
        <f t="shared" si="259"/>
        <v>9.0594999999999999</v>
      </c>
      <c r="AI179" s="19">
        <v>1.6459999999999999</v>
      </c>
      <c r="AJ179" s="11">
        <f t="shared" si="260"/>
        <v>1.5834999999999999</v>
      </c>
      <c r="AK179" s="19">
        <v>100.4</v>
      </c>
      <c r="AL179" s="11">
        <f t="shared" si="261"/>
        <v>86.25</v>
      </c>
      <c r="AM179" s="3">
        <v>35.877029999999998</v>
      </c>
      <c r="AN179" s="3">
        <v>1.5007200000000001</v>
      </c>
      <c r="AO179" s="3">
        <v>23.90654</v>
      </c>
    </row>
    <row r="180" spans="1:41" s="2" customFormat="1" x14ac:dyDescent="0.3">
      <c r="A180" s="1"/>
      <c r="C180" s="12"/>
      <c r="D180" s="13"/>
      <c r="E180" s="14" t="s">
        <v>370</v>
      </c>
      <c r="F180" s="106">
        <f>AVERAGE(F172:F179)</f>
        <v>17.846250000000001</v>
      </c>
      <c r="G180" s="19"/>
      <c r="H180" s="11"/>
      <c r="I180" s="19"/>
      <c r="J180" s="11"/>
      <c r="K180" s="19"/>
      <c r="L180" s="11"/>
      <c r="M180" s="19"/>
      <c r="N180" s="11"/>
      <c r="O180" s="19"/>
      <c r="P180" s="11"/>
      <c r="Q180" s="19"/>
      <c r="R180" s="11"/>
      <c r="S180" s="19"/>
      <c r="T180" s="11"/>
      <c r="U180" s="19"/>
      <c r="V180" s="11"/>
      <c r="W180" s="19"/>
      <c r="X180" s="11"/>
      <c r="Y180" s="19"/>
      <c r="Z180" s="11"/>
      <c r="AA180" s="19"/>
      <c r="AB180" s="11"/>
      <c r="AC180" s="19"/>
      <c r="AD180" s="11"/>
      <c r="AE180" s="19"/>
      <c r="AF180" s="11"/>
      <c r="AG180" s="19"/>
      <c r="AH180" s="11"/>
      <c r="AI180" s="19"/>
      <c r="AJ180" s="11"/>
      <c r="AK180" s="19"/>
      <c r="AL180" s="11"/>
      <c r="AM180" s="3"/>
      <c r="AN180" s="3"/>
      <c r="AO180" s="3"/>
    </row>
    <row r="181" spans="1:41" s="2" customFormat="1" x14ac:dyDescent="0.3">
      <c r="A181" s="1"/>
      <c r="C181" s="12"/>
      <c r="D181" s="13"/>
      <c r="E181" s="14" t="s">
        <v>268</v>
      </c>
      <c r="F181" s="106">
        <f>STDEV(F172:F179)/SQRT(8)</f>
        <v>0.45377754737315923</v>
      </c>
      <c r="G181" s="19"/>
      <c r="H181" s="11"/>
      <c r="I181" s="19"/>
      <c r="J181" s="11"/>
      <c r="K181" s="19"/>
      <c r="L181" s="11"/>
      <c r="M181" s="19"/>
      <c r="N181" s="11"/>
      <c r="O181" s="19"/>
      <c r="P181" s="11"/>
      <c r="Q181" s="19"/>
      <c r="R181" s="11"/>
      <c r="S181" s="19"/>
      <c r="T181" s="11"/>
      <c r="U181" s="19"/>
      <c r="V181" s="11"/>
      <c r="W181" s="19"/>
      <c r="X181" s="11"/>
      <c r="Y181" s="19"/>
      <c r="Z181" s="11"/>
      <c r="AA181" s="19"/>
      <c r="AB181" s="11"/>
      <c r="AC181" s="19"/>
      <c r="AD181" s="11"/>
      <c r="AE181" s="19"/>
      <c r="AF181" s="11"/>
      <c r="AG181" s="19"/>
      <c r="AH181" s="11"/>
      <c r="AI181" s="19"/>
      <c r="AJ181" s="11"/>
      <c r="AK181" s="19"/>
      <c r="AL181" s="11"/>
      <c r="AM181" s="3"/>
      <c r="AN181" s="3"/>
      <c r="AO181" s="3"/>
    </row>
    <row r="182" spans="1:41" x14ac:dyDescent="0.3">
      <c r="A182" s="1">
        <v>129</v>
      </c>
      <c r="B182" s="2" t="s">
        <v>0</v>
      </c>
      <c r="C182" s="9" t="s">
        <v>210</v>
      </c>
      <c r="D182" s="13" t="s">
        <v>238</v>
      </c>
      <c r="E182" s="18">
        <v>1</v>
      </c>
      <c r="F182" s="6">
        <v>7.11</v>
      </c>
      <c r="G182" s="20">
        <v>10.79</v>
      </c>
      <c r="H182" s="11">
        <f t="shared" ref="H182:H189" si="262">G182-G$264</f>
        <v>10.715</v>
      </c>
      <c r="I182" s="20">
        <v>20.51</v>
      </c>
      <c r="J182" s="11">
        <f t="shared" ref="J182:J189" si="263">I182-I$264</f>
        <v>20.453950000000003</v>
      </c>
      <c r="K182" s="20">
        <v>0.32279999999999998</v>
      </c>
      <c r="L182" s="11">
        <f t="shared" ref="L182:L188" si="264">K182-K$264</f>
        <v>0.25554999999999994</v>
      </c>
      <c r="M182" s="20">
        <v>1.2070000000000001</v>
      </c>
      <c r="N182" s="11">
        <f t="shared" ref="N182:N189" si="265">M182-M$264</f>
        <v>1.1285000000000001</v>
      </c>
      <c r="O182" s="20">
        <v>12.36</v>
      </c>
      <c r="P182" s="11">
        <f t="shared" ref="P182:P189" si="266">O182-O$264</f>
        <v>11.121499999999999</v>
      </c>
      <c r="Q182" s="20">
        <v>37.56</v>
      </c>
      <c r="R182" s="11">
        <f t="shared" ref="R182:R189" si="267">Q182-Q$264</f>
        <v>15.235000000000003</v>
      </c>
      <c r="S182" s="20">
        <v>3.2240000000000002</v>
      </c>
      <c r="T182" s="11">
        <f t="shared" ref="T182:T189" si="268">S182-S$264</f>
        <v>3.0635000000000003</v>
      </c>
      <c r="U182" s="20">
        <v>0.91669999999999996</v>
      </c>
      <c r="V182" s="11">
        <f t="shared" ref="V182:V189" si="269">U182-U$264</f>
        <v>0.89105000000000001</v>
      </c>
      <c r="W182" s="20">
        <v>2.8439999999999999</v>
      </c>
      <c r="X182" s="11">
        <f t="shared" ref="X182:X189" si="270">W182-W$264</f>
        <v>2.7569999999999997</v>
      </c>
      <c r="Y182" s="20">
        <v>1.8180000000000001</v>
      </c>
      <c r="Z182" s="11">
        <f t="shared" ref="Z182:Z189" si="271">Y182-Y$264</f>
        <v>1.8035000000000001</v>
      </c>
      <c r="AA182" s="20">
        <v>5.3890000000000002</v>
      </c>
      <c r="AB182" s="11">
        <f t="shared" ref="AB182:AB189" si="272">AA182-AA$264</f>
        <v>5.2805</v>
      </c>
      <c r="AC182" s="20">
        <v>7.3689999999999998</v>
      </c>
      <c r="AD182" s="11">
        <f t="shared" ref="AD182:AD189" si="273">AC182-AC$264</f>
        <v>6.0964999999999998</v>
      </c>
      <c r="AE182" s="20">
        <v>1.002</v>
      </c>
      <c r="AF182" s="11">
        <f t="shared" ref="AF182:AF189" si="274">AE182-AE$264</f>
        <v>0.96050000000000002</v>
      </c>
      <c r="AG182" s="20">
        <v>11.64</v>
      </c>
      <c r="AH182" s="11">
        <f t="shared" ref="AH182:AH189" si="275">AG182-AG$264</f>
        <v>10.0395</v>
      </c>
      <c r="AI182" s="20">
        <v>2.4470000000000001</v>
      </c>
      <c r="AJ182" s="11">
        <f t="shared" ref="AJ182:AJ189" si="276">AI182-AI$264</f>
        <v>2.3845000000000001</v>
      </c>
      <c r="AK182" s="20">
        <v>107.4</v>
      </c>
      <c r="AL182" s="11">
        <f t="shared" ref="AL182:AL189" si="277">AK182-AK$264</f>
        <v>93.25</v>
      </c>
      <c r="AM182" s="3">
        <v>35.063029999999998</v>
      </c>
      <c r="AN182" s="3">
        <v>1.625732</v>
      </c>
      <c r="AO182" s="3">
        <v>21.567540000000001</v>
      </c>
    </row>
    <row r="183" spans="1:41" x14ac:dyDescent="0.3">
      <c r="A183" s="1">
        <v>130</v>
      </c>
      <c r="B183" s="2" t="s">
        <v>1</v>
      </c>
      <c r="C183" s="9" t="s">
        <v>210</v>
      </c>
      <c r="D183" s="13" t="s">
        <v>238</v>
      </c>
      <c r="E183" s="18">
        <v>2</v>
      </c>
      <c r="F183" s="6">
        <v>10.23</v>
      </c>
      <c r="G183" s="20">
        <v>7.1180000000000003</v>
      </c>
      <c r="H183" s="11">
        <f t="shared" si="262"/>
        <v>7.0430000000000001</v>
      </c>
      <c r="I183" s="20">
        <v>20.059999999999999</v>
      </c>
      <c r="J183" s="11">
        <f t="shared" si="263"/>
        <v>20.00395</v>
      </c>
      <c r="K183" s="20">
        <v>0.1111</v>
      </c>
      <c r="L183" s="11">
        <f t="shared" si="264"/>
        <v>4.385E-2</v>
      </c>
      <c r="M183" s="20">
        <v>0.96879999999999999</v>
      </c>
      <c r="N183" s="11">
        <f t="shared" si="265"/>
        <v>0.89029999999999998</v>
      </c>
      <c r="O183" s="20">
        <v>10.06</v>
      </c>
      <c r="P183" s="11">
        <f t="shared" si="266"/>
        <v>8.8215000000000003</v>
      </c>
      <c r="Q183" s="20">
        <v>44.28</v>
      </c>
      <c r="R183" s="11">
        <f t="shared" si="267"/>
        <v>21.955000000000002</v>
      </c>
      <c r="S183" s="20">
        <v>2.4159999999999999</v>
      </c>
      <c r="T183" s="11">
        <f t="shared" si="268"/>
        <v>2.2555000000000001</v>
      </c>
      <c r="U183" s="20">
        <v>0.79820000000000002</v>
      </c>
      <c r="V183" s="11">
        <f t="shared" si="269"/>
        <v>0.77255000000000007</v>
      </c>
      <c r="W183" s="20">
        <v>2.7290000000000001</v>
      </c>
      <c r="X183" s="11">
        <f t="shared" si="270"/>
        <v>2.6419999999999999</v>
      </c>
      <c r="Y183" s="20">
        <v>2.1579999999999999</v>
      </c>
      <c r="Z183" s="11">
        <f t="shared" si="271"/>
        <v>2.1435</v>
      </c>
      <c r="AA183" s="20">
        <v>2.8279999999999998</v>
      </c>
      <c r="AB183" s="11">
        <f t="shared" si="272"/>
        <v>2.7195</v>
      </c>
      <c r="AC183" s="20">
        <v>7.1639999999999997</v>
      </c>
      <c r="AD183" s="11">
        <f t="shared" si="273"/>
        <v>5.8914999999999997</v>
      </c>
      <c r="AE183" s="20">
        <v>1.1819999999999999</v>
      </c>
      <c r="AF183" s="11">
        <f t="shared" si="274"/>
        <v>1.1404999999999998</v>
      </c>
      <c r="AG183" s="20">
        <v>7.5830000000000002</v>
      </c>
      <c r="AH183" s="11">
        <f t="shared" si="275"/>
        <v>5.9824999999999999</v>
      </c>
      <c r="AI183" s="20">
        <v>3.2290000000000001</v>
      </c>
      <c r="AJ183" s="11">
        <f t="shared" si="276"/>
        <v>3.1665000000000001</v>
      </c>
      <c r="AK183" s="20">
        <v>102.2</v>
      </c>
      <c r="AL183" s="11">
        <f t="shared" si="277"/>
        <v>88.05</v>
      </c>
      <c r="AM183" s="3">
        <v>37.496259999999999</v>
      </c>
      <c r="AN183" s="3">
        <v>2.039536</v>
      </c>
      <c r="AO183" s="3">
        <v>18.384699999999999</v>
      </c>
    </row>
    <row r="184" spans="1:41" x14ac:dyDescent="0.3">
      <c r="A184" s="1">
        <v>131</v>
      </c>
      <c r="B184" s="2" t="s">
        <v>2</v>
      </c>
      <c r="C184" s="9" t="s">
        <v>210</v>
      </c>
      <c r="D184" s="13" t="s">
        <v>238</v>
      </c>
      <c r="E184" s="18">
        <v>3</v>
      </c>
      <c r="F184" s="6">
        <v>12.17</v>
      </c>
      <c r="G184" s="20">
        <v>7.12</v>
      </c>
      <c r="H184" s="11">
        <f t="shared" si="262"/>
        <v>7.0449999999999999</v>
      </c>
      <c r="I184" s="20">
        <v>26.24</v>
      </c>
      <c r="J184" s="11">
        <f t="shared" si="263"/>
        <v>26.183949999999999</v>
      </c>
      <c r="K184" s="20">
        <v>0.40029999999999999</v>
      </c>
      <c r="L184" s="11">
        <f t="shared" si="264"/>
        <v>0.33304999999999996</v>
      </c>
      <c r="M184" s="20">
        <v>0.75209999999999999</v>
      </c>
      <c r="N184" s="11">
        <f t="shared" si="265"/>
        <v>0.67359999999999998</v>
      </c>
      <c r="O184" s="20">
        <v>9.9169999999999998</v>
      </c>
      <c r="P184" s="11">
        <f t="shared" si="266"/>
        <v>8.6784999999999997</v>
      </c>
      <c r="Q184" s="20">
        <v>26.68</v>
      </c>
      <c r="R184" s="11">
        <f t="shared" si="267"/>
        <v>4.3550000000000004</v>
      </c>
      <c r="S184" s="20">
        <v>1.06</v>
      </c>
      <c r="T184" s="11">
        <f t="shared" si="268"/>
        <v>0.89950000000000008</v>
      </c>
      <c r="U184" s="20">
        <v>0.58460000000000001</v>
      </c>
      <c r="V184" s="11">
        <f t="shared" si="269"/>
        <v>0.55895000000000006</v>
      </c>
      <c r="W184" s="20">
        <v>3.4239999999999999</v>
      </c>
      <c r="X184" s="11">
        <f t="shared" si="270"/>
        <v>3.3369999999999997</v>
      </c>
      <c r="Y184" s="20">
        <v>2.867</v>
      </c>
      <c r="Z184" s="11">
        <f t="shared" si="271"/>
        <v>2.8525</v>
      </c>
      <c r="AA184" s="20">
        <v>4.71</v>
      </c>
      <c r="AB184" s="11">
        <f t="shared" si="272"/>
        <v>4.6014999999999997</v>
      </c>
      <c r="AC184" s="20">
        <v>5.5010000000000003</v>
      </c>
      <c r="AD184" s="11">
        <f t="shared" si="273"/>
        <v>4.2285000000000004</v>
      </c>
      <c r="AE184" s="20">
        <v>0.89139999999999997</v>
      </c>
      <c r="AF184" s="11">
        <f t="shared" si="274"/>
        <v>0.84989999999999999</v>
      </c>
      <c r="AG184" s="20">
        <v>7.133</v>
      </c>
      <c r="AH184" s="11">
        <f t="shared" si="275"/>
        <v>5.5324999999999998</v>
      </c>
      <c r="AI184" s="20">
        <v>2.996</v>
      </c>
      <c r="AJ184" s="11">
        <f t="shared" si="276"/>
        <v>2.9335</v>
      </c>
      <c r="AK184" s="20">
        <v>91.86</v>
      </c>
      <c r="AL184" s="11">
        <f t="shared" si="277"/>
        <v>77.709999999999994</v>
      </c>
      <c r="AM184" s="3">
        <v>35.725180000000002</v>
      </c>
      <c r="AN184" s="3">
        <v>1.787582</v>
      </c>
      <c r="AO184" s="3">
        <v>19.985199999999999</v>
      </c>
    </row>
    <row r="185" spans="1:41" x14ac:dyDescent="0.3">
      <c r="A185" s="1">
        <v>132</v>
      </c>
      <c r="B185" s="2" t="s">
        <v>3</v>
      </c>
      <c r="C185" s="9" t="s">
        <v>210</v>
      </c>
      <c r="D185" s="13" t="s">
        <v>238</v>
      </c>
      <c r="E185" s="18">
        <v>4</v>
      </c>
      <c r="F185" s="6">
        <v>8.52</v>
      </c>
      <c r="G185" s="20">
        <v>11.5</v>
      </c>
      <c r="H185" s="11">
        <f t="shared" si="262"/>
        <v>11.425000000000001</v>
      </c>
      <c r="I185" s="20">
        <v>17.170000000000002</v>
      </c>
      <c r="J185" s="11">
        <f t="shared" si="263"/>
        <v>17.113950000000003</v>
      </c>
      <c r="K185" s="20">
        <v>0.14419999999999999</v>
      </c>
      <c r="L185" s="11">
        <f t="shared" si="264"/>
        <v>7.6949999999999991E-2</v>
      </c>
      <c r="M185" s="20">
        <v>0.57379999999999998</v>
      </c>
      <c r="N185" s="11">
        <f t="shared" si="265"/>
        <v>0.49529999999999996</v>
      </c>
      <c r="O185" s="20">
        <v>11.48</v>
      </c>
      <c r="P185" s="11">
        <f t="shared" si="266"/>
        <v>10.2415</v>
      </c>
      <c r="Q185" s="20">
        <v>34.979999999999997</v>
      </c>
      <c r="R185" s="11">
        <f t="shared" si="267"/>
        <v>12.654999999999998</v>
      </c>
      <c r="S185" s="20">
        <v>4.2720000000000002</v>
      </c>
      <c r="T185" s="11">
        <f t="shared" si="268"/>
        <v>4.1115000000000004</v>
      </c>
      <c r="U185" s="20">
        <v>0.96779999999999999</v>
      </c>
      <c r="V185" s="11">
        <f t="shared" si="269"/>
        <v>0.94215000000000004</v>
      </c>
      <c r="W185" s="20">
        <v>1.964</v>
      </c>
      <c r="X185" s="11">
        <f t="shared" si="270"/>
        <v>1.877</v>
      </c>
      <c r="Y185" s="20">
        <v>1.909</v>
      </c>
      <c r="Z185" s="11">
        <f t="shared" si="271"/>
        <v>1.8945000000000001</v>
      </c>
      <c r="AA185" s="20">
        <v>2.61</v>
      </c>
      <c r="AB185" s="11">
        <f t="shared" si="272"/>
        <v>2.5015000000000001</v>
      </c>
      <c r="AC185" s="20">
        <v>5.9</v>
      </c>
      <c r="AD185" s="11">
        <f t="shared" si="273"/>
        <v>4.6275000000000004</v>
      </c>
      <c r="AE185" s="20">
        <v>1.198</v>
      </c>
      <c r="AF185" s="11">
        <f t="shared" si="274"/>
        <v>1.1564999999999999</v>
      </c>
      <c r="AG185" s="20">
        <v>7.2670000000000003</v>
      </c>
      <c r="AH185" s="11">
        <f t="shared" si="275"/>
        <v>5.6665000000000001</v>
      </c>
      <c r="AI185" s="20">
        <v>2.78</v>
      </c>
      <c r="AJ185" s="11">
        <f t="shared" si="276"/>
        <v>2.7174999999999998</v>
      </c>
      <c r="AK185" s="20">
        <v>92.8</v>
      </c>
      <c r="AL185" s="11">
        <f t="shared" si="277"/>
        <v>78.649999999999991</v>
      </c>
      <c r="AM185" s="3">
        <v>34.881790000000002</v>
      </c>
      <c r="AN185" s="3">
        <v>1.7581290000000001</v>
      </c>
      <c r="AO185" s="3">
        <v>19.84029</v>
      </c>
    </row>
    <row r="186" spans="1:41" x14ac:dyDescent="0.3">
      <c r="A186" s="1">
        <v>133</v>
      </c>
      <c r="B186" s="2" t="s">
        <v>4</v>
      </c>
      <c r="C186" s="9" t="s">
        <v>210</v>
      </c>
      <c r="D186" s="13" t="s">
        <v>239</v>
      </c>
      <c r="E186" s="18">
        <v>5</v>
      </c>
      <c r="F186" s="6">
        <v>9.31</v>
      </c>
      <c r="G186" s="20">
        <v>3.5350000000000001</v>
      </c>
      <c r="H186" s="11">
        <f t="shared" si="262"/>
        <v>3.46</v>
      </c>
      <c r="I186" s="20">
        <v>7.8550000000000004</v>
      </c>
      <c r="J186" s="11">
        <f t="shared" si="263"/>
        <v>7.7989500000000005</v>
      </c>
      <c r="K186" s="20">
        <v>0.70009999999999994</v>
      </c>
      <c r="L186" s="11">
        <f t="shared" si="264"/>
        <v>0.63284999999999991</v>
      </c>
      <c r="M186" s="20">
        <v>0.76829999999999998</v>
      </c>
      <c r="N186" s="11">
        <f t="shared" si="265"/>
        <v>0.68979999999999997</v>
      </c>
      <c r="O186" s="20">
        <v>7.8140000000000001</v>
      </c>
      <c r="P186" s="11">
        <f t="shared" si="266"/>
        <v>6.5754999999999999</v>
      </c>
      <c r="Q186" s="20">
        <v>41.83</v>
      </c>
      <c r="R186" s="11">
        <f t="shared" si="267"/>
        <v>19.504999999999999</v>
      </c>
      <c r="S186" s="20">
        <v>1.6279999999999999</v>
      </c>
      <c r="T186" s="11">
        <f t="shared" si="268"/>
        <v>1.4674999999999998</v>
      </c>
      <c r="U186" s="20">
        <v>0.99819999999999998</v>
      </c>
      <c r="V186" s="11">
        <f t="shared" si="269"/>
        <v>0.97255000000000003</v>
      </c>
      <c r="W186" s="20">
        <v>1.2989999999999999</v>
      </c>
      <c r="X186" s="11">
        <f t="shared" si="270"/>
        <v>1.212</v>
      </c>
      <c r="Y186" s="20">
        <v>1.508</v>
      </c>
      <c r="Z186" s="11">
        <f t="shared" si="271"/>
        <v>1.4935</v>
      </c>
      <c r="AA186" s="20">
        <v>3.2080000000000002</v>
      </c>
      <c r="AB186" s="11">
        <f t="shared" si="272"/>
        <v>3.0995000000000004</v>
      </c>
      <c r="AC186" s="20">
        <v>6.3849999999999998</v>
      </c>
      <c r="AD186" s="11">
        <f t="shared" si="273"/>
        <v>5.1124999999999998</v>
      </c>
      <c r="AE186" s="20">
        <v>0.9466</v>
      </c>
      <c r="AF186" s="11">
        <f t="shared" si="274"/>
        <v>0.90510000000000002</v>
      </c>
      <c r="AG186" s="20">
        <v>7.8109999999999999</v>
      </c>
      <c r="AH186" s="11">
        <f t="shared" si="275"/>
        <v>6.2104999999999997</v>
      </c>
      <c r="AI186" s="20">
        <v>1.8720000000000001</v>
      </c>
      <c r="AJ186" s="11">
        <f t="shared" si="276"/>
        <v>1.8095000000000001</v>
      </c>
      <c r="AK186" s="20">
        <v>109.1</v>
      </c>
      <c r="AL186" s="11">
        <f t="shared" si="277"/>
        <v>94.949999999999989</v>
      </c>
      <c r="AM186" s="3">
        <v>38.198509999999999</v>
      </c>
      <c r="AN186" s="3">
        <v>1.7232510000000001</v>
      </c>
      <c r="AO186" s="3">
        <v>22.166530000000002</v>
      </c>
    </row>
    <row r="187" spans="1:41" x14ac:dyDescent="0.3">
      <c r="A187" s="1">
        <v>134</v>
      </c>
      <c r="B187" s="2" t="s">
        <v>5</v>
      </c>
      <c r="C187" s="9" t="s">
        <v>210</v>
      </c>
      <c r="D187" s="13" t="s">
        <v>239</v>
      </c>
      <c r="E187" s="18">
        <v>6</v>
      </c>
      <c r="F187" s="6">
        <v>13.23</v>
      </c>
      <c r="G187" s="20">
        <v>4.5519999999999996</v>
      </c>
      <c r="H187" s="11">
        <f t="shared" si="262"/>
        <v>4.4769999999999994</v>
      </c>
      <c r="I187" s="20">
        <v>7.4429999999999996</v>
      </c>
      <c r="J187" s="11">
        <f t="shared" si="263"/>
        <v>7.3869499999999997</v>
      </c>
      <c r="K187" s="20">
        <v>0.31619999999999998</v>
      </c>
      <c r="L187" s="11">
        <f t="shared" si="264"/>
        <v>0.24894999999999998</v>
      </c>
      <c r="M187" s="20">
        <v>1.222</v>
      </c>
      <c r="N187" s="11">
        <f t="shared" si="265"/>
        <v>1.1435</v>
      </c>
      <c r="O187" s="20">
        <v>5.6890000000000001</v>
      </c>
      <c r="P187" s="11">
        <f t="shared" si="266"/>
        <v>4.4504999999999999</v>
      </c>
      <c r="Q187" s="20">
        <v>56.56</v>
      </c>
      <c r="R187" s="11">
        <f t="shared" si="267"/>
        <v>34.234999999999999</v>
      </c>
      <c r="S187" s="20">
        <v>1.5309999999999999</v>
      </c>
      <c r="T187" s="11">
        <f t="shared" si="268"/>
        <v>1.3704999999999998</v>
      </c>
      <c r="U187" s="20">
        <v>0.66190000000000004</v>
      </c>
      <c r="V187" s="11">
        <f t="shared" si="269"/>
        <v>0.63625000000000009</v>
      </c>
      <c r="W187" s="20">
        <v>0.85550000000000004</v>
      </c>
      <c r="X187" s="11">
        <f t="shared" si="270"/>
        <v>0.76850000000000007</v>
      </c>
      <c r="Y187" s="20">
        <v>1.2390000000000001</v>
      </c>
      <c r="Z187" s="11">
        <f t="shared" si="271"/>
        <v>1.2245000000000001</v>
      </c>
      <c r="AA187" s="20">
        <v>6.157</v>
      </c>
      <c r="AB187" s="11">
        <f t="shared" si="272"/>
        <v>6.0484999999999998</v>
      </c>
      <c r="AC187" s="20">
        <v>5.4550000000000001</v>
      </c>
      <c r="AD187" s="11">
        <f t="shared" si="273"/>
        <v>4.1825000000000001</v>
      </c>
      <c r="AE187" s="20">
        <v>0.55189999999999995</v>
      </c>
      <c r="AF187" s="11">
        <f t="shared" si="274"/>
        <v>0.51039999999999996</v>
      </c>
      <c r="AG187" s="20">
        <v>10.08</v>
      </c>
      <c r="AH187" s="11">
        <f t="shared" si="275"/>
        <v>8.4794999999999998</v>
      </c>
      <c r="AI187" s="20">
        <v>1.3260000000000001</v>
      </c>
      <c r="AJ187" s="11">
        <f t="shared" si="276"/>
        <v>1.2635000000000001</v>
      </c>
      <c r="AK187" s="20">
        <v>113.5</v>
      </c>
      <c r="AL187" s="11">
        <f t="shared" si="277"/>
        <v>99.35</v>
      </c>
      <c r="AM187" s="3">
        <v>34.165759999999999</v>
      </c>
      <c r="AN187" s="3">
        <v>1.8239669999999999</v>
      </c>
      <c r="AO187" s="3">
        <v>18.731570000000001</v>
      </c>
    </row>
    <row r="188" spans="1:41" x14ac:dyDescent="0.3">
      <c r="A188" s="1">
        <v>135</v>
      </c>
      <c r="B188" s="2" t="s">
        <v>6</v>
      </c>
      <c r="C188" s="9" t="s">
        <v>210</v>
      </c>
      <c r="D188" s="13" t="s">
        <v>239</v>
      </c>
      <c r="E188" s="18">
        <v>7</v>
      </c>
      <c r="F188" s="6">
        <v>12.76</v>
      </c>
      <c r="G188" s="20">
        <v>6.6280000000000001</v>
      </c>
      <c r="H188" s="11">
        <f t="shared" si="262"/>
        <v>6.5529999999999999</v>
      </c>
      <c r="I188" s="20">
        <v>8.4329999999999998</v>
      </c>
      <c r="J188" s="11">
        <f t="shared" si="263"/>
        <v>8.376949999999999</v>
      </c>
      <c r="K188" s="20">
        <v>0.2455</v>
      </c>
      <c r="L188" s="11">
        <f t="shared" si="264"/>
        <v>0.17824999999999999</v>
      </c>
      <c r="M188" s="20">
        <v>0.6835</v>
      </c>
      <c r="N188" s="11">
        <f t="shared" si="265"/>
        <v>0.60499999999999998</v>
      </c>
      <c r="O188" s="20">
        <v>6.86</v>
      </c>
      <c r="P188" s="11">
        <f t="shared" si="266"/>
        <v>5.6215000000000002</v>
      </c>
      <c r="Q188" s="20">
        <v>31.32</v>
      </c>
      <c r="R188" s="11">
        <f t="shared" si="267"/>
        <v>8.995000000000001</v>
      </c>
      <c r="S188" s="20">
        <v>2.5350000000000001</v>
      </c>
      <c r="T188" s="11">
        <f t="shared" si="268"/>
        <v>2.3745000000000003</v>
      </c>
      <c r="U188" s="20">
        <v>0.85250000000000004</v>
      </c>
      <c r="V188" s="11">
        <f t="shared" si="269"/>
        <v>0.82685000000000008</v>
      </c>
      <c r="W188" s="20">
        <v>0.97699999999999998</v>
      </c>
      <c r="X188" s="11">
        <f t="shared" si="270"/>
        <v>0.89</v>
      </c>
      <c r="Y188" s="20">
        <v>1.601</v>
      </c>
      <c r="Z188" s="11">
        <f t="shared" si="271"/>
        <v>1.5865</v>
      </c>
      <c r="AA188" s="20">
        <v>1.3340000000000001</v>
      </c>
      <c r="AB188" s="11">
        <f t="shared" si="272"/>
        <v>1.2255</v>
      </c>
      <c r="AC188" s="20">
        <v>4.258</v>
      </c>
      <c r="AD188" s="11">
        <f t="shared" si="273"/>
        <v>2.9855</v>
      </c>
      <c r="AE188" s="20">
        <v>0.56889999999999996</v>
      </c>
      <c r="AF188" s="11">
        <f t="shared" si="274"/>
        <v>0.52739999999999998</v>
      </c>
      <c r="AG188" s="20">
        <v>7.28</v>
      </c>
      <c r="AH188" s="11">
        <f t="shared" si="275"/>
        <v>5.6795</v>
      </c>
      <c r="AI188" s="20">
        <v>1.3720000000000001</v>
      </c>
      <c r="AJ188" s="11">
        <f t="shared" si="276"/>
        <v>1.3095000000000001</v>
      </c>
      <c r="AK188" s="20">
        <v>84.55</v>
      </c>
      <c r="AL188" s="11">
        <f t="shared" si="277"/>
        <v>70.399999999999991</v>
      </c>
      <c r="AM188" s="3">
        <v>32.929540000000003</v>
      </c>
      <c r="AN188" s="3">
        <v>1.6266799999999999</v>
      </c>
      <c r="AO188" s="3">
        <v>20.243400000000001</v>
      </c>
    </row>
    <row r="189" spans="1:41" x14ac:dyDescent="0.3">
      <c r="A189" s="1">
        <v>136</v>
      </c>
      <c r="B189" s="2" t="s">
        <v>7</v>
      </c>
      <c r="C189" s="9" t="s">
        <v>210</v>
      </c>
      <c r="D189" s="13" t="s">
        <v>239</v>
      </c>
      <c r="E189" s="18">
        <v>8</v>
      </c>
      <c r="F189" s="6">
        <v>12.83</v>
      </c>
      <c r="G189" s="20">
        <v>11.6</v>
      </c>
      <c r="H189" s="11">
        <f t="shared" si="262"/>
        <v>11.525</v>
      </c>
      <c r="I189" s="20">
        <v>9.6750000000000007</v>
      </c>
      <c r="J189" s="11">
        <f t="shared" si="263"/>
        <v>9.6189499999999999</v>
      </c>
      <c r="K189" s="20">
        <v>0</v>
      </c>
      <c r="L189" s="11">
        <v>0</v>
      </c>
      <c r="M189" s="20">
        <v>1.671</v>
      </c>
      <c r="N189" s="11">
        <f t="shared" si="265"/>
        <v>1.5925</v>
      </c>
      <c r="O189" s="20">
        <v>12.48</v>
      </c>
      <c r="P189" s="11">
        <f t="shared" si="266"/>
        <v>11.2415</v>
      </c>
      <c r="Q189" s="20">
        <v>66.239999999999995</v>
      </c>
      <c r="R189" s="11">
        <f t="shared" si="267"/>
        <v>43.914999999999992</v>
      </c>
      <c r="S189" s="20">
        <v>5.4630000000000001</v>
      </c>
      <c r="T189" s="11">
        <f t="shared" si="268"/>
        <v>5.3025000000000002</v>
      </c>
      <c r="U189" s="20">
        <v>1.484</v>
      </c>
      <c r="V189" s="11">
        <f t="shared" si="269"/>
        <v>1.45835</v>
      </c>
      <c r="W189" s="20">
        <v>1.23</v>
      </c>
      <c r="X189" s="11">
        <f t="shared" si="270"/>
        <v>1.143</v>
      </c>
      <c r="Y189" s="20">
        <v>1.7410000000000001</v>
      </c>
      <c r="Z189" s="11">
        <f t="shared" si="271"/>
        <v>1.7265000000000001</v>
      </c>
      <c r="AA189" s="20">
        <v>3.2949999999999999</v>
      </c>
      <c r="AB189" s="11">
        <f t="shared" si="272"/>
        <v>3.1865000000000001</v>
      </c>
      <c r="AC189" s="20">
        <v>7.9080000000000004</v>
      </c>
      <c r="AD189" s="11">
        <f t="shared" si="273"/>
        <v>6.6355000000000004</v>
      </c>
      <c r="AE189" s="20">
        <v>1.3120000000000001</v>
      </c>
      <c r="AF189" s="11">
        <f t="shared" si="274"/>
        <v>1.2705</v>
      </c>
      <c r="AG189" s="20">
        <v>12.68</v>
      </c>
      <c r="AH189" s="11">
        <f t="shared" si="275"/>
        <v>11.079499999999999</v>
      </c>
      <c r="AI189" s="20">
        <v>2.5209999999999999</v>
      </c>
      <c r="AJ189" s="11">
        <f t="shared" si="276"/>
        <v>2.4584999999999999</v>
      </c>
      <c r="AK189" s="20">
        <v>123.1</v>
      </c>
      <c r="AL189" s="11">
        <f t="shared" si="277"/>
        <v>108.94999999999999</v>
      </c>
      <c r="AM189" s="3">
        <v>38.881309999999999</v>
      </c>
      <c r="AN189" s="3">
        <v>1.8859674</v>
      </c>
      <c r="AO189" s="3">
        <v>20.616099999999999</v>
      </c>
    </row>
    <row r="190" spans="1:41" s="2" customFormat="1" x14ac:dyDescent="0.3">
      <c r="A190" s="1"/>
      <c r="C190" s="9"/>
      <c r="D190" s="13"/>
      <c r="E190" s="14" t="s">
        <v>370</v>
      </c>
      <c r="F190" s="106">
        <f>AVERAGE(F182:F189)</f>
        <v>10.770000000000001</v>
      </c>
      <c r="G190" s="20"/>
      <c r="H190" s="11"/>
      <c r="I190" s="20"/>
      <c r="J190" s="11"/>
      <c r="K190" s="20"/>
      <c r="L190" s="11"/>
      <c r="M190" s="20"/>
      <c r="N190" s="11"/>
      <c r="O190" s="20"/>
      <c r="P190" s="11"/>
      <c r="Q190" s="20"/>
      <c r="R190" s="11"/>
      <c r="S190" s="20"/>
      <c r="T190" s="11"/>
      <c r="U190" s="20"/>
      <c r="V190" s="11"/>
      <c r="W190" s="20"/>
      <c r="X190" s="11"/>
      <c r="Y190" s="20"/>
      <c r="Z190" s="11"/>
      <c r="AA190" s="20"/>
      <c r="AB190" s="11"/>
      <c r="AC190" s="20"/>
      <c r="AD190" s="11"/>
      <c r="AE190" s="20"/>
      <c r="AF190" s="11"/>
      <c r="AG190" s="20"/>
      <c r="AH190" s="11"/>
      <c r="AI190" s="20"/>
      <c r="AJ190" s="11"/>
      <c r="AK190" s="20"/>
      <c r="AL190" s="11"/>
      <c r="AM190" s="3"/>
      <c r="AN190" s="3"/>
      <c r="AO190" s="3"/>
    </row>
    <row r="191" spans="1:41" s="2" customFormat="1" x14ac:dyDescent="0.3">
      <c r="A191" s="1"/>
      <c r="C191" s="9"/>
      <c r="D191" s="13"/>
      <c r="E191" s="14" t="s">
        <v>268</v>
      </c>
      <c r="F191" s="106">
        <f>STDEV(F182:F189)/SQRT(8)</f>
        <v>0.81390373246120518</v>
      </c>
      <c r="G191" s="20"/>
      <c r="H191" s="11"/>
      <c r="I191" s="20"/>
      <c r="J191" s="11"/>
      <c r="K191" s="20"/>
      <c r="L191" s="11"/>
      <c r="M191" s="20"/>
      <c r="N191" s="11"/>
      <c r="O191" s="20"/>
      <c r="P191" s="11"/>
      <c r="Q191" s="20"/>
      <c r="R191" s="11"/>
      <c r="S191" s="20"/>
      <c r="T191" s="11"/>
      <c r="U191" s="20"/>
      <c r="V191" s="11"/>
      <c r="W191" s="20"/>
      <c r="X191" s="11"/>
      <c r="Y191" s="20"/>
      <c r="Z191" s="11"/>
      <c r="AA191" s="20"/>
      <c r="AB191" s="11"/>
      <c r="AC191" s="20"/>
      <c r="AD191" s="11"/>
      <c r="AE191" s="20"/>
      <c r="AF191" s="11"/>
      <c r="AG191" s="20"/>
      <c r="AH191" s="11"/>
      <c r="AI191" s="20"/>
      <c r="AJ191" s="11"/>
      <c r="AK191" s="20"/>
      <c r="AL191" s="11"/>
      <c r="AM191" s="3"/>
      <c r="AN191" s="3"/>
      <c r="AO191" s="3"/>
    </row>
    <row r="192" spans="1:41" x14ac:dyDescent="0.3">
      <c r="A192" s="1">
        <v>137</v>
      </c>
      <c r="B192" s="2" t="s">
        <v>8</v>
      </c>
      <c r="C192" s="9" t="s">
        <v>210</v>
      </c>
      <c r="D192" s="13" t="s">
        <v>240</v>
      </c>
      <c r="E192" s="18">
        <v>9</v>
      </c>
      <c r="F192" s="6">
        <v>11.12</v>
      </c>
      <c r="G192" s="20">
        <v>13.58</v>
      </c>
      <c r="H192" s="11">
        <f t="shared" ref="H192:H199" si="278">G192-G$264</f>
        <v>13.505000000000001</v>
      </c>
      <c r="I192" s="20">
        <v>5.6749999999999998</v>
      </c>
      <c r="J192" s="11">
        <f t="shared" ref="J192:J199" si="279">I192-I$264</f>
        <v>5.6189499999999999</v>
      </c>
      <c r="K192" s="20">
        <v>0.26050000000000001</v>
      </c>
      <c r="L192" s="11">
        <f>K192-K$264</f>
        <v>0.19325000000000001</v>
      </c>
      <c r="M192" s="20">
        <v>0.69199999999999995</v>
      </c>
      <c r="N192" s="11">
        <f t="shared" ref="N192:N199" si="280">M192-M$264</f>
        <v>0.61349999999999993</v>
      </c>
      <c r="O192" s="20">
        <v>17.57</v>
      </c>
      <c r="P192" s="11">
        <f t="shared" ref="P192:P199" si="281">O192-O$264</f>
        <v>16.331500000000002</v>
      </c>
      <c r="Q192" s="20">
        <v>18.37</v>
      </c>
      <c r="R192" s="11">
        <v>0</v>
      </c>
      <c r="S192" s="20">
        <v>3.1970000000000001</v>
      </c>
      <c r="T192" s="11">
        <f t="shared" ref="T192:T199" si="282">S192-S$264</f>
        <v>3.0365000000000002</v>
      </c>
      <c r="U192" s="20">
        <v>0.13869999999999999</v>
      </c>
      <c r="V192" s="11">
        <f t="shared" ref="V192:V199" si="283">U192-U$264</f>
        <v>0.11304999999999998</v>
      </c>
      <c r="W192" s="20">
        <v>0.49630000000000002</v>
      </c>
      <c r="X192" s="11">
        <f t="shared" ref="X192:X199" si="284">W192-W$264</f>
        <v>0.4093</v>
      </c>
      <c r="Y192" s="20">
        <v>0.24529999999999999</v>
      </c>
      <c r="Z192" s="11">
        <f t="shared" ref="Z192:Z199" si="285">Y192-Y$264</f>
        <v>0.23080000000000001</v>
      </c>
      <c r="AA192" s="20">
        <v>5.3780000000000001</v>
      </c>
      <c r="AB192" s="11">
        <f t="shared" ref="AB192:AB199" si="286">AA192-AA$264</f>
        <v>5.2694999999999999</v>
      </c>
      <c r="AC192" s="20">
        <v>6.9530000000000003</v>
      </c>
      <c r="AD192" s="11">
        <f t="shared" ref="AD192:AD199" si="287">AC192-AC$264</f>
        <v>5.6805000000000003</v>
      </c>
      <c r="AE192" s="20">
        <v>0.58130000000000004</v>
      </c>
      <c r="AF192" s="11">
        <f t="shared" ref="AF192:AF199" si="288">AE192-AE$264</f>
        <v>0.53980000000000006</v>
      </c>
      <c r="AG192" s="20">
        <v>3.0960000000000001</v>
      </c>
      <c r="AH192" s="11">
        <f t="shared" ref="AH192:AH199" si="289">AG192-AG$264</f>
        <v>1.4955000000000001</v>
      </c>
      <c r="AI192" s="20">
        <v>0.97089999999999999</v>
      </c>
      <c r="AJ192" s="11">
        <f t="shared" ref="AJ192:AJ199" si="290">AI192-AI$264</f>
        <v>0.90839999999999999</v>
      </c>
      <c r="AK192" s="20">
        <v>108.1</v>
      </c>
      <c r="AL192" s="11">
        <f t="shared" ref="AL192:AL199" si="291">AK192-AK$264</f>
        <v>93.949999999999989</v>
      </c>
      <c r="AM192" s="3">
        <v>35.427140000000001</v>
      </c>
      <c r="AN192" s="3">
        <v>1.5923689999999999</v>
      </c>
      <c r="AO192" s="3">
        <v>22.248069999999998</v>
      </c>
    </row>
    <row r="193" spans="1:41" x14ac:dyDescent="0.3">
      <c r="A193" s="1">
        <v>138</v>
      </c>
      <c r="B193" s="2" t="s">
        <v>9</v>
      </c>
      <c r="C193" s="9" t="s">
        <v>210</v>
      </c>
      <c r="D193" s="13" t="s">
        <v>240</v>
      </c>
      <c r="E193" s="18">
        <v>10</v>
      </c>
      <c r="F193" s="6">
        <v>11.43</v>
      </c>
      <c r="G193" s="20">
        <v>11.9</v>
      </c>
      <c r="H193" s="11">
        <f t="shared" si="278"/>
        <v>11.825000000000001</v>
      </c>
      <c r="I193" s="20">
        <v>5.4690000000000003</v>
      </c>
      <c r="J193" s="11">
        <f t="shared" si="279"/>
        <v>5.4129500000000004</v>
      </c>
      <c r="K193" s="20">
        <v>0.26</v>
      </c>
      <c r="L193" s="11">
        <f>K193-K$264</f>
        <v>0.19275</v>
      </c>
      <c r="M193" s="20">
        <v>0.90269999999999995</v>
      </c>
      <c r="N193" s="11">
        <f t="shared" si="280"/>
        <v>0.82419999999999993</v>
      </c>
      <c r="O193" s="20">
        <v>11.58</v>
      </c>
      <c r="P193" s="11">
        <f t="shared" si="281"/>
        <v>10.3415</v>
      </c>
      <c r="Q193" s="20">
        <v>18.559999999999999</v>
      </c>
      <c r="R193" s="11">
        <v>0</v>
      </c>
      <c r="S193" s="20">
        <v>2.5339999999999998</v>
      </c>
      <c r="T193" s="11">
        <f t="shared" si="282"/>
        <v>2.3734999999999999</v>
      </c>
      <c r="U193" s="20">
        <v>0.33429999999999999</v>
      </c>
      <c r="V193" s="11">
        <f t="shared" si="283"/>
        <v>0.30864999999999998</v>
      </c>
      <c r="W193" s="20">
        <v>0.4612</v>
      </c>
      <c r="X193" s="11">
        <f t="shared" si="284"/>
        <v>0.37419999999999998</v>
      </c>
      <c r="Y193" s="20">
        <v>0.19750000000000001</v>
      </c>
      <c r="Z193" s="11">
        <f t="shared" si="285"/>
        <v>0.183</v>
      </c>
      <c r="AA193" s="20">
        <v>5.3710000000000004</v>
      </c>
      <c r="AB193" s="11">
        <f t="shared" si="286"/>
        <v>5.2625000000000002</v>
      </c>
      <c r="AC193" s="20">
        <v>5.9669999999999996</v>
      </c>
      <c r="AD193" s="11">
        <f t="shared" si="287"/>
        <v>4.6944999999999997</v>
      </c>
      <c r="AE193" s="20">
        <v>0.67120000000000002</v>
      </c>
      <c r="AF193" s="11">
        <f t="shared" si="288"/>
        <v>0.62970000000000004</v>
      </c>
      <c r="AG193" s="20">
        <v>5.1230000000000002</v>
      </c>
      <c r="AH193" s="11">
        <f t="shared" si="289"/>
        <v>3.5225</v>
      </c>
      <c r="AI193" s="20">
        <v>1.6679999999999999</v>
      </c>
      <c r="AJ193" s="11">
        <f t="shared" si="290"/>
        <v>1.6054999999999999</v>
      </c>
      <c r="AK193" s="20">
        <v>96.67</v>
      </c>
      <c r="AL193" s="11">
        <f t="shared" si="291"/>
        <v>82.52</v>
      </c>
      <c r="AM193" s="3">
        <v>33.919409999999999</v>
      </c>
      <c r="AN193" s="3">
        <v>1.5114160000000001</v>
      </c>
      <c r="AO193" s="3">
        <v>22.442139999999998</v>
      </c>
    </row>
    <row r="194" spans="1:41" x14ac:dyDescent="0.3">
      <c r="A194" s="1">
        <v>139</v>
      </c>
      <c r="B194" s="2" t="s">
        <v>10</v>
      </c>
      <c r="C194" s="9" t="s">
        <v>210</v>
      </c>
      <c r="D194" s="13" t="s">
        <v>240</v>
      </c>
      <c r="E194" s="18">
        <v>11</v>
      </c>
      <c r="F194" s="6">
        <v>12.17</v>
      </c>
      <c r="G194" s="20">
        <v>4.4119999999999999</v>
      </c>
      <c r="H194" s="11">
        <f t="shared" si="278"/>
        <v>4.3369999999999997</v>
      </c>
      <c r="I194" s="20">
        <v>5.7050000000000001</v>
      </c>
      <c r="J194" s="11">
        <f t="shared" si="279"/>
        <v>5.6489500000000001</v>
      </c>
      <c r="K194" s="20">
        <v>0.5887</v>
      </c>
      <c r="L194" s="11">
        <f>K194-K$264</f>
        <v>0.52144999999999997</v>
      </c>
      <c r="M194" s="20">
        <v>1.1759999999999999</v>
      </c>
      <c r="N194" s="11">
        <f t="shared" si="280"/>
        <v>1.0974999999999999</v>
      </c>
      <c r="O194" s="20">
        <v>12.19</v>
      </c>
      <c r="P194" s="11">
        <f t="shared" si="281"/>
        <v>10.951499999999999</v>
      </c>
      <c r="Q194" s="20">
        <v>19.809999999999999</v>
      </c>
      <c r="R194" s="11">
        <v>0</v>
      </c>
      <c r="S194" s="20">
        <v>1.373</v>
      </c>
      <c r="T194" s="11">
        <f t="shared" si="282"/>
        <v>1.2124999999999999</v>
      </c>
      <c r="U194" s="20">
        <v>0.76959999999999995</v>
      </c>
      <c r="V194" s="11">
        <f t="shared" si="283"/>
        <v>0.74395</v>
      </c>
      <c r="W194" s="20">
        <v>0.37319999999999998</v>
      </c>
      <c r="X194" s="11">
        <f t="shared" si="284"/>
        <v>0.28620000000000001</v>
      </c>
      <c r="Y194" s="20">
        <v>0.11609999999999999</v>
      </c>
      <c r="Z194" s="11">
        <f t="shared" si="285"/>
        <v>0.1016</v>
      </c>
      <c r="AA194" s="20">
        <v>3.88</v>
      </c>
      <c r="AB194" s="11">
        <f t="shared" si="286"/>
        <v>3.7715000000000001</v>
      </c>
      <c r="AC194" s="20">
        <v>6.2450000000000001</v>
      </c>
      <c r="AD194" s="11">
        <f t="shared" si="287"/>
        <v>4.9725000000000001</v>
      </c>
      <c r="AE194" s="20">
        <v>1.0549999999999999</v>
      </c>
      <c r="AF194" s="11">
        <f t="shared" si="288"/>
        <v>1.0134999999999998</v>
      </c>
      <c r="AG194" s="20">
        <v>5.6840000000000002</v>
      </c>
      <c r="AH194" s="11">
        <f t="shared" si="289"/>
        <v>4.0834999999999999</v>
      </c>
      <c r="AI194" s="20">
        <v>1.1519999999999999</v>
      </c>
      <c r="AJ194" s="11">
        <f t="shared" si="290"/>
        <v>1.0894999999999999</v>
      </c>
      <c r="AK194" s="20">
        <v>97.79</v>
      </c>
      <c r="AL194" s="11">
        <f t="shared" si="291"/>
        <v>83.64</v>
      </c>
      <c r="AM194" s="3">
        <v>41.2729</v>
      </c>
      <c r="AN194" s="3">
        <v>1.8306564000000001</v>
      </c>
      <c r="AO194" s="3">
        <v>22.54541</v>
      </c>
    </row>
    <row r="195" spans="1:41" x14ac:dyDescent="0.3">
      <c r="A195" s="1">
        <v>140</v>
      </c>
      <c r="B195" s="2" t="s">
        <v>11</v>
      </c>
      <c r="C195" s="9" t="s">
        <v>210</v>
      </c>
      <c r="D195" s="13" t="s">
        <v>240</v>
      </c>
      <c r="E195" s="18">
        <v>12</v>
      </c>
      <c r="F195" s="6">
        <v>10.29</v>
      </c>
      <c r="G195" s="19">
        <v>7.03</v>
      </c>
      <c r="H195" s="11">
        <f t="shared" si="278"/>
        <v>6.9550000000000001</v>
      </c>
      <c r="I195" s="19">
        <v>5.9930000000000003</v>
      </c>
      <c r="J195" s="11">
        <f t="shared" si="279"/>
        <v>5.9369500000000004</v>
      </c>
      <c r="K195" s="19">
        <v>0.1424</v>
      </c>
      <c r="L195" s="11">
        <f>K195-K$264</f>
        <v>7.5149999999999995E-2</v>
      </c>
      <c r="M195" s="19">
        <v>0.69699999999999995</v>
      </c>
      <c r="N195" s="11">
        <f t="shared" si="280"/>
        <v>0.61849999999999994</v>
      </c>
      <c r="O195" s="19">
        <v>10.81</v>
      </c>
      <c r="P195" s="11">
        <f t="shared" si="281"/>
        <v>9.5715000000000003</v>
      </c>
      <c r="Q195" s="19">
        <v>19.38</v>
      </c>
      <c r="R195" s="11">
        <v>0</v>
      </c>
      <c r="S195" s="19">
        <v>1.9139999999999999</v>
      </c>
      <c r="T195" s="11">
        <f t="shared" si="282"/>
        <v>1.7534999999999998</v>
      </c>
      <c r="U195" s="19">
        <v>0.7097</v>
      </c>
      <c r="V195" s="11">
        <f t="shared" si="283"/>
        <v>0.68405000000000005</v>
      </c>
      <c r="W195" s="19">
        <v>0.49270000000000003</v>
      </c>
      <c r="X195" s="11">
        <f t="shared" si="284"/>
        <v>0.40570000000000006</v>
      </c>
      <c r="Y195" s="19">
        <v>0.18690000000000001</v>
      </c>
      <c r="Z195" s="11">
        <f t="shared" si="285"/>
        <v>0.1724</v>
      </c>
      <c r="AA195" s="19">
        <v>1.0249999999999999</v>
      </c>
      <c r="AB195" s="11">
        <f t="shared" si="286"/>
        <v>0.91649999999999987</v>
      </c>
      <c r="AC195" s="19">
        <v>5.1989999999999998</v>
      </c>
      <c r="AD195" s="11">
        <f t="shared" si="287"/>
        <v>3.9264999999999999</v>
      </c>
      <c r="AE195" s="19">
        <v>0.79700000000000004</v>
      </c>
      <c r="AF195" s="11">
        <f t="shared" si="288"/>
        <v>0.75550000000000006</v>
      </c>
      <c r="AG195" s="19">
        <v>3.6989999999999998</v>
      </c>
      <c r="AH195" s="11">
        <f t="shared" si="289"/>
        <v>2.0984999999999996</v>
      </c>
      <c r="AI195" s="19">
        <v>1.77</v>
      </c>
      <c r="AJ195" s="11">
        <f t="shared" si="290"/>
        <v>1.7075</v>
      </c>
      <c r="AK195" s="19">
        <v>88.01</v>
      </c>
      <c r="AL195" s="11">
        <f t="shared" si="291"/>
        <v>73.86</v>
      </c>
      <c r="AM195" s="3">
        <v>43.580039999999997</v>
      </c>
      <c r="AN195" s="3">
        <v>1.7723040000000001</v>
      </c>
      <c r="AO195" s="3">
        <v>24.589479999999998</v>
      </c>
    </row>
    <row r="196" spans="1:41" x14ac:dyDescent="0.3">
      <c r="A196" s="1">
        <v>141</v>
      </c>
      <c r="B196" s="2" t="s">
        <v>12</v>
      </c>
      <c r="C196" s="9" t="s">
        <v>210</v>
      </c>
      <c r="D196" s="13" t="s">
        <v>241</v>
      </c>
      <c r="E196" s="18">
        <v>13</v>
      </c>
      <c r="F196" s="6">
        <v>11.23</v>
      </c>
      <c r="G196" s="23">
        <v>21.58</v>
      </c>
      <c r="H196" s="11">
        <f t="shared" si="278"/>
        <v>21.504999999999999</v>
      </c>
      <c r="I196" s="19">
        <v>8.4580000000000002</v>
      </c>
      <c r="J196" s="11">
        <f t="shared" si="279"/>
        <v>8.4019499999999994</v>
      </c>
      <c r="K196" s="19">
        <v>2.6100000000000002E-2</v>
      </c>
      <c r="L196" s="11">
        <v>0</v>
      </c>
      <c r="M196" s="19">
        <v>1.149</v>
      </c>
      <c r="N196" s="11">
        <f t="shared" si="280"/>
        <v>1.0705</v>
      </c>
      <c r="O196" s="19">
        <v>20.69</v>
      </c>
      <c r="P196" s="11">
        <f t="shared" si="281"/>
        <v>19.451500000000003</v>
      </c>
      <c r="Q196" s="19">
        <v>28.66</v>
      </c>
      <c r="R196" s="11">
        <f>Q196-Q$264</f>
        <v>6.3350000000000009</v>
      </c>
      <c r="S196" s="19">
        <v>4.8470000000000004</v>
      </c>
      <c r="T196" s="11">
        <f t="shared" si="282"/>
        <v>4.6865000000000006</v>
      </c>
      <c r="U196" s="19">
        <v>0.39129999999999998</v>
      </c>
      <c r="V196" s="11">
        <f t="shared" si="283"/>
        <v>0.36564999999999998</v>
      </c>
      <c r="W196" s="19">
        <v>0.89319999999999999</v>
      </c>
      <c r="X196" s="11">
        <f t="shared" si="284"/>
        <v>0.80620000000000003</v>
      </c>
      <c r="Y196" s="19">
        <v>0.22239999999999999</v>
      </c>
      <c r="Z196" s="11">
        <f t="shared" si="285"/>
        <v>0.20789999999999997</v>
      </c>
      <c r="AA196" s="19">
        <v>1.76</v>
      </c>
      <c r="AB196" s="11">
        <f t="shared" si="286"/>
        <v>1.6515</v>
      </c>
      <c r="AC196" s="19">
        <v>9.0779999999999994</v>
      </c>
      <c r="AD196" s="11">
        <f t="shared" si="287"/>
        <v>7.8054999999999994</v>
      </c>
      <c r="AE196" s="19">
        <v>0.82909999999999995</v>
      </c>
      <c r="AF196" s="11">
        <f t="shared" si="288"/>
        <v>0.78759999999999997</v>
      </c>
      <c r="AG196" s="19">
        <v>7.01</v>
      </c>
      <c r="AH196" s="11">
        <f t="shared" si="289"/>
        <v>5.4094999999999995</v>
      </c>
      <c r="AI196" s="19">
        <v>1.853</v>
      </c>
      <c r="AJ196" s="11">
        <f t="shared" si="290"/>
        <v>1.7905</v>
      </c>
      <c r="AK196" s="19">
        <v>99</v>
      </c>
      <c r="AL196" s="11">
        <f t="shared" si="291"/>
        <v>84.85</v>
      </c>
      <c r="AM196" s="3">
        <v>34.372770000000003</v>
      </c>
      <c r="AN196" s="3">
        <v>1.502842</v>
      </c>
      <c r="AO196" s="3">
        <v>22.871849999999998</v>
      </c>
    </row>
    <row r="197" spans="1:41" x14ac:dyDescent="0.3">
      <c r="A197" s="1">
        <v>142</v>
      </c>
      <c r="B197" s="2" t="s">
        <v>13</v>
      </c>
      <c r="C197" s="9" t="s">
        <v>210</v>
      </c>
      <c r="D197" s="13" t="s">
        <v>241</v>
      </c>
      <c r="E197" s="18">
        <v>14</v>
      </c>
      <c r="F197" s="6">
        <v>12.72</v>
      </c>
      <c r="G197" s="19">
        <v>18.46</v>
      </c>
      <c r="H197" s="11">
        <f t="shared" si="278"/>
        <v>18.385000000000002</v>
      </c>
      <c r="I197" s="19">
        <v>9.9309999999999992</v>
      </c>
      <c r="J197" s="11">
        <f t="shared" si="279"/>
        <v>9.8749499999999983</v>
      </c>
      <c r="K197" s="19">
        <v>0.71809999999999996</v>
      </c>
      <c r="L197" s="11">
        <f>K197-K$264</f>
        <v>0.65084999999999993</v>
      </c>
      <c r="M197" s="19">
        <v>0.98140000000000005</v>
      </c>
      <c r="N197" s="11">
        <f t="shared" si="280"/>
        <v>0.90290000000000004</v>
      </c>
      <c r="O197" s="19">
        <v>29.13</v>
      </c>
      <c r="P197" s="11">
        <f t="shared" si="281"/>
        <v>27.891500000000001</v>
      </c>
      <c r="Q197" s="19">
        <v>23.24</v>
      </c>
      <c r="R197" s="11">
        <f>Q197-Q$264</f>
        <v>0.91499999999999915</v>
      </c>
      <c r="S197" s="19">
        <v>4.8879999999999999</v>
      </c>
      <c r="T197" s="11">
        <f t="shared" si="282"/>
        <v>4.7275</v>
      </c>
      <c r="U197" s="19">
        <v>0.39879999999999999</v>
      </c>
      <c r="V197" s="11">
        <f t="shared" si="283"/>
        <v>0.37314999999999998</v>
      </c>
      <c r="W197" s="19">
        <v>1.1859999999999999</v>
      </c>
      <c r="X197" s="11">
        <f t="shared" si="284"/>
        <v>1.099</v>
      </c>
      <c r="Y197" s="19">
        <v>0.26629999999999998</v>
      </c>
      <c r="Z197" s="11">
        <f t="shared" si="285"/>
        <v>0.25179999999999997</v>
      </c>
      <c r="AA197" s="19">
        <v>4.0990000000000002</v>
      </c>
      <c r="AB197" s="11">
        <f t="shared" si="286"/>
        <v>3.9905000000000004</v>
      </c>
      <c r="AC197" s="19">
        <v>7.8940000000000001</v>
      </c>
      <c r="AD197" s="11">
        <f t="shared" si="287"/>
        <v>6.6215000000000002</v>
      </c>
      <c r="AE197" s="19">
        <v>0.90869999999999995</v>
      </c>
      <c r="AF197" s="11">
        <f t="shared" si="288"/>
        <v>0.86719999999999997</v>
      </c>
      <c r="AG197" s="19">
        <v>8.4450000000000003</v>
      </c>
      <c r="AH197" s="11">
        <f t="shared" si="289"/>
        <v>6.8445</v>
      </c>
      <c r="AI197" s="19">
        <v>2.081</v>
      </c>
      <c r="AJ197" s="11">
        <f t="shared" si="290"/>
        <v>2.0185</v>
      </c>
      <c r="AK197" s="19">
        <v>125.3</v>
      </c>
      <c r="AL197" s="11">
        <f t="shared" si="291"/>
        <v>111.14999999999999</v>
      </c>
      <c r="AM197" s="3">
        <v>36.140650000000001</v>
      </c>
      <c r="AN197" s="3">
        <v>1.726872</v>
      </c>
      <c r="AO197" s="3">
        <v>20.92839</v>
      </c>
    </row>
    <row r="198" spans="1:41" x14ac:dyDescent="0.3">
      <c r="A198" s="1">
        <v>143</v>
      </c>
      <c r="B198" s="2" t="s">
        <v>14</v>
      </c>
      <c r="C198" s="9" t="s">
        <v>210</v>
      </c>
      <c r="D198" s="13" t="s">
        <v>241</v>
      </c>
      <c r="E198" s="18">
        <v>15</v>
      </c>
      <c r="F198" s="6">
        <v>13.34</v>
      </c>
      <c r="G198" s="23">
        <v>25.07</v>
      </c>
      <c r="H198" s="11">
        <f t="shared" si="278"/>
        <v>24.995000000000001</v>
      </c>
      <c r="I198" s="19">
        <v>4.8010000000000002</v>
      </c>
      <c r="J198" s="11">
        <f t="shared" si="279"/>
        <v>4.7449500000000002</v>
      </c>
      <c r="K198" s="19">
        <v>0.2198</v>
      </c>
      <c r="L198" s="11">
        <f>K198-K$264</f>
        <v>0.15254999999999999</v>
      </c>
      <c r="M198" s="19">
        <v>0.85740000000000005</v>
      </c>
      <c r="N198" s="11">
        <f t="shared" si="280"/>
        <v>0.77890000000000004</v>
      </c>
      <c r="O198" s="19">
        <v>13.71</v>
      </c>
      <c r="P198" s="11">
        <f t="shared" si="281"/>
        <v>12.471500000000001</v>
      </c>
      <c r="Q198" s="19">
        <v>27.24</v>
      </c>
      <c r="R198" s="11">
        <f>Q198-Q$264</f>
        <v>4.9149999999999991</v>
      </c>
      <c r="S198" s="19">
        <v>2.2090000000000001</v>
      </c>
      <c r="T198" s="11">
        <f t="shared" si="282"/>
        <v>2.0485000000000002</v>
      </c>
      <c r="U198" s="19">
        <v>0.49890000000000001</v>
      </c>
      <c r="V198" s="11">
        <f t="shared" si="283"/>
        <v>0.47325</v>
      </c>
      <c r="W198" s="19">
        <v>0.6502</v>
      </c>
      <c r="X198" s="11">
        <f t="shared" si="284"/>
        <v>0.56320000000000003</v>
      </c>
      <c r="Y198" s="19">
        <v>0.1356</v>
      </c>
      <c r="Z198" s="11">
        <f t="shared" si="285"/>
        <v>0.1211</v>
      </c>
      <c r="AA198" s="19">
        <v>1.2969999999999999</v>
      </c>
      <c r="AB198" s="11">
        <f t="shared" si="286"/>
        <v>1.1884999999999999</v>
      </c>
      <c r="AC198" s="19">
        <v>7.1520000000000001</v>
      </c>
      <c r="AD198" s="11">
        <f t="shared" si="287"/>
        <v>5.8795000000000002</v>
      </c>
      <c r="AE198" s="19">
        <v>0.1166</v>
      </c>
      <c r="AF198" s="11">
        <f t="shared" si="288"/>
        <v>7.51E-2</v>
      </c>
      <c r="AG198" s="19">
        <v>8.0860000000000003</v>
      </c>
      <c r="AH198" s="11">
        <f t="shared" si="289"/>
        <v>6.4855</v>
      </c>
      <c r="AI198" s="19">
        <v>1.591</v>
      </c>
      <c r="AJ198" s="11">
        <f t="shared" si="290"/>
        <v>1.5285</v>
      </c>
      <c r="AK198" s="19">
        <v>79.27</v>
      </c>
      <c r="AL198" s="11">
        <f t="shared" si="291"/>
        <v>65.11999999999999</v>
      </c>
      <c r="AM198" s="3">
        <v>31.61834</v>
      </c>
      <c r="AN198" s="3">
        <v>1.412353</v>
      </c>
      <c r="AO198" s="3">
        <v>22.387</v>
      </c>
    </row>
    <row r="199" spans="1:41" x14ac:dyDescent="0.3">
      <c r="A199" s="1">
        <v>144</v>
      </c>
      <c r="B199" s="2" t="s">
        <v>15</v>
      </c>
      <c r="C199" s="9" t="s">
        <v>210</v>
      </c>
      <c r="D199" s="13" t="s">
        <v>241</v>
      </c>
      <c r="E199" s="18">
        <v>16</v>
      </c>
      <c r="F199" s="6">
        <v>13.27</v>
      </c>
      <c r="G199" s="19">
        <v>19.89</v>
      </c>
      <c r="H199" s="11">
        <f t="shared" si="278"/>
        <v>19.815000000000001</v>
      </c>
      <c r="I199" s="19">
        <v>9.3949999999999996</v>
      </c>
      <c r="J199" s="11">
        <f t="shared" si="279"/>
        <v>9.3389499999999988</v>
      </c>
      <c r="K199" s="19">
        <v>8.0000000000000004E-4</v>
      </c>
      <c r="L199" s="11">
        <v>0</v>
      </c>
      <c r="M199" s="19">
        <v>1.0189999999999999</v>
      </c>
      <c r="N199" s="11">
        <f t="shared" si="280"/>
        <v>0.94049999999999989</v>
      </c>
      <c r="O199" s="19">
        <v>22.29</v>
      </c>
      <c r="P199" s="11">
        <f t="shared" si="281"/>
        <v>21.051500000000001</v>
      </c>
      <c r="Q199" s="19">
        <v>23.4</v>
      </c>
      <c r="R199" s="11">
        <f>Q199-Q$264</f>
        <v>1.0749999999999993</v>
      </c>
      <c r="S199" s="19">
        <v>4.8979999999999997</v>
      </c>
      <c r="T199" s="11">
        <f t="shared" si="282"/>
        <v>4.7374999999999998</v>
      </c>
      <c r="U199" s="19">
        <v>0.34660000000000002</v>
      </c>
      <c r="V199" s="11">
        <f t="shared" si="283"/>
        <v>0.32095000000000001</v>
      </c>
      <c r="W199" s="19">
        <v>0.96450000000000002</v>
      </c>
      <c r="X199" s="11">
        <f t="shared" si="284"/>
        <v>0.87750000000000006</v>
      </c>
      <c r="Y199" s="19">
        <v>0.2467</v>
      </c>
      <c r="Z199" s="11">
        <f t="shared" si="285"/>
        <v>0.23220000000000002</v>
      </c>
      <c r="AA199" s="19">
        <v>1.1439999999999999</v>
      </c>
      <c r="AB199" s="11">
        <f t="shared" si="286"/>
        <v>1.0354999999999999</v>
      </c>
      <c r="AC199" s="19">
        <v>8.9220000000000006</v>
      </c>
      <c r="AD199" s="11">
        <f t="shared" si="287"/>
        <v>7.6495000000000006</v>
      </c>
      <c r="AE199" s="19">
        <v>0.76690000000000003</v>
      </c>
      <c r="AF199" s="11">
        <f t="shared" si="288"/>
        <v>0.72540000000000004</v>
      </c>
      <c r="AG199" s="19">
        <v>6.2370000000000001</v>
      </c>
      <c r="AH199" s="11">
        <f t="shared" si="289"/>
        <v>4.6364999999999998</v>
      </c>
      <c r="AI199" s="19">
        <v>1.698</v>
      </c>
      <c r="AJ199" s="11">
        <f t="shared" si="290"/>
        <v>1.6355</v>
      </c>
      <c r="AK199" s="19">
        <v>111.7</v>
      </c>
      <c r="AL199" s="11">
        <f t="shared" si="291"/>
        <v>97.55</v>
      </c>
      <c r="AM199" s="3">
        <v>37.03284</v>
      </c>
      <c r="AN199" s="3">
        <v>1.5427900000000001</v>
      </c>
      <c r="AO199" s="3">
        <v>24.003810000000001</v>
      </c>
    </row>
    <row r="200" spans="1:41" s="2" customFormat="1" x14ac:dyDescent="0.3">
      <c r="A200" s="1"/>
      <c r="C200" s="9"/>
      <c r="D200" s="13"/>
      <c r="E200" s="14" t="s">
        <v>370</v>
      </c>
      <c r="F200" s="106">
        <f>AVERAGE(F192:F199)</f>
        <v>11.946249999999999</v>
      </c>
      <c r="G200" s="19"/>
      <c r="H200" s="11"/>
      <c r="I200" s="19"/>
      <c r="J200" s="11"/>
      <c r="K200" s="19"/>
      <c r="L200" s="11"/>
      <c r="M200" s="19"/>
      <c r="N200" s="11"/>
      <c r="O200" s="19"/>
      <c r="P200" s="11"/>
      <c r="Q200" s="19"/>
      <c r="R200" s="11"/>
      <c r="S200" s="19"/>
      <c r="T200" s="11"/>
      <c r="U200" s="19"/>
      <c r="V200" s="11"/>
      <c r="W200" s="19"/>
      <c r="X200" s="11"/>
      <c r="Y200" s="19"/>
      <c r="Z200" s="11"/>
      <c r="AA200" s="19"/>
      <c r="AB200" s="11"/>
      <c r="AC200" s="19"/>
      <c r="AD200" s="11"/>
      <c r="AE200" s="19"/>
      <c r="AF200" s="11"/>
      <c r="AG200" s="19"/>
      <c r="AH200" s="11"/>
      <c r="AI200" s="19"/>
      <c r="AJ200" s="11"/>
      <c r="AK200" s="19"/>
      <c r="AL200" s="11"/>
      <c r="AM200" s="3"/>
      <c r="AN200" s="3"/>
      <c r="AO200" s="3"/>
    </row>
    <row r="201" spans="1:41" s="2" customFormat="1" x14ac:dyDescent="0.3">
      <c r="A201" s="1"/>
      <c r="C201" s="9"/>
      <c r="D201" s="13"/>
      <c r="E201" s="14" t="s">
        <v>268</v>
      </c>
      <c r="F201" s="106">
        <f>STDEV(F192:F199)/SQRT(8)</f>
        <v>0.39071791752033663</v>
      </c>
      <c r="G201" s="19"/>
      <c r="H201" s="11"/>
      <c r="I201" s="19"/>
      <c r="J201" s="11"/>
      <c r="K201" s="19"/>
      <c r="L201" s="11"/>
      <c r="M201" s="19"/>
      <c r="N201" s="11"/>
      <c r="O201" s="19"/>
      <c r="P201" s="11"/>
      <c r="Q201" s="19"/>
      <c r="R201" s="11"/>
      <c r="S201" s="19"/>
      <c r="T201" s="11"/>
      <c r="U201" s="19"/>
      <c r="V201" s="11"/>
      <c r="W201" s="19"/>
      <c r="X201" s="11"/>
      <c r="Y201" s="19"/>
      <c r="Z201" s="11"/>
      <c r="AA201" s="19"/>
      <c r="AB201" s="11"/>
      <c r="AC201" s="19"/>
      <c r="AD201" s="11"/>
      <c r="AE201" s="19"/>
      <c r="AF201" s="11"/>
      <c r="AG201" s="19"/>
      <c r="AH201" s="11"/>
      <c r="AI201" s="19"/>
      <c r="AJ201" s="11"/>
      <c r="AK201" s="19"/>
      <c r="AL201" s="11"/>
      <c r="AM201" s="3"/>
      <c r="AN201" s="3"/>
      <c r="AO201" s="3"/>
    </row>
    <row r="202" spans="1:41" x14ac:dyDescent="0.3">
      <c r="A202" s="1">
        <v>145</v>
      </c>
      <c r="B202" s="2" t="s">
        <v>16</v>
      </c>
      <c r="C202" s="9" t="s">
        <v>211</v>
      </c>
      <c r="D202" s="13" t="s">
        <v>238</v>
      </c>
      <c r="E202" s="18">
        <v>1</v>
      </c>
      <c r="F202" s="6">
        <v>6.87</v>
      </c>
      <c r="G202" s="19">
        <v>8.5280000000000005</v>
      </c>
      <c r="H202" s="11">
        <f>G202-G$264</f>
        <v>8.4530000000000012</v>
      </c>
      <c r="I202" s="19">
        <v>17.82</v>
      </c>
      <c r="J202" s="11">
        <f t="shared" ref="J202:J209" si="292">I202-I$264</f>
        <v>17.763950000000001</v>
      </c>
      <c r="K202" s="19">
        <v>0.27629999999999999</v>
      </c>
      <c r="L202" s="11">
        <f t="shared" ref="L202:L209" si="293">K202-K$264</f>
        <v>0.20904999999999999</v>
      </c>
      <c r="M202" s="19">
        <v>1.502</v>
      </c>
      <c r="N202" s="11">
        <f t="shared" ref="N202:N209" si="294">M202-M$264</f>
        <v>1.4235</v>
      </c>
      <c r="O202" s="19">
        <v>15.43</v>
      </c>
      <c r="P202" s="11">
        <f>O202-O$264</f>
        <v>14.1915</v>
      </c>
      <c r="Q202" s="19">
        <v>23.96</v>
      </c>
      <c r="R202" s="11">
        <f>Q202-Q$264</f>
        <v>1.6350000000000016</v>
      </c>
      <c r="S202" s="19">
        <v>2.645</v>
      </c>
      <c r="T202" s="11">
        <f>S202-S$264</f>
        <v>2.4845000000000002</v>
      </c>
      <c r="U202" s="19">
        <v>0.7359</v>
      </c>
      <c r="V202" s="11">
        <f t="shared" ref="V202:V209" si="295">U202-U$264</f>
        <v>0.71025000000000005</v>
      </c>
      <c r="W202" s="19">
        <v>2.194</v>
      </c>
      <c r="X202" s="11">
        <f t="shared" ref="X202:X209" si="296">W202-W$264</f>
        <v>2.1069999999999998</v>
      </c>
      <c r="Y202" s="19">
        <v>1.7729999999999999</v>
      </c>
      <c r="Z202" s="11">
        <f t="shared" ref="Z202:Z209" si="297">Y202-Y$264</f>
        <v>1.7585</v>
      </c>
      <c r="AA202" s="19">
        <v>3.476</v>
      </c>
      <c r="AB202" s="11">
        <f t="shared" ref="AB202:AB209" si="298">AA202-AA$264</f>
        <v>3.3675000000000002</v>
      </c>
      <c r="AC202" s="19">
        <v>10.1</v>
      </c>
      <c r="AD202" s="11">
        <f t="shared" ref="AD202:AD209" si="299">AC202-AC$264</f>
        <v>8.8275000000000006</v>
      </c>
      <c r="AE202" s="19">
        <v>1.2190000000000001</v>
      </c>
      <c r="AF202" s="11">
        <f>AE202-AE$264</f>
        <v>1.1775</v>
      </c>
      <c r="AG202" s="19">
        <v>7.6029999999999998</v>
      </c>
      <c r="AH202" s="11">
        <f>AG202-AG$264</f>
        <v>6.0024999999999995</v>
      </c>
      <c r="AI202" s="19">
        <v>3.121</v>
      </c>
      <c r="AJ202" s="11">
        <f t="shared" ref="AJ202:AJ209" si="300">AI202-AI$264</f>
        <v>3.0585</v>
      </c>
      <c r="AK202" s="19">
        <v>105.8</v>
      </c>
      <c r="AL202" s="11">
        <f t="shared" ref="AL202:AL209" si="301">AK202-AK$264</f>
        <v>91.649999999999991</v>
      </c>
      <c r="AM202" s="3">
        <v>37.667459999999998</v>
      </c>
      <c r="AN202" s="3">
        <v>1.7513350000000001</v>
      </c>
      <c r="AO202" s="3">
        <v>21.507860000000001</v>
      </c>
    </row>
    <row r="203" spans="1:41" x14ac:dyDescent="0.3">
      <c r="A203" s="1">
        <v>146</v>
      </c>
      <c r="B203" s="2" t="s">
        <v>17</v>
      </c>
      <c r="C203" s="9" t="s">
        <v>211</v>
      </c>
      <c r="D203" s="13" t="s">
        <v>238</v>
      </c>
      <c r="E203" s="18">
        <v>2</v>
      </c>
      <c r="F203" s="6">
        <v>8.91</v>
      </c>
      <c r="G203" s="19">
        <v>5.91E-2</v>
      </c>
      <c r="H203" s="11">
        <v>0</v>
      </c>
      <c r="I203" s="19">
        <v>7.9260000000000002</v>
      </c>
      <c r="J203" s="11">
        <f t="shared" si="292"/>
        <v>7.8699500000000002</v>
      </c>
      <c r="K203" s="19">
        <v>0.1595</v>
      </c>
      <c r="L203" s="11">
        <f t="shared" si="293"/>
        <v>9.2249999999999999E-2</v>
      </c>
      <c r="M203" s="19">
        <v>0.75229999999999997</v>
      </c>
      <c r="N203" s="11">
        <f t="shared" si="294"/>
        <v>0.67379999999999995</v>
      </c>
      <c r="O203" s="19">
        <v>0.71950000000000003</v>
      </c>
      <c r="P203" s="11">
        <v>0</v>
      </c>
      <c r="Q203" s="19">
        <v>7.2089999999999996</v>
      </c>
      <c r="R203" s="11">
        <v>0</v>
      </c>
      <c r="S203" s="19">
        <v>3.61E-2</v>
      </c>
      <c r="T203" s="11">
        <v>0</v>
      </c>
      <c r="U203" s="19">
        <v>0.4536</v>
      </c>
      <c r="V203" s="11">
        <f t="shared" si="295"/>
        <v>0.42795</v>
      </c>
      <c r="W203" s="19">
        <v>1.736</v>
      </c>
      <c r="X203" s="11">
        <f t="shared" si="296"/>
        <v>1.649</v>
      </c>
      <c r="Y203" s="19">
        <v>1.1619999999999999</v>
      </c>
      <c r="Z203" s="11">
        <f t="shared" si="297"/>
        <v>1.1475</v>
      </c>
      <c r="AA203" s="19">
        <v>6.3390000000000004</v>
      </c>
      <c r="AB203" s="11">
        <f t="shared" si="298"/>
        <v>6.2305000000000001</v>
      </c>
      <c r="AC203" s="19">
        <v>4.6029999999999998</v>
      </c>
      <c r="AD203" s="11">
        <f t="shared" si="299"/>
        <v>3.3304999999999998</v>
      </c>
      <c r="AE203" s="19">
        <v>9.2999999999999992E-3</v>
      </c>
      <c r="AF203" s="11">
        <v>0</v>
      </c>
      <c r="AG203" s="19">
        <v>0.1956</v>
      </c>
      <c r="AH203" s="11">
        <v>0</v>
      </c>
      <c r="AI203" s="19">
        <v>2.379</v>
      </c>
      <c r="AJ203" s="11">
        <f t="shared" si="300"/>
        <v>2.3165</v>
      </c>
      <c r="AK203" s="19">
        <v>37.700000000000003</v>
      </c>
      <c r="AL203" s="11">
        <f t="shared" si="301"/>
        <v>23.550000000000004</v>
      </c>
      <c r="AM203" s="3">
        <v>35.509079999999997</v>
      </c>
      <c r="AN203" s="3">
        <v>1.740194</v>
      </c>
      <c r="AO203" s="3">
        <v>20.405239999999999</v>
      </c>
    </row>
    <row r="204" spans="1:41" x14ac:dyDescent="0.3">
      <c r="A204" s="1">
        <v>147</v>
      </c>
      <c r="B204" s="2" t="s">
        <v>18</v>
      </c>
      <c r="C204" s="9" t="s">
        <v>211</v>
      </c>
      <c r="D204" s="13" t="s">
        <v>238</v>
      </c>
      <c r="E204" s="18">
        <v>3</v>
      </c>
      <c r="F204" s="6">
        <v>10.210000000000001</v>
      </c>
      <c r="G204" s="19">
        <v>12.49</v>
      </c>
      <c r="H204" s="11">
        <f t="shared" ref="H204:H209" si="302">G204-G$264</f>
        <v>12.415000000000001</v>
      </c>
      <c r="I204" s="19">
        <v>18.86</v>
      </c>
      <c r="J204" s="11">
        <f t="shared" si="292"/>
        <v>18.80395</v>
      </c>
      <c r="K204" s="19">
        <v>0.45679999999999998</v>
      </c>
      <c r="L204" s="11">
        <f t="shared" si="293"/>
        <v>0.38954999999999995</v>
      </c>
      <c r="M204" s="19">
        <v>1.3759999999999999</v>
      </c>
      <c r="N204" s="11">
        <f t="shared" si="294"/>
        <v>1.2974999999999999</v>
      </c>
      <c r="O204" s="19">
        <v>13.4</v>
      </c>
      <c r="P204" s="11">
        <f t="shared" ref="P204:P209" si="303">O204-O$264</f>
        <v>12.1615</v>
      </c>
      <c r="Q204" s="19">
        <v>26.19</v>
      </c>
      <c r="R204" s="11">
        <f t="shared" ref="R204:R209" si="304">Q204-Q$264</f>
        <v>3.865000000000002</v>
      </c>
      <c r="S204" s="19">
        <v>4.2939999999999996</v>
      </c>
      <c r="T204" s="11">
        <f t="shared" ref="T204:T209" si="305">S204-S$264</f>
        <v>4.1334999999999997</v>
      </c>
      <c r="U204" s="19">
        <v>1.1080000000000001</v>
      </c>
      <c r="V204" s="11">
        <f t="shared" si="295"/>
        <v>1.0823500000000001</v>
      </c>
      <c r="W204" s="19">
        <v>2.4249999999999998</v>
      </c>
      <c r="X204" s="11">
        <f t="shared" si="296"/>
        <v>2.3379999999999996</v>
      </c>
      <c r="Y204" s="19">
        <v>2.129</v>
      </c>
      <c r="Z204" s="11">
        <f t="shared" si="297"/>
        <v>2.1145</v>
      </c>
      <c r="AA204" s="19">
        <v>2.9209999999999998</v>
      </c>
      <c r="AB204" s="11">
        <f t="shared" si="298"/>
        <v>2.8125</v>
      </c>
      <c r="AC204" s="19">
        <v>6.3470000000000004</v>
      </c>
      <c r="AD204" s="11">
        <f t="shared" si="299"/>
        <v>5.0745000000000005</v>
      </c>
      <c r="AE204" s="19">
        <v>1.296</v>
      </c>
      <c r="AF204" s="11">
        <f t="shared" ref="AF204:AF209" si="306">AE204-AE$264</f>
        <v>1.2544999999999999</v>
      </c>
      <c r="AG204" s="19">
        <v>10.27</v>
      </c>
      <c r="AH204" s="11">
        <f t="shared" ref="AH204:AH209" si="307">AG204-AG$264</f>
        <v>8.6694999999999993</v>
      </c>
      <c r="AI204" s="19">
        <v>3.2549999999999999</v>
      </c>
      <c r="AJ204" s="11">
        <f t="shared" si="300"/>
        <v>3.1924999999999999</v>
      </c>
      <c r="AK204" s="19">
        <v>100.5</v>
      </c>
      <c r="AL204" s="11">
        <f t="shared" si="301"/>
        <v>86.35</v>
      </c>
      <c r="AM204" s="3">
        <v>33.591889999999999</v>
      </c>
      <c r="AN204" s="3">
        <v>1.952723</v>
      </c>
      <c r="AO204" s="3">
        <v>17.202590000000001</v>
      </c>
    </row>
    <row r="205" spans="1:41" x14ac:dyDescent="0.3">
      <c r="A205" s="1">
        <v>148</v>
      </c>
      <c r="B205" s="2" t="s">
        <v>19</v>
      </c>
      <c r="C205" s="9" t="s">
        <v>211</v>
      </c>
      <c r="D205" s="13" t="s">
        <v>238</v>
      </c>
      <c r="E205" s="18">
        <v>4</v>
      </c>
      <c r="F205" s="6">
        <v>6.4799999999999969</v>
      </c>
      <c r="G205" s="19">
        <v>5.476</v>
      </c>
      <c r="H205" s="11">
        <f t="shared" si="302"/>
        <v>5.4009999999999998</v>
      </c>
      <c r="I205" s="19">
        <v>16.12</v>
      </c>
      <c r="J205" s="11">
        <f t="shared" si="292"/>
        <v>16.063950000000002</v>
      </c>
      <c r="K205" s="19">
        <v>0.16769999999999999</v>
      </c>
      <c r="L205" s="11">
        <f t="shared" si="293"/>
        <v>0.10044999999999998</v>
      </c>
      <c r="M205" s="19">
        <v>0.85529999999999995</v>
      </c>
      <c r="N205" s="11">
        <f t="shared" si="294"/>
        <v>0.77679999999999993</v>
      </c>
      <c r="O205" s="19">
        <v>8.8390000000000004</v>
      </c>
      <c r="P205" s="11">
        <f t="shared" si="303"/>
        <v>7.6005000000000003</v>
      </c>
      <c r="Q205" s="19">
        <v>27.99</v>
      </c>
      <c r="R205" s="11">
        <f t="shared" si="304"/>
        <v>5.6649999999999991</v>
      </c>
      <c r="S205" s="19">
        <v>1.931</v>
      </c>
      <c r="T205" s="11">
        <f t="shared" si="305"/>
        <v>1.7705</v>
      </c>
      <c r="U205" s="19">
        <v>1.0049999999999999</v>
      </c>
      <c r="V205" s="11">
        <f t="shared" si="295"/>
        <v>0.97934999999999994</v>
      </c>
      <c r="W205" s="19">
        <v>1.9930000000000001</v>
      </c>
      <c r="X205" s="11">
        <f t="shared" si="296"/>
        <v>1.9060000000000001</v>
      </c>
      <c r="Y205" s="19">
        <v>1.5609999999999999</v>
      </c>
      <c r="Z205" s="11">
        <f t="shared" si="297"/>
        <v>1.5465</v>
      </c>
      <c r="AA205" s="19">
        <v>6.7110000000000003</v>
      </c>
      <c r="AB205" s="11">
        <f t="shared" si="298"/>
        <v>6.6025</v>
      </c>
      <c r="AC205" s="19">
        <v>5.5439999999999996</v>
      </c>
      <c r="AD205" s="11">
        <f t="shared" si="299"/>
        <v>4.2714999999999996</v>
      </c>
      <c r="AE205" s="19">
        <v>1.4039999999999999</v>
      </c>
      <c r="AF205" s="11">
        <f t="shared" si="306"/>
        <v>1.3624999999999998</v>
      </c>
      <c r="AG205" s="19">
        <v>6.2770000000000001</v>
      </c>
      <c r="AH205" s="11">
        <f t="shared" si="307"/>
        <v>4.6764999999999999</v>
      </c>
      <c r="AI205" s="19">
        <v>2.996</v>
      </c>
      <c r="AJ205" s="11">
        <f t="shared" si="300"/>
        <v>2.9335</v>
      </c>
      <c r="AK205" s="19">
        <v>91.87</v>
      </c>
      <c r="AL205" s="11">
        <f t="shared" si="301"/>
        <v>77.72</v>
      </c>
      <c r="AM205" s="3">
        <v>37.825069999999997</v>
      </c>
      <c r="AN205" s="3">
        <v>1.531976</v>
      </c>
      <c r="AO205" s="3">
        <v>24.690380000000001</v>
      </c>
    </row>
    <row r="206" spans="1:41" x14ac:dyDescent="0.3">
      <c r="A206" s="1">
        <v>149</v>
      </c>
      <c r="B206" s="2" t="s">
        <v>20</v>
      </c>
      <c r="C206" s="9" t="s">
        <v>211</v>
      </c>
      <c r="D206" s="13" t="s">
        <v>239</v>
      </c>
      <c r="E206" s="18">
        <v>5</v>
      </c>
      <c r="F206" s="6">
        <v>6.389999999999997</v>
      </c>
      <c r="G206" s="19">
        <v>8.5690000000000008</v>
      </c>
      <c r="H206" s="11">
        <f t="shared" si="302"/>
        <v>8.4940000000000015</v>
      </c>
      <c r="I206" s="19">
        <v>9.5939999999999994</v>
      </c>
      <c r="J206" s="11">
        <f t="shared" si="292"/>
        <v>9.5379499999999986</v>
      </c>
      <c r="K206" s="19">
        <v>0.18509999999999999</v>
      </c>
      <c r="L206" s="11">
        <f t="shared" si="293"/>
        <v>0.11784999999999998</v>
      </c>
      <c r="M206" s="19">
        <v>1.2050000000000001</v>
      </c>
      <c r="N206" s="11">
        <f t="shared" si="294"/>
        <v>1.1265000000000001</v>
      </c>
      <c r="O206" s="19">
        <v>10.87</v>
      </c>
      <c r="P206" s="11">
        <f t="shared" si="303"/>
        <v>9.6314999999999991</v>
      </c>
      <c r="Q206" s="19">
        <v>25.15</v>
      </c>
      <c r="R206" s="11">
        <f t="shared" si="304"/>
        <v>2.8249999999999993</v>
      </c>
      <c r="S206" s="19">
        <v>2.355</v>
      </c>
      <c r="T206" s="11">
        <f t="shared" si="305"/>
        <v>2.1945000000000001</v>
      </c>
      <c r="U206" s="19">
        <v>1.367</v>
      </c>
      <c r="V206" s="11">
        <f t="shared" si="295"/>
        <v>1.34135</v>
      </c>
      <c r="W206" s="19">
        <v>1.992</v>
      </c>
      <c r="X206" s="11">
        <f t="shared" si="296"/>
        <v>1.905</v>
      </c>
      <c r="Y206" s="19">
        <v>1.117</v>
      </c>
      <c r="Z206" s="11">
        <f t="shared" si="297"/>
        <v>1.1025</v>
      </c>
      <c r="AA206" s="19">
        <v>4.6689999999999996</v>
      </c>
      <c r="AB206" s="11">
        <f t="shared" si="298"/>
        <v>4.5604999999999993</v>
      </c>
      <c r="AC206" s="19">
        <v>7.282</v>
      </c>
      <c r="AD206" s="11">
        <f t="shared" si="299"/>
        <v>6.0095000000000001</v>
      </c>
      <c r="AE206" s="19">
        <v>0.57979999999999998</v>
      </c>
      <c r="AF206" s="11">
        <f t="shared" si="306"/>
        <v>0.5383</v>
      </c>
      <c r="AG206" s="19">
        <v>6.2169999999999996</v>
      </c>
      <c r="AH206" s="11">
        <f t="shared" si="307"/>
        <v>4.6164999999999994</v>
      </c>
      <c r="AI206" s="19">
        <v>1.32</v>
      </c>
      <c r="AJ206" s="11">
        <f t="shared" si="300"/>
        <v>1.2575000000000001</v>
      </c>
      <c r="AK206" s="19">
        <v>87.67</v>
      </c>
      <c r="AL206" s="11">
        <f t="shared" si="301"/>
        <v>73.52</v>
      </c>
      <c r="AM206" s="3">
        <v>36.918050000000001</v>
      </c>
      <c r="AN206" s="3">
        <v>1.5529470000000001</v>
      </c>
      <c r="AO206" s="3">
        <v>23.77289</v>
      </c>
    </row>
    <row r="207" spans="1:41" x14ac:dyDescent="0.3">
      <c r="A207" s="1">
        <v>150</v>
      </c>
      <c r="B207" s="2" t="s">
        <v>21</v>
      </c>
      <c r="C207" s="9" t="s">
        <v>211</v>
      </c>
      <c r="D207" s="13" t="s">
        <v>239</v>
      </c>
      <c r="E207" s="18">
        <v>6</v>
      </c>
      <c r="F207" s="6">
        <v>8.2100000000000009</v>
      </c>
      <c r="G207" s="19">
        <v>8.7539999999999996</v>
      </c>
      <c r="H207" s="11">
        <f t="shared" si="302"/>
        <v>8.6790000000000003</v>
      </c>
      <c r="I207" s="19">
        <v>12.16</v>
      </c>
      <c r="J207" s="11">
        <f t="shared" si="292"/>
        <v>12.103949999999999</v>
      </c>
      <c r="K207" s="19">
        <v>0.40629999999999999</v>
      </c>
      <c r="L207" s="11">
        <f t="shared" si="293"/>
        <v>0.33904999999999996</v>
      </c>
      <c r="M207" s="19">
        <v>0.90700000000000003</v>
      </c>
      <c r="N207" s="11">
        <f t="shared" si="294"/>
        <v>0.82850000000000001</v>
      </c>
      <c r="O207" s="19">
        <v>8.86</v>
      </c>
      <c r="P207" s="11">
        <f t="shared" si="303"/>
        <v>7.6214999999999993</v>
      </c>
      <c r="Q207" s="19">
        <v>28.77</v>
      </c>
      <c r="R207" s="11">
        <f t="shared" si="304"/>
        <v>6.4450000000000003</v>
      </c>
      <c r="S207" s="19">
        <v>3.9350000000000001</v>
      </c>
      <c r="T207" s="11">
        <f t="shared" si="305"/>
        <v>3.7745000000000002</v>
      </c>
      <c r="U207" s="19">
        <v>1.0389999999999999</v>
      </c>
      <c r="V207" s="11">
        <f t="shared" si="295"/>
        <v>1.01335</v>
      </c>
      <c r="W207" s="19">
        <v>1.8759999999999999</v>
      </c>
      <c r="X207" s="11">
        <f t="shared" si="296"/>
        <v>1.7889999999999999</v>
      </c>
      <c r="Y207" s="19">
        <v>2.2050000000000001</v>
      </c>
      <c r="Z207" s="11">
        <f t="shared" si="297"/>
        <v>2.1905000000000001</v>
      </c>
      <c r="AA207" s="19">
        <v>3.0249999999999999</v>
      </c>
      <c r="AB207" s="11">
        <f t="shared" si="298"/>
        <v>2.9165000000000001</v>
      </c>
      <c r="AC207" s="19">
        <v>6.5090000000000003</v>
      </c>
      <c r="AD207" s="11">
        <f t="shared" si="299"/>
        <v>5.2365000000000004</v>
      </c>
      <c r="AE207" s="19">
        <v>0.9698</v>
      </c>
      <c r="AF207" s="11">
        <f t="shared" si="306"/>
        <v>0.92830000000000001</v>
      </c>
      <c r="AG207" s="19">
        <v>8.3539999999999992</v>
      </c>
      <c r="AH207" s="11">
        <f t="shared" si="307"/>
        <v>6.7534999999999989</v>
      </c>
      <c r="AI207" s="19">
        <v>2.4990000000000001</v>
      </c>
      <c r="AJ207" s="11">
        <f t="shared" si="300"/>
        <v>2.4365000000000001</v>
      </c>
      <c r="AK207" s="19">
        <v>110.3</v>
      </c>
      <c r="AL207" s="11">
        <f t="shared" si="301"/>
        <v>96.149999999999991</v>
      </c>
      <c r="AM207" s="3">
        <v>34.160760000000003</v>
      </c>
      <c r="AN207" s="3">
        <v>1.6996260000000001</v>
      </c>
      <c r="AO207" s="3">
        <v>20.098990000000001</v>
      </c>
    </row>
    <row r="208" spans="1:41" x14ac:dyDescent="0.3">
      <c r="A208" s="1">
        <v>151</v>
      </c>
      <c r="B208" s="2" t="s">
        <v>22</v>
      </c>
      <c r="C208" s="9" t="s">
        <v>211</v>
      </c>
      <c r="D208" s="13" t="s">
        <v>239</v>
      </c>
      <c r="E208" s="18">
        <v>7</v>
      </c>
      <c r="F208" s="6">
        <v>8.06</v>
      </c>
      <c r="G208" s="19">
        <v>4.5049999999999999</v>
      </c>
      <c r="H208" s="11">
        <f t="shared" si="302"/>
        <v>4.43</v>
      </c>
      <c r="I208" s="19">
        <v>12.54</v>
      </c>
      <c r="J208" s="11">
        <f t="shared" si="292"/>
        <v>12.483949999999998</v>
      </c>
      <c r="K208" s="19">
        <v>0.41770000000000002</v>
      </c>
      <c r="L208" s="11">
        <f t="shared" si="293"/>
        <v>0.35045000000000004</v>
      </c>
      <c r="M208" s="19">
        <v>1.206</v>
      </c>
      <c r="N208" s="11">
        <f t="shared" si="294"/>
        <v>1.1274999999999999</v>
      </c>
      <c r="O208" s="19">
        <v>5.2240000000000002</v>
      </c>
      <c r="P208" s="11">
        <f t="shared" si="303"/>
        <v>3.9855</v>
      </c>
      <c r="Q208" s="19">
        <v>22.41</v>
      </c>
      <c r="R208" s="11">
        <f t="shared" si="304"/>
        <v>8.5000000000000853E-2</v>
      </c>
      <c r="S208" s="19">
        <v>2.08</v>
      </c>
      <c r="T208" s="11">
        <f t="shared" si="305"/>
        <v>1.9195</v>
      </c>
      <c r="U208" s="19">
        <v>1.02</v>
      </c>
      <c r="V208" s="11">
        <f t="shared" si="295"/>
        <v>0.99435000000000007</v>
      </c>
      <c r="W208" s="19">
        <v>1.8089999999999999</v>
      </c>
      <c r="X208" s="11">
        <f t="shared" si="296"/>
        <v>1.722</v>
      </c>
      <c r="Y208" s="19">
        <v>1.8839999999999999</v>
      </c>
      <c r="Z208" s="11">
        <f t="shared" si="297"/>
        <v>1.8694999999999999</v>
      </c>
      <c r="AA208" s="19">
        <v>2.6429999999999998</v>
      </c>
      <c r="AB208" s="11">
        <f t="shared" si="298"/>
        <v>2.5345</v>
      </c>
      <c r="AC208" s="19">
        <v>5.2919999999999998</v>
      </c>
      <c r="AD208" s="11">
        <f t="shared" si="299"/>
        <v>4.0194999999999999</v>
      </c>
      <c r="AE208" s="19">
        <v>0.99239999999999995</v>
      </c>
      <c r="AF208" s="11">
        <f t="shared" si="306"/>
        <v>0.95089999999999997</v>
      </c>
      <c r="AG208" s="19">
        <v>7.7089999999999996</v>
      </c>
      <c r="AH208" s="11">
        <f t="shared" si="307"/>
        <v>6.1084999999999994</v>
      </c>
      <c r="AI208" s="19">
        <v>2.3919999999999999</v>
      </c>
      <c r="AJ208" s="11">
        <f t="shared" si="300"/>
        <v>2.3294999999999999</v>
      </c>
      <c r="AK208" s="19">
        <v>102.7</v>
      </c>
      <c r="AL208" s="11">
        <f t="shared" si="301"/>
        <v>88.55</v>
      </c>
      <c r="AM208" s="3">
        <v>37.018900000000002</v>
      </c>
      <c r="AN208" s="3">
        <v>1.791207</v>
      </c>
      <c r="AO208" s="3">
        <v>20.667020000000001</v>
      </c>
    </row>
    <row r="209" spans="1:41" x14ac:dyDescent="0.3">
      <c r="A209" s="1">
        <v>152</v>
      </c>
      <c r="B209" s="2" t="s">
        <v>23</v>
      </c>
      <c r="C209" s="9" t="s">
        <v>211</v>
      </c>
      <c r="D209" s="13" t="s">
        <v>239</v>
      </c>
      <c r="E209" s="18">
        <v>8</v>
      </c>
      <c r="F209" s="6">
        <v>6.73</v>
      </c>
      <c r="G209" s="19">
        <v>8.4280000000000008</v>
      </c>
      <c r="H209" s="11">
        <f t="shared" si="302"/>
        <v>8.3530000000000015</v>
      </c>
      <c r="I209" s="19">
        <v>9.66</v>
      </c>
      <c r="J209" s="11">
        <f t="shared" si="292"/>
        <v>9.6039499999999993</v>
      </c>
      <c r="K209" s="19">
        <v>0.13700000000000001</v>
      </c>
      <c r="L209" s="11">
        <f t="shared" si="293"/>
        <v>6.9750000000000006E-2</v>
      </c>
      <c r="M209" s="19">
        <v>1.153</v>
      </c>
      <c r="N209" s="11">
        <f t="shared" si="294"/>
        <v>1.0745</v>
      </c>
      <c r="O209" s="19">
        <v>9.2370000000000001</v>
      </c>
      <c r="P209" s="11">
        <f t="shared" si="303"/>
        <v>7.9984999999999999</v>
      </c>
      <c r="Q209" s="19">
        <v>23.32</v>
      </c>
      <c r="R209" s="11">
        <f t="shared" si="304"/>
        <v>0.99500000000000099</v>
      </c>
      <c r="S209" s="19">
        <v>3.2919999999999998</v>
      </c>
      <c r="T209" s="11">
        <f t="shared" si="305"/>
        <v>3.1315</v>
      </c>
      <c r="U209" s="19">
        <v>1.2130000000000001</v>
      </c>
      <c r="V209" s="11">
        <f t="shared" si="295"/>
        <v>1.1873500000000001</v>
      </c>
      <c r="W209" s="19">
        <v>1.6819999999999999</v>
      </c>
      <c r="X209" s="11">
        <f t="shared" si="296"/>
        <v>1.595</v>
      </c>
      <c r="Y209" s="19">
        <v>1.288</v>
      </c>
      <c r="Z209" s="11">
        <f t="shared" si="297"/>
        <v>1.2735000000000001</v>
      </c>
      <c r="AA209" s="19">
        <v>5.3369999999999997</v>
      </c>
      <c r="AB209" s="11">
        <f t="shared" si="298"/>
        <v>5.2284999999999995</v>
      </c>
      <c r="AC209" s="19">
        <v>6.9119999999999999</v>
      </c>
      <c r="AD209" s="11">
        <f t="shared" si="299"/>
        <v>5.6395</v>
      </c>
      <c r="AE209" s="19">
        <v>1.2090000000000001</v>
      </c>
      <c r="AF209" s="11">
        <f t="shared" si="306"/>
        <v>1.1675</v>
      </c>
      <c r="AG209" s="19">
        <v>7.008</v>
      </c>
      <c r="AH209" s="11">
        <f t="shared" si="307"/>
        <v>5.4074999999999998</v>
      </c>
      <c r="AI209" s="19">
        <v>2.4300000000000002</v>
      </c>
      <c r="AJ209" s="11">
        <f t="shared" si="300"/>
        <v>2.3675000000000002</v>
      </c>
      <c r="AK209" s="19">
        <v>93.99</v>
      </c>
      <c r="AL209" s="11">
        <f t="shared" si="301"/>
        <v>79.839999999999989</v>
      </c>
      <c r="AM209" s="3">
        <v>38.643540000000002</v>
      </c>
      <c r="AN209" s="3">
        <v>1.4909239999999999</v>
      </c>
      <c r="AO209" s="3">
        <v>25.919180000000001</v>
      </c>
    </row>
    <row r="210" spans="1:41" s="2" customFormat="1" x14ac:dyDescent="0.3">
      <c r="A210" s="1"/>
      <c r="C210" s="9"/>
      <c r="D210" s="13"/>
      <c r="E210" s="14" t="s">
        <v>370</v>
      </c>
      <c r="F210" s="106">
        <f>AVERAGE(F202:F209)</f>
        <v>7.7324999999999999</v>
      </c>
      <c r="G210" s="19"/>
      <c r="H210" s="11"/>
      <c r="I210" s="19"/>
      <c r="J210" s="11"/>
      <c r="K210" s="19"/>
      <c r="L210" s="11"/>
      <c r="M210" s="19"/>
      <c r="N210" s="11"/>
      <c r="O210" s="19"/>
      <c r="P210" s="11"/>
      <c r="Q210" s="19"/>
      <c r="R210" s="11"/>
      <c r="S210" s="19"/>
      <c r="T210" s="11"/>
      <c r="U210" s="19"/>
      <c r="V210" s="11"/>
      <c r="W210" s="19"/>
      <c r="X210" s="11"/>
      <c r="Y210" s="19"/>
      <c r="Z210" s="11"/>
      <c r="AA210" s="19"/>
      <c r="AB210" s="11"/>
      <c r="AC210" s="19"/>
      <c r="AD210" s="11"/>
      <c r="AE210" s="19"/>
      <c r="AF210" s="11"/>
      <c r="AG210" s="19"/>
      <c r="AH210" s="11"/>
      <c r="AI210" s="19"/>
      <c r="AJ210" s="11"/>
      <c r="AK210" s="19"/>
      <c r="AL210" s="11"/>
      <c r="AM210" s="3"/>
      <c r="AN210" s="3"/>
      <c r="AO210" s="3"/>
    </row>
    <row r="211" spans="1:41" s="2" customFormat="1" x14ac:dyDescent="0.3">
      <c r="A211" s="1"/>
      <c r="C211" s="9"/>
      <c r="D211" s="13"/>
      <c r="E211" s="14" t="s">
        <v>268</v>
      </c>
      <c r="F211" s="106">
        <f>STDEV(F202:F209)/SQRT(8)</f>
        <v>0.48143665211531356</v>
      </c>
      <c r="G211" s="19"/>
      <c r="H211" s="11"/>
      <c r="I211" s="19"/>
      <c r="J211" s="11"/>
      <c r="K211" s="19"/>
      <c r="L211" s="11"/>
      <c r="M211" s="19"/>
      <c r="N211" s="11"/>
      <c r="O211" s="19"/>
      <c r="P211" s="11"/>
      <c r="Q211" s="19"/>
      <c r="R211" s="11"/>
      <c r="S211" s="19"/>
      <c r="T211" s="11"/>
      <c r="U211" s="19"/>
      <c r="V211" s="11"/>
      <c r="W211" s="19"/>
      <c r="X211" s="11"/>
      <c r="Y211" s="19"/>
      <c r="Z211" s="11"/>
      <c r="AA211" s="19"/>
      <c r="AB211" s="11"/>
      <c r="AC211" s="19"/>
      <c r="AD211" s="11"/>
      <c r="AE211" s="19"/>
      <c r="AF211" s="11"/>
      <c r="AG211" s="19"/>
      <c r="AH211" s="11"/>
      <c r="AI211" s="19"/>
      <c r="AJ211" s="11"/>
      <c r="AK211" s="19"/>
      <c r="AL211" s="11"/>
      <c r="AM211" s="3"/>
      <c r="AN211" s="3"/>
      <c r="AO211" s="3"/>
    </row>
    <row r="212" spans="1:41" x14ac:dyDescent="0.3">
      <c r="A212" s="1">
        <v>153</v>
      </c>
      <c r="B212" s="2" t="s">
        <v>24</v>
      </c>
      <c r="C212" s="9" t="s">
        <v>211</v>
      </c>
      <c r="D212" s="13" t="s">
        <v>240</v>
      </c>
      <c r="E212" s="18">
        <v>9</v>
      </c>
      <c r="F212" s="6">
        <v>8.4600000000000009</v>
      </c>
      <c r="G212" s="19">
        <v>14.24</v>
      </c>
      <c r="H212" s="11">
        <f t="shared" ref="H212:H219" si="308">G212-G$264</f>
        <v>14.165000000000001</v>
      </c>
      <c r="I212" s="19">
        <v>5.3579999999999997</v>
      </c>
      <c r="J212" s="11">
        <f t="shared" ref="J212:J219" si="309">I212-I$264</f>
        <v>5.3019499999999997</v>
      </c>
      <c r="K212" s="19">
        <v>7.9500000000000001E-2</v>
      </c>
      <c r="L212" s="11">
        <f>K212-K$264</f>
        <v>1.2249999999999997E-2</v>
      </c>
      <c r="M212" s="19">
        <v>0.58560000000000001</v>
      </c>
      <c r="N212" s="11">
        <f t="shared" ref="N212:N219" si="310">M212-M$264</f>
        <v>0.5071</v>
      </c>
      <c r="O212" s="19">
        <v>10.9</v>
      </c>
      <c r="P212" s="11">
        <f t="shared" ref="P212:P219" si="311">O212-O$264</f>
        <v>9.6615000000000002</v>
      </c>
      <c r="Q212" s="19">
        <v>18.78</v>
      </c>
      <c r="R212" s="11">
        <v>0</v>
      </c>
      <c r="S212" s="19">
        <v>3.5960000000000001</v>
      </c>
      <c r="T212" s="11">
        <f t="shared" ref="T212:T219" si="312">S212-S$264</f>
        <v>3.4355000000000002</v>
      </c>
      <c r="U212" s="19">
        <v>0.35780000000000001</v>
      </c>
      <c r="V212" s="11">
        <f t="shared" ref="V212:V219" si="313">U212-U$264</f>
        <v>0.33215</v>
      </c>
      <c r="W212" s="19">
        <v>0.4405</v>
      </c>
      <c r="X212" s="11">
        <f t="shared" ref="X212:X219" si="314">W212-W$264</f>
        <v>0.35350000000000004</v>
      </c>
      <c r="Y212" s="19">
        <v>0.18990000000000001</v>
      </c>
      <c r="Z212" s="11">
        <f t="shared" ref="Z212:Z219" si="315">Y212-Y$264</f>
        <v>0.1754</v>
      </c>
      <c r="AA212" s="19">
        <v>1.254</v>
      </c>
      <c r="AB212" s="11">
        <f t="shared" ref="AB212:AB219" si="316">AA212-AA$264</f>
        <v>1.1455</v>
      </c>
      <c r="AC212" s="19">
        <v>6.1639999999999997</v>
      </c>
      <c r="AD212" s="11">
        <f t="shared" ref="AD212:AD219" si="317">AC212-AC$264</f>
        <v>4.8914999999999997</v>
      </c>
      <c r="AE212" s="19">
        <v>0.73640000000000005</v>
      </c>
      <c r="AF212" s="11">
        <f t="shared" ref="AF212:AF219" si="318">AE212-AE$264</f>
        <v>0.69490000000000007</v>
      </c>
      <c r="AG212" s="19">
        <v>8.6300000000000008</v>
      </c>
      <c r="AH212" s="11">
        <f t="shared" ref="AH212:AH219" si="319">AG212-AG$264</f>
        <v>7.0295000000000005</v>
      </c>
      <c r="AI212" s="19">
        <v>2.3690000000000002</v>
      </c>
      <c r="AJ212" s="11">
        <f t="shared" ref="AJ212:AJ219" si="320">AI212-AI$264</f>
        <v>2.3065000000000002</v>
      </c>
      <c r="AK212" s="19">
        <v>69.81</v>
      </c>
      <c r="AL212" s="11">
        <f t="shared" ref="AL212:AL219" si="321">AK212-AK$264</f>
        <v>55.660000000000004</v>
      </c>
      <c r="AM212" s="3">
        <v>39.359659999999998</v>
      </c>
      <c r="AN212" s="3">
        <v>1.5083409999999999</v>
      </c>
      <c r="AO212" s="3">
        <v>26.094660000000001</v>
      </c>
    </row>
    <row r="213" spans="1:41" x14ac:dyDescent="0.3">
      <c r="A213" s="1">
        <v>154</v>
      </c>
      <c r="B213" s="2" t="s">
        <v>25</v>
      </c>
      <c r="C213" s="9" t="s">
        <v>211</v>
      </c>
      <c r="D213" s="13" t="s">
        <v>240</v>
      </c>
      <c r="E213" s="18">
        <v>10</v>
      </c>
      <c r="F213" s="6">
        <v>9.629999999999999</v>
      </c>
      <c r="G213" s="19">
        <v>14.44</v>
      </c>
      <c r="H213" s="11">
        <f t="shared" si="308"/>
        <v>14.365</v>
      </c>
      <c r="I213" s="19">
        <v>7.093</v>
      </c>
      <c r="J213" s="11">
        <f t="shared" si="309"/>
        <v>7.03695</v>
      </c>
      <c r="K213" s="19">
        <v>0.60570000000000002</v>
      </c>
      <c r="L213" s="11">
        <f>K213-K$264</f>
        <v>0.53844999999999998</v>
      </c>
      <c r="M213" s="19">
        <v>0.45340000000000003</v>
      </c>
      <c r="N213" s="11">
        <f t="shared" si="310"/>
        <v>0.37490000000000001</v>
      </c>
      <c r="O213" s="19">
        <v>13.89</v>
      </c>
      <c r="P213" s="11">
        <f t="shared" si="311"/>
        <v>12.6515</v>
      </c>
      <c r="Q213" s="19">
        <v>18.399999999999999</v>
      </c>
      <c r="R213" s="11">
        <v>0</v>
      </c>
      <c r="S213" s="19">
        <v>3.9529999999999998</v>
      </c>
      <c r="T213" s="11">
        <f t="shared" si="312"/>
        <v>3.7925</v>
      </c>
      <c r="U213" s="19">
        <v>0.53969999999999996</v>
      </c>
      <c r="V213" s="11">
        <f t="shared" si="313"/>
        <v>0.51405000000000001</v>
      </c>
      <c r="W213" s="19">
        <v>0.53110000000000002</v>
      </c>
      <c r="X213" s="11">
        <f t="shared" si="314"/>
        <v>0.44410000000000005</v>
      </c>
      <c r="Y213" s="19">
        <v>0.2417</v>
      </c>
      <c r="Z213" s="11">
        <f t="shared" si="315"/>
        <v>0.22720000000000001</v>
      </c>
      <c r="AA213" s="19">
        <v>3.218</v>
      </c>
      <c r="AB213" s="11">
        <f t="shared" si="316"/>
        <v>3.1095000000000002</v>
      </c>
      <c r="AC213" s="19">
        <v>6.6210000000000004</v>
      </c>
      <c r="AD213" s="11">
        <f t="shared" si="317"/>
        <v>5.3485000000000005</v>
      </c>
      <c r="AE213" s="19">
        <v>0.99460000000000004</v>
      </c>
      <c r="AF213" s="11">
        <f t="shared" si="318"/>
        <v>0.95310000000000006</v>
      </c>
      <c r="AG213" s="19">
        <v>9.5489999999999995</v>
      </c>
      <c r="AH213" s="11">
        <f t="shared" si="319"/>
        <v>7.9484999999999992</v>
      </c>
      <c r="AI213" s="19">
        <v>2.5369999999999999</v>
      </c>
      <c r="AJ213" s="11">
        <f t="shared" si="320"/>
        <v>2.4744999999999999</v>
      </c>
      <c r="AK213" s="19">
        <v>81.11</v>
      </c>
      <c r="AL213" s="11">
        <f t="shared" si="321"/>
        <v>66.959999999999994</v>
      </c>
      <c r="AM213" s="3">
        <v>37.926029999999997</v>
      </c>
      <c r="AN213" s="3">
        <v>1.555863</v>
      </c>
      <c r="AO213" s="3">
        <v>24.376200000000001</v>
      </c>
    </row>
    <row r="214" spans="1:41" x14ac:dyDescent="0.3">
      <c r="A214" s="1">
        <v>155</v>
      </c>
      <c r="B214" s="2" t="s">
        <v>26</v>
      </c>
      <c r="C214" s="9" t="s">
        <v>211</v>
      </c>
      <c r="D214" s="13" t="s">
        <v>240</v>
      </c>
      <c r="E214" s="18">
        <v>11</v>
      </c>
      <c r="F214" s="6">
        <v>7.32</v>
      </c>
      <c r="G214" s="19">
        <v>12.3</v>
      </c>
      <c r="H214" s="11">
        <f t="shared" si="308"/>
        <v>12.225000000000001</v>
      </c>
      <c r="I214" s="19">
        <v>6.819</v>
      </c>
      <c r="J214" s="11">
        <f t="shared" si="309"/>
        <v>6.76295</v>
      </c>
      <c r="K214" s="19">
        <v>0.63029999999999997</v>
      </c>
      <c r="L214" s="11">
        <f>K214-K$264</f>
        <v>0.56304999999999994</v>
      </c>
      <c r="M214" s="19">
        <v>0.70369999999999999</v>
      </c>
      <c r="N214" s="11">
        <f t="shared" si="310"/>
        <v>0.62519999999999998</v>
      </c>
      <c r="O214" s="19">
        <v>9.8379999999999992</v>
      </c>
      <c r="P214" s="11">
        <f t="shared" si="311"/>
        <v>8.599499999999999</v>
      </c>
      <c r="Q214" s="19">
        <v>18.690000000000001</v>
      </c>
      <c r="R214" s="11">
        <v>0</v>
      </c>
      <c r="S214" s="19">
        <v>3.3340000000000001</v>
      </c>
      <c r="T214" s="11">
        <f t="shared" si="312"/>
        <v>3.1735000000000002</v>
      </c>
      <c r="U214" s="19">
        <v>0.40529999999999999</v>
      </c>
      <c r="V214" s="11">
        <f t="shared" si="313"/>
        <v>0.37964999999999999</v>
      </c>
      <c r="W214" s="19">
        <v>0.50339999999999996</v>
      </c>
      <c r="X214" s="11">
        <f t="shared" si="314"/>
        <v>0.41639999999999999</v>
      </c>
      <c r="Y214" s="19">
        <v>0.26290000000000002</v>
      </c>
      <c r="Z214" s="11">
        <f t="shared" si="315"/>
        <v>0.24840000000000001</v>
      </c>
      <c r="AA214" s="19">
        <v>3.8530000000000002</v>
      </c>
      <c r="AB214" s="11">
        <f t="shared" si="316"/>
        <v>3.7445000000000004</v>
      </c>
      <c r="AC214" s="19">
        <v>3.823</v>
      </c>
      <c r="AD214" s="11">
        <f t="shared" si="317"/>
        <v>2.5505</v>
      </c>
      <c r="AE214" s="19">
        <v>0.91920000000000002</v>
      </c>
      <c r="AF214" s="11">
        <f t="shared" si="318"/>
        <v>0.87770000000000004</v>
      </c>
      <c r="AG214" s="19">
        <v>8.8049999999999997</v>
      </c>
      <c r="AH214" s="11">
        <f t="shared" si="319"/>
        <v>7.2044999999999995</v>
      </c>
      <c r="AI214" s="19">
        <v>2.6019999999999999</v>
      </c>
      <c r="AJ214" s="11">
        <f t="shared" si="320"/>
        <v>2.5394999999999999</v>
      </c>
      <c r="AK214" s="19">
        <v>86.55</v>
      </c>
      <c r="AL214" s="11">
        <f t="shared" si="321"/>
        <v>72.399999999999991</v>
      </c>
      <c r="AM214" s="3">
        <v>39.206249999999997</v>
      </c>
      <c r="AN214" s="3">
        <v>1.738704</v>
      </c>
      <c r="AO214" s="3">
        <v>22.549119999999998</v>
      </c>
    </row>
    <row r="215" spans="1:41" x14ac:dyDescent="0.3">
      <c r="A215" s="1">
        <v>156</v>
      </c>
      <c r="B215" s="2" t="s">
        <v>27</v>
      </c>
      <c r="C215" s="9" t="s">
        <v>211</v>
      </c>
      <c r="D215" s="13" t="s">
        <v>240</v>
      </c>
      <c r="E215" s="18">
        <v>12</v>
      </c>
      <c r="F215" s="6">
        <v>8.8000000000000007</v>
      </c>
      <c r="G215" s="19">
        <v>17.84</v>
      </c>
      <c r="H215" s="11">
        <f t="shared" si="308"/>
        <v>17.765000000000001</v>
      </c>
      <c r="I215" s="19">
        <v>7.5</v>
      </c>
      <c r="J215" s="11">
        <f t="shared" si="309"/>
        <v>7.4439500000000001</v>
      </c>
      <c r="K215" s="19">
        <v>0.02</v>
      </c>
      <c r="L215" s="11">
        <v>0</v>
      </c>
      <c r="M215" s="19">
        <v>0.68610000000000004</v>
      </c>
      <c r="N215" s="11">
        <f t="shared" si="310"/>
        <v>0.60760000000000003</v>
      </c>
      <c r="O215" s="19">
        <v>14.57</v>
      </c>
      <c r="P215" s="11">
        <f t="shared" si="311"/>
        <v>13.3315</v>
      </c>
      <c r="Q215" s="19">
        <v>21.43</v>
      </c>
      <c r="R215" s="62">
        <f>Q215-Q$264</f>
        <v>-0.89499999999999957</v>
      </c>
      <c r="S215" s="19">
        <v>4.8460000000000001</v>
      </c>
      <c r="T215" s="11">
        <f t="shared" si="312"/>
        <v>4.6855000000000002</v>
      </c>
      <c r="U215" s="19">
        <v>0.55120000000000002</v>
      </c>
      <c r="V215" s="11">
        <f t="shared" si="313"/>
        <v>0.52555000000000007</v>
      </c>
      <c r="W215" s="19">
        <v>0.53169999999999995</v>
      </c>
      <c r="X215" s="11">
        <f t="shared" si="314"/>
        <v>0.44469999999999998</v>
      </c>
      <c r="Y215" s="19">
        <v>0.30449999999999999</v>
      </c>
      <c r="Z215" s="11">
        <f t="shared" si="315"/>
        <v>0.28999999999999998</v>
      </c>
      <c r="AA215" s="19">
        <v>2.4830000000000001</v>
      </c>
      <c r="AB215" s="11">
        <f t="shared" si="316"/>
        <v>2.3745000000000003</v>
      </c>
      <c r="AC215" s="19">
        <v>5.9370000000000003</v>
      </c>
      <c r="AD215" s="11">
        <f t="shared" si="317"/>
        <v>4.6645000000000003</v>
      </c>
      <c r="AE215" s="19">
        <v>1.018</v>
      </c>
      <c r="AF215" s="11">
        <f t="shared" si="318"/>
        <v>0.97650000000000003</v>
      </c>
      <c r="AG215" s="19">
        <v>9.3580000000000005</v>
      </c>
      <c r="AH215" s="11">
        <f t="shared" si="319"/>
        <v>7.7575000000000003</v>
      </c>
      <c r="AI215" s="19">
        <v>2.7130000000000001</v>
      </c>
      <c r="AJ215" s="11">
        <f t="shared" si="320"/>
        <v>2.6505000000000001</v>
      </c>
      <c r="AK215" s="19">
        <v>91.69</v>
      </c>
      <c r="AL215" s="11">
        <f t="shared" si="321"/>
        <v>77.539999999999992</v>
      </c>
      <c r="AM215" s="3">
        <v>38.876609999999999</v>
      </c>
      <c r="AN215" s="3">
        <v>1.517682</v>
      </c>
      <c r="AO215" s="3">
        <v>25.615780000000001</v>
      </c>
    </row>
    <row r="216" spans="1:41" x14ac:dyDescent="0.3">
      <c r="A216" s="1">
        <v>157</v>
      </c>
      <c r="B216" s="2" t="s">
        <v>28</v>
      </c>
      <c r="C216" s="9" t="s">
        <v>211</v>
      </c>
      <c r="D216" s="13" t="s">
        <v>241</v>
      </c>
      <c r="E216" s="18">
        <v>13</v>
      </c>
      <c r="F216" s="6">
        <v>7.9</v>
      </c>
      <c r="G216" s="23">
        <v>20.7</v>
      </c>
      <c r="H216" s="11">
        <f t="shared" si="308"/>
        <v>20.625</v>
      </c>
      <c r="I216" s="19">
        <v>7.7460000000000004</v>
      </c>
      <c r="J216" s="11">
        <f t="shared" si="309"/>
        <v>7.6899500000000005</v>
      </c>
      <c r="K216" s="19">
        <v>0.68810000000000004</v>
      </c>
      <c r="L216" s="11">
        <f>K216-K$264</f>
        <v>0.62085000000000001</v>
      </c>
      <c r="M216" s="19">
        <v>1.39</v>
      </c>
      <c r="N216" s="11">
        <f t="shared" si="310"/>
        <v>1.3114999999999999</v>
      </c>
      <c r="O216" s="19">
        <v>19.3</v>
      </c>
      <c r="P216" s="11">
        <f t="shared" si="311"/>
        <v>18.061500000000002</v>
      </c>
      <c r="Q216" s="19">
        <v>17.89</v>
      </c>
      <c r="R216" s="11">
        <v>0</v>
      </c>
      <c r="S216" s="19">
        <v>4.7679999999999998</v>
      </c>
      <c r="T216" s="11">
        <f t="shared" si="312"/>
        <v>4.6074999999999999</v>
      </c>
      <c r="U216" s="19">
        <v>0.52629999999999999</v>
      </c>
      <c r="V216" s="11">
        <f t="shared" si="313"/>
        <v>0.50065000000000004</v>
      </c>
      <c r="W216" s="19">
        <v>0.67300000000000004</v>
      </c>
      <c r="X216" s="11">
        <f t="shared" si="314"/>
        <v>0.58600000000000008</v>
      </c>
      <c r="Y216" s="19">
        <v>0.245</v>
      </c>
      <c r="Z216" s="11">
        <f t="shared" si="315"/>
        <v>0.23049999999999998</v>
      </c>
      <c r="AA216" s="19">
        <v>4.2789999999999999</v>
      </c>
      <c r="AB216" s="11">
        <f t="shared" si="316"/>
        <v>4.1704999999999997</v>
      </c>
      <c r="AC216" s="19">
        <v>9.4250000000000007</v>
      </c>
      <c r="AD216" s="11">
        <f t="shared" si="317"/>
        <v>8.1524999999999999</v>
      </c>
      <c r="AE216" s="19">
        <v>0.64900000000000002</v>
      </c>
      <c r="AF216" s="11">
        <f t="shared" si="318"/>
        <v>0.60750000000000004</v>
      </c>
      <c r="AG216" s="19">
        <v>9.3070000000000004</v>
      </c>
      <c r="AH216" s="11">
        <f t="shared" si="319"/>
        <v>7.7065000000000001</v>
      </c>
      <c r="AI216" s="19">
        <v>2.3879999999999999</v>
      </c>
      <c r="AJ216" s="11">
        <f t="shared" si="320"/>
        <v>2.3254999999999999</v>
      </c>
      <c r="AK216" s="19">
        <v>99.76</v>
      </c>
      <c r="AL216" s="11">
        <f t="shared" si="321"/>
        <v>85.61</v>
      </c>
      <c r="AM216" s="3">
        <v>37.645789999999998</v>
      </c>
      <c r="AN216" s="3">
        <v>1.4868399999999999</v>
      </c>
      <c r="AO216" s="3">
        <v>25.319320000000001</v>
      </c>
    </row>
    <row r="217" spans="1:41" x14ac:dyDescent="0.3">
      <c r="A217" s="1">
        <v>158</v>
      </c>
      <c r="B217" s="2" t="s">
        <v>29</v>
      </c>
      <c r="C217" s="9" t="s">
        <v>211</v>
      </c>
      <c r="D217" s="13" t="s">
        <v>241</v>
      </c>
      <c r="E217" s="18">
        <v>14</v>
      </c>
      <c r="F217" s="6">
        <v>10.94</v>
      </c>
      <c r="G217" s="23">
        <v>25.11</v>
      </c>
      <c r="H217" s="11">
        <f t="shared" si="308"/>
        <v>25.035</v>
      </c>
      <c r="I217" s="19">
        <v>9.4120000000000008</v>
      </c>
      <c r="J217" s="11">
        <f t="shared" si="309"/>
        <v>9.35595</v>
      </c>
      <c r="K217" s="19">
        <v>0</v>
      </c>
      <c r="L217" s="11">
        <v>0</v>
      </c>
      <c r="M217" s="19">
        <v>1.306</v>
      </c>
      <c r="N217" s="11">
        <f t="shared" si="310"/>
        <v>1.2275</v>
      </c>
      <c r="O217" s="19">
        <v>20.39</v>
      </c>
      <c r="P217" s="11">
        <f t="shared" si="311"/>
        <v>19.151500000000002</v>
      </c>
      <c r="Q217" s="19">
        <v>20.02</v>
      </c>
      <c r="R217" s="11">
        <v>0</v>
      </c>
      <c r="S217" s="19">
        <v>4.468</v>
      </c>
      <c r="T217" s="11">
        <f t="shared" si="312"/>
        <v>4.3075000000000001</v>
      </c>
      <c r="U217" s="19">
        <v>0.44829999999999998</v>
      </c>
      <c r="V217" s="11">
        <f t="shared" si="313"/>
        <v>0.42264999999999997</v>
      </c>
      <c r="W217" s="19">
        <v>0.95960000000000001</v>
      </c>
      <c r="X217" s="11">
        <f t="shared" si="314"/>
        <v>0.87260000000000004</v>
      </c>
      <c r="Y217" s="19">
        <v>0.23760000000000001</v>
      </c>
      <c r="Z217" s="11">
        <f t="shared" si="315"/>
        <v>0.22310000000000002</v>
      </c>
      <c r="AA217" s="19">
        <v>2.4670000000000001</v>
      </c>
      <c r="AB217" s="11">
        <f t="shared" si="316"/>
        <v>2.3585000000000003</v>
      </c>
      <c r="AC217" s="19">
        <v>8.4019999999999992</v>
      </c>
      <c r="AD217" s="11">
        <f t="shared" si="317"/>
        <v>7.1294999999999993</v>
      </c>
      <c r="AE217" s="19">
        <v>0.81779999999999997</v>
      </c>
      <c r="AF217" s="11">
        <f t="shared" si="318"/>
        <v>0.77629999999999999</v>
      </c>
      <c r="AG217" s="19">
        <v>11.16</v>
      </c>
      <c r="AH217" s="11">
        <f t="shared" si="319"/>
        <v>9.5594999999999999</v>
      </c>
      <c r="AI217" s="19">
        <v>2.1960000000000002</v>
      </c>
      <c r="AJ217" s="11">
        <f t="shared" si="320"/>
        <v>2.1335000000000002</v>
      </c>
      <c r="AK217" s="19">
        <v>100.5</v>
      </c>
      <c r="AL217" s="11">
        <f t="shared" si="321"/>
        <v>86.35</v>
      </c>
      <c r="AM217" s="3">
        <v>36.454410000000003</v>
      </c>
      <c r="AN217" s="3">
        <v>1.3974770000000001</v>
      </c>
      <c r="AO217" s="3">
        <v>26.08587</v>
      </c>
    </row>
    <row r="218" spans="1:41" x14ac:dyDescent="0.3">
      <c r="A218" s="1">
        <v>159</v>
      </c>
      <c r="B218" s="2" t="s">
        <v>30</v>
      </c>
      <c r="C218" s="9" t="s">
        <v>211</v>
      </c>
      <c r="D218" s="13" t="s">
        <v>241</v>
      </c>
      <c r="E218" s="18">
        <v>15</v>
      </c>
      <c r="F218" s="6">
        <v>11.549999999999997</v>
      </c>
      <c r="G218" s="23">
        <v>34.72</v>
      </c>
      <c r="H218" s="11">
        <f t="shared" si="308"/>
        <v>34.644999999999996</v>
      </c>
      <c r="I218" s="19">
        <v>5.5019999999999998</v>
      </c>
      <c r="J218" s="11">
        <f t="shared" si="309"/>
        <v>5.4459499999999998</v>
      </c>
      <c r="K218" s="19">
        <v>0</v>
      </c>
      <c r="L218" s="11">
        <v>0</v>
      </c>
      <c r="M218" s="19">
        <v>1.379</v>
      </c>
      <c r="N218" s="11">
        <f t="shared" si="310"/>
        <v>1.3005</v>
      </c>
      <c r="O218" s="19">
        <v>30.48</v>
      </c>
      <c r="P218" s="11">
        <f t="shared" si="311"/>
        <v>29.241500000000002</v>
      </c>
      <c r="Q218" s="19">
        <v>26.48</v>
      </c>
      <c r="R218" s="11">
        <f>Q218-Q$264</f>
        <v>4.1550000000000011</v>
      </c>
      <c r="S218" s="23">
        <v>8.9760000000000009</v>
      </c>
      <c r="T218" s="11">
        <f t="shared" si="312"/>
        <v>8.8155000000000001</v>
      </c>
      <c r="U218" s="19">
        <v>0.71189999999999998</v>
      </c>
      <c r="V218" s="11">
        <f t="shared" si="313"/>
        <v>0.68625000000000003</v>
      </c>
      <c r="W218" s="19">
        <v>0.63880000000000003</v>
      </c>
      <c r="X218" s="11">
        <f t="shared" si="314"/>
        <v>0.55180000000000007</v>
      </c>
      <c r="Y218" s="19">
        <v>0.16250000000000001</v>
      </c>
      <c r="Z218" s="11">
        <f t="shared" si="315"/>
        <v>0.14800000000000002</v>
      </c>
      <c r="AA218" s="19">
        <v>4.2990000000000004</v>
      </c>
      <c r="AB218" s="11">
        <f t="shared" si="316"/>
        <v>4.1905000000000001</v>
      </c>
      <c r="AC218" s="19">
        <v>16.649999999999999</v>
      </c>
      <c r="AD218" s="11">
        <f t="shared" si="317"/>
        <v>15.377499999999998</v>
      </c>
      <c r="AE218" s="19">
        <v>0.78649999999999998</v>
      </c>
      <c r="AF218" s="11">
        <f t="shared" si="318"/>
        <v>0.745</v>
      </c>
      <c r="AG218" s="19">
        <v>14.18</v>
      </c>
      <c r="AH218" s="11">
        <f t="shared" si="319"/>
        <v>12.579499999999999</v>
      </c>
      <c r="AI218" s="19">
        <v>2.2269999999999999</v>
      </c>
      <c r="AJ218" s="11">
        <f t="shared" si="320"/>
        <v>2.1644999999999999</v>
      </c>
      <c r="AK218" s="19">
        <v>98.69</v>
      </c>
      <c r="AL218" s="11">
        <f t="shared" si="321"/>
        <v>84.539999999999992</v>
      </c>
      <c r="AM218" s="3">
        <v>35.154470000000003</v>
      </c>
      <c r="AN218" s="3">
        <v>1.308165</v>
      </c>
      <c r="AO218" s="3">
        <v>26.87311</v>
      </c>
    </row>
    <row r="219" spans="1:41" x14ac:dyDescent="0.3">
      <c r="A219" s="1">
        <v>160</v>
      </c>
      <c r="B219" s="2" t="s">
        <v>31</v>
      </c>
      <c r="C219" s="9" t="s">
        <v>211</v>
      </c>
      <c r="D219" s="13" t="s">
        <v>241</v>
      </c>
      <c r="E219" s="18">
        <v>16</v>
      </c>
      <c r="F219" s="6">
        <v>10.86</v>
      </c>
      <c r="G219" s="19">
        <v>16.690000000000001</v>
      </c>
      <c r="H219" s="11">
        <f t="shared" si="308"/>
        <v>16.615000000000002</v>
      </c>
      <c r="I219" s="19">
        <v>7.6749999999999998</v>
      </c>
      <c r="J219" s="11">
        <f t="shared" si="309"/>
        <v>7.6189499999999999</v>
      </c>
      <c r="K219" s="19">
        <v>7.4899999999999994E-2</v>
      </c>
      <c r="L219" s="11">
        <f>K219-K$264</f>
        <v>7.6499999999999901E-3</v>
      </c>
      <c r="M219" s="19">
        <v>0.45</v>
      </c>
      <c r="N219" s="11">
        <f t="shared" si="310"/>
        <v>0.3715</v>
      </c>
      <c r="O219" s="19">
        <v>12.86</v>
      </c>
      <c r="P219" s="11">
        <f t="shared" si="311"/>
        <v>11.621499999999999</v>
      </c>
      <c r="Q219" s="19">
        <v>20.09</v>
      </c>
      <c r="R219" s="11">
        <v>0</v>
      </c>
      <c r="S219" s="19">
        <v>2.532</v>
      </c>
      <c r="T219" s="11">
        <f t="shared" si="312"/>
        <v>2.3715000000000002</v>
      </c>
      <c r="U219" s="19">
        <v>0.19620000000000001</v>
      </c>
      <c r="V219" s="11">
        <f t="shared" si="313"/>
        <v>0.17055000000000001</v>
      </c>
      <c r="W219" s="19">
        <v>0.70289999999999997</v>
      </c>
      <c r="X219" s="11">
        <f t="shared" si="314"/>
        <v>0.6159</v>
      </c>
      <c r="Y219" s="19">
        <v>0.1817</v>
      </c>
      <c r="Z219" s="11">
        <f t="shared" si="315"/>
        <v>0.16720000000000002</v>
      </c>
      <c r="AA219" s="19">
        <v>3.7029999999999998</v>
      </c>
      <c r="AB219" s="11">
        <f t="shared" si="316"/>
        <v>3.5945</v>
      </c>
      <c r="AC219" s="19">
        <v>7.2930000000000001</v>
      </c>
      <c r="AD219" s="11">
        <f t="shared" si="317"/>
        <v>6.0205000000000002</v>
      </c>
      <c r="AE219" s="19">
        <v>0.6371</v>
      </c>
      <c r="AF219" s="11">
        <f t="shared" si="318"/>
        <v>0.59560000000000002</v>
      </c>
      <c r="AG219" s="19">
        <v>4.4820000000000002</v>
      </c>
      <c r="AH219" s="11">
        <f t="shared" si="319"/>
        <v>2.8815</v>
      </c>
      <c r="AI219" s="19">
        <v>1.103</v>
      </c>
      <c r="AJ219" s="11">
        <f t="shared" si="320"/>
        <v>1.0405</v>
      </c>
      <c r="AK219" s="19">
        <v>79.900000000000006</v>
      </c>
      <c r="AL219" s="11">
        <f t="shared" si="321"/>
        <v>65.75</v>
      </c>
      <c r="AM219" s="3">
        <v>36.637410000000003</v>
      </c>
      <c r="AN219" s="3">
        <v>1.3928848</v>
      </c>
      <c r="AO219" s="3">
        <v>26.303249999999998</v>
      </c>
    </row>
    <row r="220" spans="1:41" s="2" customFormat="1" x14ac:dyDescent="0.3">
      <c r="A220" s="1"/>
      <c r="C220" s="9"/>
      <c r="D220" s="13"/>
      <c r="E220" s="14" t="s">
        <v>370</v>
      </c>
      <c r="F220" s="106">
        <f>AVERAGE(F212:F219)</f>
        <v>9.4324999999999992</v>
      </c>
      <c r="G220" s="19"/>
      <c r="H220" s="11"/>
      <c r="I220" s="19"/>
      <c r="J220" s="11"/>
      <c r="K220" s="19"/>
      <c r="L220" s="11"/>
      <c r="M220" s="19"/>
      <c r="N220" s="11"/>
      <c r="O220" s="19"/>
      <c r="P220" s="11"/>
      <c r="Q220" s="19"/>
      <c r="R220" s="11"/>
      <c r="S220" s="19"/>
      <c r="T220" s="11"/>
      <c r="U220" s="19"/>
      <c r="V220" s="11"/>
      <c r="W220" s="19"/>
      <c r="X220" s="11"/>
      <c r="Y220" s="19"/>
      <c r="Z220" s="11"/>
      <c r="AA220" s="19"/>
      <c r="AB220" s="11"/>
      <c r="AC220" s="19"/>
      <c r="AD220" s="11"/>
      <c r="AE220" s="19"/>
      <c r="AF220" s="11"/>
      <c r="AG220" s="19"/>
      <c r="AH220" s="11"/>
      <c r="AI220" s="19"/>
      <c r="AJ220" s="11"/>
      <c r="AK220" s="19"/>
      <c r="AL220" s="11"/>
      <c r="AM220" s="3"/>
      <c r="AN220" s="3"/>
      <c r="AO220" s="3"/>
    </row>
    <row r="221" spans="1:41" s="2" customFormat="1" x14ac:dyDescent="0.3">
      <c r="A221" s="1"/>
      <c r="C221" s="9"/>
      <c r="D221" s="13"/>
      <c r="E221" s="14" t="s">
        <v>268</v>
      </c>
      <c r="F221" s="106">
        <f>STDEV(F212:F219)/SQRT(8)</f>
        <v>0.5508135217242649</v>
      </c>
      <c r="G221" s="19"/>
      <c r="H221" s="11"/>
      <c r="I221" s="19"/>
      <c r="J221" s="11"/>
      <c r="K221" s="19"/>
      <c r="L221" s="11"/>
      <c r="M221" s="19"/>
      <c r="N221" s="11"/>
      <c r="O221" s="19"/>
      <c r="P221" s="11"/>
      <c r="Q221" s="19"/>
      <c r="R221" s="11"/>
      <c r="S221" s="19"/>
      <c r="T221" s="11"/>
      <c r="U221" s="19"/>
      <c r="V221" s="11"/>
      <c r="W221" s="19"/>
      <c r="X221" s="11"/>
      <c r="Y221" s="19"/>
      <c r="Z221" s="11"/>
      <c r="AA221" s="19"/>
      <c r="AB221" s="11"/>
      <c r="AC221" s="19"/>
      <c r="AD221" s="11"/>
      <c r="AE221" s="19"/>
      <c r="AF221" s="11"/>
      <c r="AG221" s="19"/>
      <c r="AH221" s="11"/>
      <c r="AI221" s="19"/>
      <c r="AJ221" s="11"/>
      <c r="AK221" s="19"/>
      <c r="AL221" s="11"/>
      <c r="AM221" s="3"/>
      <c r="AN221" s="3"/>
      <c r="AO221" s="3"/>
    </row>
    <row r="222" spans="1:41" x14ac:dyDescent="0.3">
      <c r="A222" s="1">
        <v>161</v>
      </c>
      <c r="B222" s="2" t="s">
        <v>32</v>
      </c>
      <c r="C222" s="9" t="s">
        <v>212</v>
      </c>
      <c r="D222" s="13" t="s">
        <v>238</v>
      </c>
      <c r="E222" s="18">
        <v>1</v>
      </c>
      <c r="F222" s="6">
        <v>5.35</v>
      </c>
      <c r="G222" s="19">
        <v>7.5270000000000001</v>
      </c>
      <c r="H222" s="11">
        <f t="shared" ref="H222:H229" si="322">G222-G$264</f>
        <v>7.452</v>
      </c>
      <c r="I222" s="19">
        <v>21.41</v>
      </c>
      <c r="J222" s="11">
        <f t="shared" ref="J222:J229" si="323">I222-I$264</f>
        <v>21.353950000000001</v>
      </c>
      <c r="K222" s="19">
        <v>0.19320000000000001</v>
      </c>
      <c r="L222" s="11">
        <f>K222-K$264</f>
        <v>0.12595000000000001</v>
      </c>
      <c r="M222" s="19">
        <v>0.78249999999999997</v>
      </c>
      <c r="N222" s="11">
        <f t="shared" ref="N222:N229" si="324">M222-M$264</f>
        <v>0.70399999999999996</v>
      </c>
      <c r="O222" s="19">
        <v>21.66</v>
      </c>
      <c r="P222" s="11">
        <f t="shared" ref="P222:P229" si="325">O222-O$264</f>
        <v>20.421500000000002</v>
      </c>
      <c r="Q222" s="19">
        <v>20.58</v>
      </c>
      <c r="R222" s="11">
        <v>0</v>
      </c>
      <c r="S222" s="19">
        <v>2.1669999999999998</v>
      </c>
      <c r="T222" s="11">
        <f t="shared" ref="T222:T229" si="326">S222-S$264</f>
        <v>2.0065</v>
      </c>
      <c r="U222" s="19">
        <v>1.0860000000000001</v>
      </c>
      <c r="V222" s="11">
        <f t="shared" ref="V222:V229" si="327">U222-U$264</f>
        <v>1.0603500000000001</v>
      </c>
      <c r="W222" s="19">
        <v>2.2709999999999999</v>
      </c>
      <c r="X222" s="11">
        <f t="shared" ref="X222:X229" si="328">W222-W$264</f>
        <v>2.1839999999999997</v>
      </c>
      <c r="Y222" s="19">
        <v>2.2010000000000001</v>
      </c>
      <c r="Z222" s="11">
        <f t="shared" ref="Z222:Z229" si="329">Y222-Y$264</f>
        <v>2.1865000000000001</v>
      </c>
      <c r="AA222" s="19">
        <v>1.587</v>
      </c>
      <c r="AB222" s="11">
        <f t="shared" ref="AB222:AB229" si="330">AA222-AA$264</f>
        <v>1.4784999999999999</v>
      </c>
      <c r="AC222" s="19">
        <v>8.9079999999999995</v>
      </c>
      <c r="AD222" s="11">
        <f t="shared" ref="AD222:AD229" si="331">AC222-AC$264</f>
        <v>7.6354999999999995</v>
      </c>
      <c r="AE222" s="19">
        <v>1.1060000000000001</v>
      </c>
      <c r="AF222" s="11">
        <f t="shared" ref="AF222:AF229" si="332">AE222-AE$264</f>
        <v>1.0645</v>
      </c>
      <c r="AG222" s="19">
        <v>4.2619999999999996</v>
      </c>
      <c r="AH222" s="11">
        <f t="shared" ref="AH222:AH229" si="333">AG222-AG$264</f>
        <v>2.6614999999999993</v>
      </c>
      <c r="AI222" s="19">
        <v>2.7269999999999999</v>
      </c>
      <c r="AJ222" s="11">
        <f t="shared" ref="AJ222:AJ229" si="334">AI222-AI$264</f>
        <v>2.6644999999999999</v>
      </c>
      <c r="AK222" s="19">
        <v>86.2</v>
      </c>
      <c r="AL222" s="11">
        <f t="shared" ref="AL222:AL229" si="335">AK222-AK$264</f>
        <v>72.05</v>
      </c>
      <c r="AM222" s="3">
        <v>37.400019999999998</v>
      </c>
      <c r="AN222" s="3">
        <v>1.8609260000000001</v>
      </c>
      <c r="AO222" s="3">
        <v>20.097529999999999</v>
      </c>
    </row>
    <row r="223" spans="1:41" x14ac:dyDescent="0.3">
      <c r="A223" s="1">
        <v>162</v>
      </c>
      <c r="B223" s="2" t="s">
        <v>33</v>
      </c>
      <c r="C223" s="9" t="s">
        <v>212</v>
      </c>
      <c r="D223" s="13" t="s">
        <v>238</v>
      </c>
      <c r="E223" s="18">
        <v>2</v>
      </c>
      <c r="F223" s="6">
        <v>7.35</v>
      </c>
      <c r="G223" s="19">
        <v>18.079999999999998</v>
      </c>
      <c r="H223" s="11">
        <f t="shared" si="322"/>
        <v>18.004999999999999</v>
      </c>
      <c r="I223" s="19">
        <v>16.8</v>
      </c>
      <c r="J223" s="11">
        <f t="shared" si="323"/>
        <v>16.743950000000002</v>
      </c>
      <c r="K223" s="19">
        <v>0</v>
      </c>
      <c r="L223" s="11">
        <v>0</v>
      </c>
      <c r="M223" s="19">
        <v>0.5978</v>
      </c>
      <c r="N223" s="11">
        <f t="shared" si="324"/>
        <v>0.51929999999999998</v>
      </c>
      <c r="O223" s="19">
        <v>17.420000000000002</v>
      </c>
      <c r="P223" s="11">
        <f t="shared" si="325"/>
        <v>16.181500000000003</v>
      </c>
      <c r="Q223" s="19">
        <v>21.57</v>
      </c>
      <c r="R223" s="11">
        <v>0</v>
      </c>
      <c r="S223" s="19">
        <v>5.5979999999999999</v>
      </c>
      <c r="T223" s="11">
        <f t="shared" si="326"/>
        <v>5.4375</v>
      </c>
      <c r="U223" s="19">
        <v>0.871</v>
      </c>
      <c r="V223" s="11">
        <f t="shared" si="327"/>
        <v>0.84535000000000005</v>
      </c>
      <c r="W223" s="19">
        <v>2.7559999999999998</v>
      </c>
      <c r="X223" s="11">
        <f t="shared" si="328"/>
        <v>2.6689999999999996</v>
      </c>
      <c r="Y223" s="19">
        <v>2.1379999999999999</v>
      </c>
      <c r="Z223" s="11">
        <f t="shared" si="329"/>
        <v>2.1234999999999999</v>
      </c>
      <c r="AA223" s="19">
        <v>3.8050000000000002</v>
      </c>
      <c r="AB223" s="11">
        <f t="shared" si="330"/>
        <v>3.6965000000000003</v>
      </c>
      <c r="AC223" s="19">
        <v>8.0540000000000003</v>
      </c>
      <c r="AD223" s="11">
        <f t="shared" si="331"/>
        <v>6.7815000000000003</v>
      </c>
      <c r="AE223" s="19">
        <v>0.91459999999999997</v>
      </c>
      <c r="AF223" s="11">
        <f t="shared" si="332"/>
        <v>0.87309999999999999</v>
      </c>
      <c r="AG223" s="19">
        <v>6.3470000000000004</v>
      </c>
      <c r="AH223" s="11">
        <f t="shared" si="333"/>
        <v>4.7465000000000002</v>
      </c>
      <c r="AI223" s="19">
        <v>1.1950000000000001</v>
      </c>
      <c r="AJ223" s="11">
        <f t="shared" si="334"/>
        <v>1.1325000000000001</v>
      </c>
      <c r="AK223" s="19">
        <v>85.41</v>
      </c>
      <c r="AL223" s="11">
        <f t="shared" si="335"/>
        <v>71.259999999999991</v>
      </c>
      <c r="AM223" s="3">
        <v>27.351430000000001</v>
      </c>
      <c r="AN223" s="3">
        <v>1.5895999999999999</v>
      </c>
      <c r="AO223" s="3">
        <v>17.206489999999999</v>
      </c>
    </row>
    <row r="224" spans="1:41" x14ac:dyDescent="0.3">
      <c r="A224" s="1">
        <v>163</v>
      </c>
      <c r="B224" s="2" t="s">
        <v>34</v>
      </c>
      <c r="C224" s="9" t="s">
        <v>212</v>
      </c>
      <c r="D224" s="13" t="s">
        <v>238</v>
      </c>
      <c r="E224" s="18">
        <v>3</v>
      </c>
      <c r="F224" s="6">
        <v>4.3499999999999996</v>
      </c>
      <c r="G224" s="19">
        <v>4.3970000000000002</v>
      </c>
      <c r="H224" s="11">
        <f t="shared" si="322"/>
        <v>4.3220000000000001</v>
      </c>
      <c r="I224" s="19">
        <v>11.91</v>
      </c>
      <c r="J224" s="11">
        <f t="shared" si="323"/>
        <v>11.853949999999999</v>
      </c>
      <c r="K224" s="19">
        <v>0.13789999999999999</v>
      </c>
      <c r="L224" s="11">
        <f t="shared" ref="L224:L229" si="336">K224-K$264</f>
        <v>7.0649999999999991E-2</v>
      </c>
      <c r="M224" s="19">
        <v>0.66159999999999997</v>
      </c>
      <c r="N224" s="11">
        <f t="shared" si="324"/>
        <v>0.58309999999999995</v>
      </c>
      <c r="O224" s="19">
        <v>14.01</v>
      </c>
      <c r="P224" s="11">
        <f t="shared" si="325"/>
        <v>12.7715</v>
      </c>
      <c r="Q224" s="19">
        <v>18.91</v>
      </c>
      <c r="R224" s="11">
        <v>0</v>
      </c>
      <c r="S224" s="19">
        <v>1.4670000000000001</v>
      </c>
      <c r="T224" s="11">
        <f t="shared" si="326"/>
        <v>1.3065</v>
      </c>
      <c r="U224" s="19">
        <v>0.95089999999999997</v>
      </c>
      <c r="V224" s="11">
        <f t="shared" si="327"/>
        <v>0.92525000000000002</v>
      </c>
      <c r="W224" s="19">
        <v>1.18</v>
      </c>
      <c r="X224" s="11">
        <f t="shared" si="328"/>
        <v>1.093</v>
      </c>
      <c r="Y224" s="19">
        <v>1.0349999999999999</v>
      </c>
      <c r="Z224" s="11">
        <f t="shared" si="329"/>
        <v>1.0205</v>
      </c>
      <c r="AA224" s="19">
        <v>2.7250000000000001</v>
      </c>
      <c r="AB224" s="11">
        <f t="shared" si="330"/>
        <v>2.6165000000000003</v>
      </c>
      <c r="AC224" s="19">
        <v>6.633</v>
      </c>
      <c r="AD224" s="11">
        <f t="shared" si="331"/>
        <v>5.3605</v>
      </c>
      <c r="AE224" s="19">
        <v>0.90259999999999996</v>
      </c>
      <c r="AF224" s="11">
        <f t="shared" si="332"/>
        <v>0.86109999999999998</v>
      </c>
      <c r="AG224" s="19">
        <v>3.8260000000000001</v>
      </c>
      <c r="AH224" s="11">
        <f t="shared" si="333"/>
        <v>2.2255000000000003</v>
      </c>
      <c r="AI224" s="19">
        <v>1.835</v>
      </c>
      <c r="AJ224" s="11">
        <f t="shared" si="334"/>
        <v>1.7725</v>
      </c>
      <c r="AK224" s="19">
        <v>73.28</v>
      </c>
      <c r="AL224" s="11">
        <f t="shared" si="335"/>
        <v>59.13</v>
      </c>
      <c r="AM224" s="3">
        <v>41.016249999999999</v>
      </c>
      <c r="AN224" s="3">
        <v>1.6498438</v>
      </c>
      <c r="AO224" s="3">
        <v>24.860679999999999</v>
      </c>
    </row>
    <row r="225" spans="1:41" x14ac:dyDescent="0.3">
      <c r="A225" s="1">
        <v>164</v>
      </c>
      <c r="B225" s="2" t="s">
        <v>35</v>
      </c>
      <c r="C225" s="9" t="s">
        <v>212</v>
      </c>
      <c r="D225" s="13" t="s">
        <v>238</v>
      </c>
      <c r="E225" s="18">
        <v>4</v>
      </c>
      <c r="F225" s="6">
        <v>4.1900000000000004</v>
      </c>
      <c r="G225" s="19">
        <v>3.81</v>
      </c>
      <c r="H225" s="11">
        <f t="shared" si="322"/>
        <v>3.7349999999999999</v>
      </c>
      <c r="I225" s="19">
        <v>9.6530000000000005</v>
      </c>
      <c r="J225" s="11">
        <f t="shared" si="323"/>
        <v>9.5969499999999996</v>
      </c>
      <c r="K225" s="19">
        <v>0.1757</v>
      </c>
      <c r="L225" s="11">
        <f t="shared" si="336"/>
        <v>0.10844999999999999</v>
      </c>
      <c r="M225" s="19">
        <v>0.42099999999999999</v>
      </c>
      <c r="N225" s="11">
        <f t="shared" si="324"/>
        <v>0.34249999999999997</v>
      </c>
      <c r="O225" s="19">
        <v>9.7379999999999995</v>
      </c>
      <c r="P225" s="11">
        <f t="shared" si="325"/>
        <v>8.4994999999999994</v>
      </c>
      <c r="Q225" s="19">
        <v>18.79</v>
      </c>
      <c r="R225" s="11">
        <v>0</v>
      </c>
      <c r="S225" s="19">
        <v>1.147</v>
      </c>
      <c r="T225" s="11">
        <f t="shared" si="326"/>
        <v>0.98650000000000004</v>
      </c>
      <c r="U225" s="19">
        <v>1.0609999999999999</v>
      </c>
      <c r="V225" s="11">
        <f t="shared" si="327"/>
        <v>1.03535</v>
      </c>
      <c r="W225" s="19">
        <v>1.046</v>
      </c>
      <c r="X225" s="11">
        <f t="shared" si="328"/>
        <v>0.95900000000000007</v>
      </c>
      <c r="Y225" s="19">
        <v>0.89839999999999998</v>
      </c>
      <c r="Z225" s="11">
        <f t="shared" si="329"/>
        <v>0.88390000000000002</v>
      </c>
      <c r="AA225" s="19">
        <v>2.41</v>
      </c>
      <c r="AB225" s="11">
        <f t="shared" si="330"/>
        <v>2.3015000000000003</v>
      </c>
      <c r="AC225" s="19">
        <v>4.8520000000000003</v>
      </c>
      <c r="AD225" s="11">
        <f t="shared" si="331"/>
        <v>3.5795000000000003</v>
      </c>
      <c r="AE225" s="19">
        <v>0.85470000000000002</v>
      </c>
      <c r="AF225" s="11">
        <f t="shared" si="332"/>
        <v>0.81320000000000003</v>
      </c>
      <c r="AG225" s="19">
        <v>4.96</v>
      </c>
      <c r="AH225" s="11">
        <f t="shared" si="333"/>
        <v>3.3594999999999997</v>
      </c>
      <c r="AI225" s="19">
        <v>1.681</v>
      </c>
      <c r="AJ225" s="11">
        <f t="shared" si="334"/>
        <v>1.6185</v>
      </c>
      <c r="AK225" s="19">
        <v>68.040000000000006</v>
      </c>
      <c r="AL225" s="11">
        <f t="shared" si="335"/>
        <v>53.890000000000008</v>
      </c>
      <c r="AM225" s="3">
        <v>40.287109999999998</v>
      </c>
      <c r="AN225" s="3">
        <v>1.7536480000000001</v>
      </c>
      <c r="AO225" s="3">
        <v>22.973310000000001</v>
      </c>
    </row>
    <row r="226" spans="1:41" x14ac:dyDescent="0.3">
      <c r="A226" s="1">
        <v>165</v>
      </c>
      <c r="B226" s="2" t="s">
        <v>36</v>
      </c>
      <c r="C226" s="9" t="s">
        <v>212</v>
      </c>
      <c r="D226" s="13" t="s">
        <v>239</v>
      </c>
      <c r="E226" s="18">
        <v>5</v>
      </c>
      <c r="F226" s="6">
        <v>3.56</v>
      </c>
      <c r="G226" s="19">
        <v>7.5739999999999998</v>
      </c>
      <c r="H226" s="11">
        <f t="shared" si="322"/>
        <v>7.4989999999999997</v>
      </c>
      <c r="I226" s="19">
        <v>5.7590000000000003</v>
      </c>
      <c r="J226" s="11">
        <f t="shared" si="323"/>
        <v>5.7029500000000004</v>
      </c>
      <c r="K226" s="19">
        <v>0.46079999999999999</v>
      </c>
      <c r="L226" s="11">
        <f t="shared" si="336"/>
        <v>0.39354999999999996</v>
      </c>
      <c r="M226" s="19">
        <v>0.91200000000000003</v>
      </c>
      <c r="N226" s="11">
        <f t="shared" si="324"/>
        <v>0.83350000000000002</v>
      </c>
      <c r="O226" s="19">
        <v>9.5169999999999995</v>
      </c>
      <c r="P226" s="11">
        <f t="shared" si="325"/>
        <v>8.2784999999999993</v>
      </c>
      <c r="Q226" s="19">
        <v>20.75</v>
      </c>
      <c r="R226" s="11">
        <v>0</v>
      </c>
      <c r="S226" s="19">
        <v>2.7509999999999999</v>
      </c>
      <c r="T226" s="11">
        <f t="shared" si="326"/>
        <v>2.5905</v>
      </c>
      <c r="U226" s="19">
        <v>1.7250000000000001</v>
      </c>
      <c r="V226" s="11">
        <f t="shared" si="327"/>
        <v>1.6993500000000001</v>
      </c>
      <c r="W226" s="19">
        <v>0.8659</v>
      </c>
      <c r="X226" s="11">
        <f t="shared" si="328"/>
        <v>0.77890000000000004</v>
      </c>
      <c r="Y226" s="19">
        <v>1.03</v>
      </c>
      <c r="Z226" s="11">
        <f t="shared" si="329"/>
        <v>1.0155000000000001</v>
      </c>
      <c r="AA226" s="19">
        <v>3.105</v>
      </c>
      <c r="AB226" s="11">
        <f t="shared" si="330"/>
        <v>2.9965000000000002</v>
      </c>
      <c r="AC226" s="19">
        <v>6.8440000000000003</v>
      </c>
      <c r="AD226" s="11">
        <f t="shared" si="331"/>
        <v>5.5715000000000003</v>
      </c>
      <c r="AE226" s="19">
        <v>1.0169999999999999</v>
      </c>
      <c r="AF226" s="11">
        <f t="shared" si="332"/>
        <v>0.97549999999999992</v>
      </c>
      <c r="AG226" s="19">
        <v>5.9089999999999998</v>
      </c>
      <c r="AH226" s="11">
        <f t="shared" si="333"/>
        <v>4.3084999999999996</v>
      </c>
      <c r="AI226" s="19">
        <v>1.837</v>
      </c>
      <c r="AJ226" s="11">
        <f t="shared" si="334"/>
        <v>1.7745</v>
      </c>
      <c r="AK226" s="19">
        <v>96.47</v>
      </c>
      <c r="AL226" s="11">
        <f t="shared" si="335"/>
        <v>82.32</v>
      </c>
      <c r="AM226" s="4">
        <v>43.849760000000003</v>
      </c>
      <c r="AN226" s="4">
        <v>2.119345</v>
      </c>
      <c r="AO226" s="4">
        <v>20.690239999999999</v>
      </c>
    </row>
    <row r="227" spans="1:41" x14ac:dyDescent="0.3">
      <c r="A227" s="1">
        <v>166</v>
      </c>
      <c r="B227" s="2" t="s">
        <v>37</v>
      </c>
      <c r="C227" s="9" t="s">
        <v>212</v>
      </c>
      <c r="D227" s="13" t="s">
        <v>239</v>
      </c>
      <c r="E227" s="18">
        <v>6</v>
      </c>
      <c r="F227" s="6">
        <v>4.16</v>
      </c>
      <c r="G227" s="19">
        <v>6.99</v>
      </c>
      <c r="H227" s="11">
        <f t="shared" si="322"/>
        <v>6.915</v>
      </c>
      <c r="I227" s="19">
        <v>7.1479999999999997</v>
      </c>
      <c r="J227" s="11">
        <f t="shared" si="323"/>
        <v>7.0919499999999998</v>
      </c>
      <c r="K227" s="19">
        <v>0.45040000000000002</v>
      </c>
      <c r="L227" s="11">
        <f t="shared" si="336"/>
        <v>0.38314999999999999</v>
      </c>
      <c r="M227" s="19">
        <v>1.226</v>
      </c>
      <c r="N227" s="11">
        <f t="shared" si="324"/>
        <v>1.1475</v>
      </c>
      <c r="O227" s="19">
        <v>13.75</v>
      </c>
      <c r="P227" s="11">
        <f t="shared" si="325"/>
        <v>12.5115</v>
      </c>
      <c r="Q227" s="19">
        <v>20.27</v>
      </c>
      <c r="R227" s="11">
        <v>0</v>
      </c>
      <c r="S227" s="19">
        <v>2.7650000000000001</v>
      </c>
      <c r="T227" s="11">
        <f t="shared" si="326"/>
        <v>2.6045000000000003</v>
      </c>
      <c r="U227" s="19">
        <v>1.702</v>
      </c>
      <c r="V227" s="11">
        <f t="shared" si="327"/>
        <v>1.67635</v>
      </c>
      <c r="W227" s="19">
        <v>0.85919999999999996</v>
      </c>
      <c r="X227" s="11">
        <f t="shared" si="328"/>
        <v>0.7722</v>
      </c>
      <c r="Y227" s="19">
        <v>0.58579999999999999</v>
      </c>
      <c r="Z227" s="11">
        <f t="shared" si="329"/>
        <v>0.57130000000000003</v>
      </c>
      <c r="AA227" s="19">
        <v>3.9950000000000001</v>
      </c>
      <c r="AB227" s="11">
        <f t="shared" si="330"/>
        <v>3.8865000000000003</v>
      </c>
      <c r="AC227" s="19">
        <v>9.1039999999999992</v>
      </c>
      <c r="AD227" s="11">
        <f t="shared" si="331"/>
        <v>7.8314999999999992</v>
      </c>
      <c r="AE227" s="19">
        <v>1.0960000000000001</v>
      </c>
      <c r="AF227" s="11">
        <f t="shared" si="332"/>
        <v>1.0545</v>
      </c>
      <c r="AG227" s="19">
        <v>5.5220000000000002</v>
      </c>
      <c r="AH227" s="11">
        <f t="shared" si="333"/>
        <v>3.9215</v>
      </c>
      <c r="AI227" s="19">
        <v>1.579</v>
      </c>
      <c r="AJ227" s="11">
        <f t="shared" si="334"/>
        <v>1.5165</v>
      </c>
      <c r="AK227" s="19">
        <v>87.46</v>
      </c>
      <c r="AL227" s="11">
        <f t="shared" si="335"/>
        <v>73.309999999999988</v>
      </c>
      <c r="AM227" s="4">
        <v>43.087679999999999</v>
      </c>
      <c r="AN227" s="4">
        <v>1.752901</v>
      </c>
      <c r="AO227" s="4">
        <v>24.580780000000001</v>
      </c>
    </row>
    <row r="228" spans="1:41" x14ac:dyDescent="0.3">
      <c r="A228" s="1">
        <v>167</v>
      </c>
      <c r="B228" s="2" t="s">
        <v>38</v>
      </c>
      <c r="C228" s="9" t="s">
        <v>212</v>
      </c>
      <c r="D228" s="13" t="s">
        <v>239</v>
      </c>
      <c r="E228" s="18">
        <v>7</v>
      </c>
      <c r="F228" s="6">
        <v>4.92</v>
      </c>
      <c r="G228" s="19">
        <v>5.78</v>
      </c>
      <c r="H228" s="11">
        <f t="shared" si="322"/>
        <v>5.7050000000000001</v>
      </c>
      <c r="I228" s="19">
        <v>8.4429999999999996</v>
      </c>
      <c r="J228" s="11">
        <f t="shared" si="323"/>
        <v>8.3869499999999988</v>
      </c>
      <c r="K228" s="19">
        <v>0.15540000000000001</v>
      </c>
      <c r="L228" s="11">
        <f t="shared" si="336"/>
        <v>8.8150000000000006E-2</v>
      </c>
      <c r="M228" s="19">
        <v>1.145</v>
      </c>
      <c r="N228" s="11">
        <f t="shared" si="324"/>
        <v>1.0665</v>
      </c>
      <c r="O228" s="19">
        <v>9.5920000000000005</v>
      </c>
      <c r="P228" s="11">
        <f t="shared" si="325"/>
        <v>8.3535000000000004</v>
      </c>
      <c r="Q228" s="19">
        <v>24.33</v>
      </c>
      <c r="R228" s="11">
        <f>Q228-Q$264</f>
        <v>2.004999999999999</v>
      </c>
      <c r="S228" s="19">
        <v>2.1110000000000002</v>
      </c>
      <c r="T228" s="11">
        <f t="shared" si="326"/>
        <v>1.9505000000000001</v>
      </c>
      <c r="U228" s="19">
        <v>1.7270000000000001</v>
      </c>
      <c r="V228" s="11">
        <f t="shared" si="327"/>
        <v>1.7013500000000001</v>
      </c>
      <c r="W228" s="19">
        <v>1.3360000000000001</v>
      </c>
      <c r="X228" s="11">
        <f t="shared" si="328"/>
        <v>1.2490000000000001</v>
      </c>
      <c r="Y228" s="19">
        <v>1.4139999999999999</v>
      </c>
      <c r="Z228" s="11">
        <f t="shared" si="329"/>
        <v>1.3995</v>
      </c>
      <c r="AA228" s="19">
        <v>4.1959999999999997</v>
      </c>
      <c r="AB228" s="11">
        <f t="shared" si="330"/>
        <v>4.0874999999999995</v>
      </c>
      <c r="AC228" s="19">
        <v>6.7229999999999999</v>
      </c>
      <c r="AD228" s="11">
        <f t="shared" si="331"/>
        <v>5.4504999999999999</v>
      </c>
      <c r="AE228" s="19">
        <v>1.3160000000000001</v>
      </c>
      <c r="AF228" s="11">
        <f t="shared" si="332"/>
        <v>1.2745</v>
      </c>
      <c r="AG228" s="19">
        <v>6.1219999999999999</v>
      </c>
      <c r="AH228" s="11">
        <f t="shared" si="333"/>
        <v>4.5214999999999996</v>
      </c>
      <c r="AI228" s="19">
        <v>2.2200000000000002</v>
      </c>
      <c r="AJ228" s="11">
        <f t="shared" si="334"/>
        <v>2.1575000000000002</v>
      </c>
      <c r="AK228" s="19">
        <v>108</v>
      </c>
      <c r="AL228" s="11">
        <f t="shared" si="335"/>
        <v>93.85</v>
      </c>
      <c r="AM228" s="4">
        <v>43.261859999999999</v>
      </c>
      <c r="AN228" s="4">
        <v>2.0710109999999999</v>
      </c>
      <c r="AO228" s="4">
        <v>20.889250000000001</v>
      </c>
    </row>
    <row r="229" spans="1:41" x14ac:dyDescent="0.3">
      <c r="A229" s="1">
        <v>168</v>
      </c>
      <c r="B229" s="2" t="s">
        <v>39</v>
      </c>
      <c r="C229" s="9" t="s">
        <v>212</v>
      </c>
      <c r="D229" s="13" t="s">
        <v>239</v>
      </c>
      <c r="E229" s="18">
        <v>8</v>
      </c>
      <c r="F229" s="6">
        <v>3.8</v>
      </c>
      <c r="G229" s="19">
        <v>7.3470000000000004</v>
      </c>
      <c r="H229" s="11">
        <f t="shared" si="322"/>
        <v>7.2720000000000002</v>
      </c>
      <c r="I229" s="19">
        <v>8.173</v>
      </c>
      <c r="J229" s="11">
        <f t="shared" si="323"/>
        <v>8.1169499999999992</v>
      </c>
      <c r="K229" s="19">
        <v>0.13780000000000001</v>
      </c>
      <c r="L229" s="11">
        <f t="shared" si="336"/>
        <v>7.0550000000000002E-2</v>
      </c>
      <c r="M229" s="19">
        <v>0.78910000000000002</v>
      </c>
      <c r="N229" s="11">
        <f t="shared" si="324"/>
        <v>0.71060000000000001</v>
      </c>
      <c r="O229" s="19">
        <v>9.7149999999999999</v>
      </c>
      <c r="P229" s="11">
        <f t="shared" si="325"/>
        <v>8.4764999999999997</v>
      </c>
      <c r="Q229" s="19">
        <v>23.83</v>
      </c>
      <c r="R229" s="11">
        <f>Q229-Q$264</f>
        <v>1.504999999999999</v>
      </c>
      <c r="S229" s="19">
        <v>3.0409999999999999</v>
      </c>
      <c r="T229" s="11">
        <f t="shared" si="326"/>
        <v>2.8805000000000001</v>
      </c>
      <c r="U229" s="19">
        <v>1.5309999999999999</v>
      </c>
      <c r="V229" s="11">
        <f t="shared" si="327"/>
        <v>1.50535</v>
      </c>
      <c r="W229" s="19">
        <v>0.90269999999999995</v>
      </c>
      <c r="X229" s="11">
        <f t="shared" si="328"/>
        <v>0.81569999999999998</v>
      </c>
      <c r="Y229" s="19">
        <v>0.96120000000000005</v>
      </c>
      <c r="Z229" s="11">
        <f t="shared" si="329"/>
        <v>0.9467000000000001</v>
      </c>
      <c r="AA229" s="19">
        <v>2.633</v>
      </c>
      <c r="AB229" s="11">
        <f t="shared" si="330"/>
        <v>2.5245000000000002</v>
      </c>
      <c r="AC229" s="19">
        <v>5.0979999999999999</v>
      </c>
      <c r="AD229" s="11">
        <f t="shared" si="331"/>
        <v>3.8254999999999999</v>
      </c>
      <c r="AE229" s="19">
        <v>1.2390000000000001</v>
      </c>
      <c r="AF229" s="11">
        <f t="shared" si="332"/>
        <v>1.1975</v>
      </c>
      <c r="AG229" s="19">
        <v>5.9459999999999997</v>
      </c>
      <c r="AH229" s="11">
        <f t="shared" si="333"/>
        <v>4.3454999999999995</v>
      </c>
      <c r="AI229" s="19">
        <v>1.48</v>
      </c>
      <c r="AJ229" s="11">
        <f t="shared" si="334"/>
        <v>1.4175</v>
      </c>
      <c r="AK229" s="19">
        <v>88.34</v>
      </c>
      <c r="AL229" s="11">
        <f t="shared" si="335"/>
        <v>74.19</v>
      </c>
      <c r="AM229" s="4">
        <v>42.796909999999997</v>
      </c>
      <c r="AN229" s="4">
        <v>2.2453219999999998</v>
      </c>
      <c r="AO229" s="4">
        <v>19.060479999999998</v>
      </c>
    </row>
    <row r="230" spans="1:41" s="2" customFormat="1" x14ac:dyDescent="0.3">
      <c r="A230" s="1"/>
      <c r="C230" s="9"/>
      <c r="D230" s="13"/>
      <c r="E230" s="14" t="s">
        <v>370</v>
      </c>
      <c r="F230" s="106">
        <f>AVERAGE(F222:F229)</f>
        <v>4.7099999999999991</v>
      </c>
      <c r="G230" s="19"/>
      <c r="H230" s="11"/>
      <c r="I230" s="19"/>
      <c r="J230" s="11"/>
      <c r="K230" s="19"/>
      <c r="L230" s="11"/>
      <c r="M230" s="19"/>
      <c r="N230" s="11"/>
      <c r="O230" s="19"/>
      <c r="P230" s="11"/>
      <c r="Q230" s="19"/>
      <c r="R230" s="11"/>
      <c r="S230" s="19"/>
      <c r="T230" s="11"/>
      <c r="U230" s="19"/>
      <c r="V230" s="11"/>
      <c r="W230" s="19"/>
      <c r="X230" s="11"/>
      <c r="Y230" s="19"/>
      <c r="Z230" s="11"/>
      <c r="AA230" s="19"/>
      <c r="AB230" s="11"/>
      <c r="AC230" s="19"/>
      <c r="AD230" s="11"/>
      <c r="AE230" s="19"/>
      <c r="AF230" s="11"/>
      <c r="AG230" s="19"/>
      <c r="AH230" s="11"/>
      <c r="AI230" s="19"/>
      <c r="AJ230" s="11"/>
      <c r="AK230" s="19"/>
      <c r="AL230" s="11"/>
      <c r="AM230" s="4"/>
      <c r="AN230" s="4"/>
      <c r="AO230" s="4"/>
    </row>
    <row r="231" spans="1:41" s="2" customFormat="1" x14ac:dyDescent="0.3">
      <c r="A231" s="1"/>
      <c r="C231" s="9"/>
      <c r="D231" s="13"/>
      <c r="E231" s="14" t="s">
        <v>268</v>
      </c>
      <c r="F231" s="106">
        <f>STDEV(F222:F229)/SQRT(8)</f>
        <v>0.42837733700225528</v>
      </c>
      <c r="G231" s="19"/>
      <c r="H231" s="11"/>
      <c r="I231" s="19"/>
      <c r="J231" s="11"/>
      <c r="K231" s="19"/>
      <c r="L231" s="11"/>
      <c r="M231" s="19"/>
      <c r="N231" s="11"/>
      <c r="O231" s="19"/>
      <c r="P231" s="11"/>
      <c r="Q231" s="19"/>
      <c r="R231" s="11"/>
      <c r="S231" s="19"/>
      <c r="T231" s="11"/>
      <c r="U231" s="19"/>
      <c r="V231" s="11"/>
      <c r="W231" s="19"/>
      <c r="X231" s="11"/>
      <c r="Y231" s="19"/>
      <c r="Z231" s="11"/>
      <c r="AA231" s="19"/>
      <c r="AB231" s="11"/>
      <c r="AC231" s="19"/>
      <c r="AD231" s="11"/>
      <c r="AE231" s="19"/>
      <c r="AF231" s="11"/>
      <c r="AG231" s="19"/>
      <c r="AH231" s="11"/>
      <c r="AI231" s="19"/>
      <c r="AJ231" s="11"/>
      <c r="AK231" s="19"/>
      <c r="AL231" s="11"/>
      <c r="AM231" s="4"/>
      <c r="AN231" s="4"/>
      <c r="AO231" s="4"/>
    </row>
    <row r="232" spans="1:41" x14ac:dyDescent="0.3">
      <c r="A232" s="1">
        <v>169</v>
      </c>
      <c r="B232" s="2" t="s">
        <v>40</v>
      </c>
      <c r="C232" s="9" t="s">
        <v>212</v>
      </c>
      <c r="D232" s="13" t="s">
        <v>240</v>
      </c>
      <c r="E232" s="18">
        <v>9</v>
      </c>
      <c r="F232" s="6">
        <v>6.33</v>
      </c>
      <c r="G232" s="19">
        <v>8.8620000000000001</v>
      </c>
      <c r="H232" s="11">
        <f t="shared" ref="H232:H239" si="337">G232-G$264</f>
        <v>8.7870000000000008</v>
      </c>
      <c r="I232" s="19">
        <v>6.1070000000000002</v>
      </c>
      <c r="J232" s="11">
        <f t="shared" ref="J232:J239" si="338">I232-I$264</f>
        <v>6.0509500000000003</v>
      </c>
      <c r="K232" s="19">
        <v>5.3499999999999999E-2</v>
      </c>
      <c r="L232" s="11">
        <v>0</v>
      </c>
      <c r="M232" s="19">
        <v>0.57640000000000002</v>
      </c>
      <c r="N232" s="11">
        <f t="shared" ref="N232:N239" si="339">M232-M$264</f>
        <v>0.49790000000000001</v>
      </c>
      <c r="O232" s="19">
        <v>16.510000000000002</v>
      </c>
      <c r="P232" s="11">
        <f t="shared" ref="P232:P239" si="340">O232-O$264</f>
        <v>15.271500000000001</v>
      </c>
      <c r="Q232" s="19">
        <v>28.05</v>
      </c>
      <c r="R232" s="11">
        <f>Q232-Q$264</f>
        <v>5.7250000000000014</v>
      </c>
      <c r="S232" s="19">
        <v>2.641</v>
      </c>
      <c r="T232" s="11">
        <f t="shared" ref="T232:T239" si="341">S232-S$264</f>
        <v>2.4805000000000001</v>
      </c>
      <c r="U232" s="19">
        <v>0.83230000000000004</v>
      </c>
      <c r="V232" s="11">
        <f t="shared" ref="V232:V239" si="342">U232-U$264</f>
        <v>0.80665000000000009</v>
      </c>
      <c r="W232" s="19">
        <v>0.47820000000000001</v>
      </c>
      <c r="X232" s="11">
        <f t="shared" ref="X232:X239" si="343">W232-W$264</f>
        <v>0.39119999999999999</v>
      </c>
      <c r="Y232" s="19">
        <v>0.16300000000000001</v>
      </c>
      <c r="Z232" s="11">
        <f t="shared" ref="Z232:Z239" si="344">Y232-Y$264</f>
        <v>0.14850000000000002</v>
      </c>
      <c r="AA232" s="19">
        <v>6.3010000000000002</v>
      </c>
      <c r="AB232" s="11">
        <f t="shared" ref="AB232:AB239" si="345">AA232-AA$264</f>
        <v>6.1924999999999999</v>
      </c>
      <c r="AC232" s="19">
        <v>6.4509999999999996</v>
      </c>
      <c r="AD232" s="11">
        <f t="shared" ref="AD232:AD239" si="346">AC232-AC$264</f>
        <v>5.1784999999999997</v>
      </c>
      <c r="AE232" s="19">
        <v>0.96740000000000004</v>
      </c>
      <c r="AF232" s="11">
        <f t="shared" ref="AF232:AF239" si="347">AE232-AE$264</f>
        <v>0.92590000000000006</v>
      </c>
      <c r="AG232" s="19">
        <v>2.4369999999999998</v>
      </c>
      <c r="AH232" s="11">
        <f t="shared" ref="AH232:AH239" si="348">AG232-AG$264</f>
        <v>0.8364999999999998</v>
      </c>
      <c r="AI232" s="19">
        <v>1.57</v>
      </c>
      <c r="AJ232" s="11">
        <f t="shared" ref="AJ232:AJ239" si="349">AI232-AI$264</f>
        <v>1.5075000000000001</v>
      </c>
      <c r="AK232" s="19">
        <v>58.55</v>
      </c>
      <c r="AL232" s="11">
        <f t="shared" ref="AL232:AL239" si="350">AK232-AK$264</f>
        <v>44.4</v>
      </c>
      <c r="AM232" s="4">
        <v>43.415059999999997</v>
      </c>
      <c r="AN232" s="4">
        <v>1.7541310000000001</v>
      </c>
      <c r="AO232" s="4">
        <v>24.75018</v>
      </c>
    </row>
    <row r="233" spans="1:41" x14ac:dyDescent="0.3">
      <c r="A233" s="1">
        <v>170</v>
      </c>
      <c r="B233" s="2" t="s">
        <v>41</v>
      </c>
      <c r="C233" s="9" t="s">
        <v>212</v>
      </c>
      <c r="D233" s="13" t="s">
        <v>240</v>
      </c>
      <c r="E233" s="18">
        <v>10</v>
      </c>
      <c r="F233" s="6">
        <v>6.39</v>
      </c>
      <c r="G233" s="19">
        <v>10.96</v>
      </c>
      <c r="H233" s="11">
        <f t="shared" si="337"/>
        <v>10.885000000000002</v>
      </c>
      <c r="I233" s="19">
        <v>5.7450000000000001</v>
      </c>
      <c r="J233" s="11">
        <f t="shared" si="338"/>
        <v>5.6889500000000002</v>
      </c>
      <c r="K233" s="19">
        <v>0.20880000000000001</v>
      </c>
      <c r="L233" s="11">
        <f>K233-K$264</f>
        <v>0.14155000000000001</v>
      </c>
      <c r="M233" s="19">
        <v>0.9617</v>
      </c>
      <c r="N233" s="11">
        <f t="shared" si="339"/>
        <v>0.88319999999999999</v>
      </c>
      <c r="O233" s="19">
        <v>14.59</v>
      </c>
      <c r="P233" s="11">
        <f t="shared" si="340"/>
        <v>13.3515</v>
      </c>
      <c r="Q233" s="19">
        <v>15.2</v>
      </c>
      <c r="R233" s="11">
        <v>0</v>
      </c>
      <c r="S233" s="19">
        <v>2.54</v>
      </c>
      <c r="T233" s="11">
        <f t="shared" si="341"/>
        <v>2.3795000000000002</v>
      </c>
      <c r="U233" s="19">
        <v>0.58150000000000002</v>
      </c>
      <c r="V233" s="11">
        <f t="shared" si="342"/>
        <v>0.55585000000000007</v>
      </c>
      <c r="W233" s="19">
        <v>0.43630000000000002</v>
      </c>
      <c r="X233" s="11">
        <f t="shared" si="343"/>
        <v>0.34930000000000005</v>
      </c>
      <c r="Y233" s="19">
        <v>0.1915</v>
      </c>
      <c r="Z233" s="11">
        <f t="shared" si="344"/>
        <v>0.17699999999999999</v>
      </c>
      <c r="AA233" s="19">
        <v>4.4649999999999999</v>
      </c>
      <c r="AB233" s="11">
        <f t="shared" si="345"/>
        <v>4.3564999999999996</v>
      </c>
      <c r="AC233" s="19">
        <v>8.6720000000000006</v>
      </c>
      <c r="AD233" s="11">
        <f t="shared" si="346"/>
        <v>7.3995000000000006</v>
      </c>
      <c r="AE233" s="19">
        <v>0.90500000000000003</v>
      </c>
      <c r="AF233" s="11">
        <f t="shared" si="347"/>
        <v>0.86350000000000005</v>
      </c>
      <c r="AG233" s="19">
        <v>5.1829999999999998</v>
      </c>
      <c r="AH233" s="11">
        <f t="shared" si="348"/>
        <v>3.5824999999999996</v>
      </c>
      <c r="AI233" s="19">
        <v>1.2709999999999999</v>
      </c>
      <c r="AJ233" s="11">
        <f t="shared" si="349"/>
        <v>1.2084999999999999</v>
      </c>
      <c r="AK233" s="19">
        <v>59.21</v>
      </c>
      <c r="AL233" s="11">
        <f t="shared" si="350"/>
        <v>45.06</v>
      </c>
      <c r="AM233" s="4">
        <v>42.005659999999999</v>
      </c>
      <c r="AN233" s="4">
        <v>1.91238</v>
      </c>
      <c r="AO233" s="4">
        <v>21.965119999999999</v>
      </c>
    </row>
    <row r="234" spans="1:41" x14ac:dyDescent="0.3">
      <c r="A234" s="1">
        <v>171</v>
      </c>
      <c r="B234" s="2" t="s">
        <v>42</v>
      </c>
      <c r="C234" s="9" t="s">
        <v>212</v>
      </c>
      <c r="D234" s="13" t="s">
        <v>240</v>
      </c>
      <c r="E234" s="18">
        <v>11</v>
      </c>
      <c r="F234" s="6">
        <v>6.3</v>
      </c>
      <c r="G234" s="19">
        <v>9.4629999999999992</v>
      </c>
      <c r="H234" s="11">
        <f t="shared" si="337"/>
        <v>9.3879999999999999</v>
      </c>
      <c r="I234" s="19">
        <v>5.532</v>
      </c>
      <c r="J234" s="11">
        <f t="shared" si="338"/>
        <v>5.4759500000000001</v>
      </c>
      <c r="K234" s="19">
        <v>0.45050000000000001</v>
      </c>
      <c r="L234" s="11">
        <f>K234-K$264</f>
        <v>0.38324999999999998</v>
      </c>
      <c r="M234" s="19">
        <v>0.82450000000000001</v>
      </c>
      <c r="N234" s="11">
        <f t="shared" si="339"/>
        <v>0.746</v>
      </c>
      <c r="O234" s="19">
        <v>13.59</v>
      </c>
      <c r="P234" s="11">
        <f t="shared" si="340"/>
        <v>12.3515</v>
      </c>
      <c r="Q234" s="19">
        <v>15.34</v>
      </c>
      <c r="R234" s="11">
        <v>0</v>
      </c>
      <c r="S234" s="19">
        <v>2.5870000000000002</v>
      </c>
      <c r="T234" s="11">
        <f t="shared" si="341"/>
        <v>2.4265000000000003</v>
      </c>
      <c r="U234" s="19">
        <v>0.68520000000000003</v>
      </c>
      <c r="V234" s="11">
        <f t="shared" si="342"/>
        <v>0.65955000000000008</v>
      </c>
      <c r="W234" s="19">
        <v>0.37480000000000002</v>
      </c>
      <c r="X234" s="11">
        <f t="shared" si="343"/>
        <v>0.28780000000000006</v>
      </c>
      <c r="Y234" s="19">
        <v>0.1588</v>
      </c>
      <c r="Z234" s="11">
        <f t="shared" si="344"/>
        <v>0.14429999999999998</v>
      </c>
      <c r="AA234" s="19">
        <v>3.625</v>
      </c>
      <c r="AB234" s="11">
        <f t="shared" si="345"/>
        <v>3.5165000000000002</v>
      </c>
      <c r="AC234" s="19">
        <v>6.0439999999999996</v>
      </c>
      <c r="AD234" s="11">
        <f t="shared" si="346"/>
        <v>4.7714999999999996</v>
      </c>
      <c r="AE234" s="19">
        <v>0.87360000000000004</v>
      </c>
      <c r="AF234" s="11">
        <f t="shared" si="347"/>
        <v>0.83210000000000006</v>
      </c>
      <c r="AG234" s="19">
        <v>7.1269999999999998</v>
      </c>
      <c r="AH234" s="11">
        <f t="shared" si="348"/>
        <v>5.5264999999999995</v>
      </c>
      <c r="AI234" s="19">
        <v>1.5629999999999999</v>
      </c>
      <c r="AJ234" s="11">
        <f t="shared" si="349"/>
        <v>1.5004999999999999</v>
      </c>
      <c r="AK234" s="19">
        <v>64.94</v>
      </c>
      <c r="AL234" s="11">
        <f t="shared" si="350"/>
        <v>50.79</v>
      </c>
      <c r="AM234" s="4">
        <v>42.975990000000003</v>
      </c>
      <c r="AN234" s="4">
        <v>1.889438</v>
      </c>
      <c r="AO234" s="4">
        <v>22.745380000000001</v>
      </c>
    </row>
    <row r="235" spans="1:41" x14ac:dyDescent="0.3">
      <c r="A235" s="1">
        <v>172</v>
      </c>
      <c r="B235" s="2" t="s">
        <v>43</v>
      </c>
      <c r="C235" s="9" t="s">
        <v>212</v>
      </c>
      <c r="D235" s="13" t="s">
        <v>240</v>
      </c>
      <c r="E235" s="18">
        <v>12</v>
      </c>
      <c r="F235" s="6">
        <v>6.93</v>
      </c>
      <c r="G235" s="19">
        <v>4.4889999999999999</v>
      </c>
      <c r="H235" s="11">
        <f t="shared" si="337"/>
        <v>4.4139999999999997</v>
      </c>
      <c r="I235" s="19">
        <v>6.6260000000000003</v>
      </c>
      <c r="J235" s="11">
        <f t="shared" si="338"/>
        <v>6.5699500000000004</v>
      </c>
      <c r="K235" s="19">
        <v>0.35949999999999999</v>
      </c>
      <c r="L235" s="11">
        <f>K235-K$264</f>
        <v>0.29225000000000001</v>
      </c>
      <c r="M235" s="19">
        <v>0.67420000000000002</v>
      </c>
      <c r="N235" s="11">
        <f t="shared" si="339"/>
        <v>0.59570000000000001</v>
      </c>
      <c r="O235" s="19">
        <v>10.55</v>
      </c>
      <c r="P235" s="11">
        <f t="shared" si="340"/>
        <v>9.3115000000000006</v>
      </c>
      <c r="Q235" s="19">
        <v>17.34</v>
      </c>
      <c r="R235" s="11">
        <v>0</v>
      </c>
      <c r="S235" s="19">
        <v>1.238</v>
      </c>
      <c r="T235" s="11">
        <f t="shared" si="341"/>
        <v>1.0774999999999999</v>
      </c>
      <c r="U235" s="19">
        <v>0.81940000000000002</v>
      </c>
      <c r="V235" s="11">
        <f t="shared" si="342"/>
        <v>0.79375000000000007</v>
      </c>
      <c r="W235" s="19">
        <v>0.4118</v>
      </c>
      <c r="X235" s="11">
        <f t="shared" si="343"/>
        <v>0.32479999999999998</v>
      </c>
      <c r="Y235" s="19">
        <v>0.1477</v>
      </c>
      <c r="Z235" s="11">
        <f t="shared" si="344"/>
        <v>0.13319999999999999</v>
      </c>
      <c r="AA235" s="19">
        <v>2.077</v>
      </c>
      <c r="AB235" s="11">
        <f t="shared" si="345"/>
        <v>1.9684999999999999</v>
      </c>
      <c r="AC235" s="19">
        <v>6.2969999999999997</v>
      </c>
      <c r="AD235" s="11">
        <f t="shared" si="346"/>
        <v>5.0244999999999997</v>
      </c>
      <c r="AE235" s="19">
        <v>1.0720000000000001</v>
      </c>
      <c r="AF235" s="11">
        <f t="shared" si="347"/>
        <v>1.0305</v>
      </c>
      <c r="AG235" s="19">
        <v>3.8809999999999998</v>
      </c>
      <c r="AH235" s="11">
        <f t="shared" si="348"/>
        <v>2.2805</v>
      </c>
      <c r="AI235" s="19">
        <v>1.1140000000000001</v>
      </c>
      <c r="AJ235" s="11">
        <f t="shared" si="349"/>
        <v>1.0515000000000001</v>
      </c>
      <c r="AK235" s="19">
        <v>57.73</v>
      </c>
      <c r="AL235" s="11">
        <f t="shared" si="350"/>
        <v>43.58</v>
      </c>
      <c r="AM235" s="4">
        <v>44.570970000000003</v>
      </c>
      <c r="AN235" s="4">
        <v>1.8427009999999999</v>
      </c>
      <c r="AO235" s="4">
        <v>24.187840000000001</v>
      </c>
    </row>
    <row r="236" spans="1:41" x14ac:dyDescent="0.3">
      <c r="A236" s="1">
        <v>173</v>
      </c>
      <c r="B236" s="2" t="s">
        <v>44</v>
      </c>
      <c r="C236" s="9" t="s">
        <v>212</v>
      </c>
      <c r="D236" s="13" t="s">
        <v>241</v>
      </c>
      <c r="E236" s="18">
        <v>13</v>
      </c>
      <c r="F236" s="6">
        <v>6.17</v>
      </c>
      <c r="G236" s="23">
        <v>21.5</v>
      </c>
      <c r="H236" s="11">
        <f t="shared" si="337"/>
        <v>21.425000000000001</v>
      </c>
      <c r="I236" s="19">
        <v>7.03</v>
      </c>
      <c r="J236" s="11">
        <f t="shared" si="338"/>
        <v>6.9739500000000003</v>
      </c>
      <c r="K236" s="19">
        <v>0</v>
      </c>
      <c r="L236" s="11">
        <v>0</v>
      </c>
      <c r="M236" s="19">
        <v>1.5089999999999999</v>
      </c>
      <c r="N236" s="11">
        <f t="shared" si="339"/>
        <v>1.4304999999999999</v>
      </c>
      <c r="O236" s="19">
        <v>16.940000000000001</v>
      </c>
      <c r="P236" s="11">
        <f t="shared" si="340"/>
        <v>15.701500000000001</v>
      </c>
      <c r="Q236" s="19">
        <v>17.809999999999999</v>
      </c>
      <c r="R236" s="11">
        <v>0</v>
      </c>
      <c r="S236" s="19">
        <v>4.49</v>
      </c>
      <c r="T236" s="11">
        <f t="shared" si="341"/>
        <v>4.3295000000000003</v>
      </c>
      <c r="U236" s="19">
        <v>0.3397</v>
      </c>
      <c r="V236" s="11">
        <f t="shared" si="342"/>
        <v>0.31405</v>
      </c>
      <c r="W236" s="19">
        <v>0.74250000000000005</v>
      </c>
      <c r="X236" s="11">
        <f t="shared" si="343"/>
        <v>0.65550000000000008</v>
      </c>
      <c r="Y236" s="19">
        <v>0.19350000000000001</v>
      </c>
      <c r="Z236" s="11">
        <f t="shared" si="344"/>
        <v>0.17899999999999999</v>
      </c>
      <c r="AA236" s="19">
        <v>3.3</v>
      </c>
      <c r="AB236" s="11">
        <f t="shared" si="345"/>
        <v>3.1915</v>
      </c>
      <c r="AC236" s="19">
        <v>7.4989999999999997</v>
      </c>
      <c r="AD236" s="11">
        <f t="shared" si="346"/>
        <v>6.2264999999999997</v>
      </c>
      <c r="AE236" s="19">
        <v>0.75180000000000002</v>
      </c>
      <c r="AF236" s="11">
        <f t="shared" si="347"/>
        <v>0.71030000000000004</v>
      </c>
      <c r="AG236" s="19">
        <v>7.9320000000000004</v>
      </c>
      <c r="AH236" s="11">
        <f t="shared" si="348"/>
        <v>6.3315000000000001</v>
      </c>
      <c r="AI236" s="19">
        <v>1.28</v>
      </c>
      <c r="AJ236" s="11">
        <f t="shared" si="349"/>
        <v>1.2175</v>
      </c>
      <c r="AK236" s="19">
        <v>62.76</v>
      </c>
      <c r="AL236" s="11">
        <f t="shared" si="350"/>
        <v>48.61</v>
      </c>
      <c r="AM236" s="4">
        <v>38.373289999999997</v>
      </c>
      <c r="AN236" s="4">
        <v>2.2679749999999999</v>
      </c>
      <c r="AO236" s="4">
        <v>16.919630000000002</v>
      </c>
    </row>
    <row r="237" spans="1:41" x14ac:dyDescent="0.3">
      <c r="A237" s="1">
        <v>174</v>
      </c>
      <c r="B237" s="2" t="s">
        <v>45</v>
      </c>
      <c r="C237" s="9" t="s">
        <v>212</v>
      </c>
      <c r="D237" s="13" t="s">
        <v>241</v>
      </c>
      <c r="E237" s="18">
        <v>14</v>
      </c>
      <c r="F237" s="6">
        <v>8.5399999999999991</v>
      </c>
      <c r="G237" s="23">
        <v>20.95</v>
      </c>
      <c r="H237" s="11">
        <f t="shared" si="337"/>
        <v>20.875</v>
      </c>
      <c r="I237" s="19">
        <v>8.4659999999999993</v>
      </c>
      <c r="J237" s="11">
        <f t="shared" si="338"/>
        <v>8.4099499999999985</v>
      </c>
      <c r="K237" s="19">
        <v>0</v>
      </c>
      <c r="L237" s="11">
        <v>0</v>
      </c>
      <c r="M237" s="19">
        <v>0.90059999999999996</v>
      </c>
      <c r="N237" s="11">
        <f t="shared" si="339"/>
        <v>0.82209999999999994</v>
      </c>
      <c r="O237" s="19">
        <v>24.41</v>
      </c>
      <c r="P237" s="11">
        <f t="shared" si="340"/>
        <v>23.171500000000002</v>
      </c>
      <c r="Q237" s="19">
        <v>26.96</v>
      </c>
      <c r="R237" s="11">
        <f>Q237-Q$264</f>
        <v>4.6350000000000016</v>
      </c>
      <c r="S237" s="19">
        <v>4.2169999999999996</v>
      </c>
      <c r="T237" s="11">
        <f t="shared" si="341"/>
        <v>4.0564999999999998</v>
      </c>
      <c r="U237" s="19">
        <v>0.73619999999999997</v>
      </c>
      <c r="V237" s="11">
        <f t="shared" si="342"/>
        <v>0.71055000000000001</v>
      </c>
      <c r="W237" s="19">
        <v>0.83940000000000003</v>
      </c>
      <c r="X237" s="11">
        <f t="shared" si="343"/>
        <v>0.75240000000000007</v>
      </c>
      <c r="Y237" s="19">
        <v>0.20330000000000001</v>
      </c>
      <c r="Z237" s="11">
        <f t="shared" si="344"/>
        <v>0.18880000000000002</v>
      </c>
      <c r="AA237" s="19">
        <v>9.0030000000000001</v>
      </c>
      <c r="AB237" s="11">
        <f t="shared" si="345"/>
        <v>8.8945000000000007</v>
      </c>
      <c r="AC237" s="19">
        <v>8.33</v>
      </c>
      <c r="AD237" s="11">
        <f t="shared" si="346"/>
        <v>7.0575000000000001</v>
      </c>
      <c r="AE237" s="19">
        <v>0.82789999999999997</v>
      </c>
      <c r="AF237" s="11">
        <f t="shared" si="347"/>
        <v>0.78639999999999999</v>
      </c>
      <c r="AG237" s="19">
        <v>9.5500000000000007</v>
      </c>
      <c r="AH237" s="11">
        <f t="shared" si="348"/>
        <v>7.9495000000000005</v>
      </c>
      <c r="AI237" s="19">
        <v>2.2570000000000001</v>
      </c>
      <c r="AJ237" s="11">
        <f t="shared" si="349"/>
        <v>2.1945000000000001</v>
      </c>
      <c r="AK237" s="19">
        <v>68.52</v>
      </c>
      <c r="AL237" s="11">
        <f t="shared" si="350"/>
        <v>54.37</v>
      </c>
      <c r="AM237" s="4">
        <v>38.410850000000003</v>
      </c>
      <c r="AN237" s="4">
        <v>2.3745020000000001</v>
      </c>
      <c r="AO237" s="4">
        <v>16.176380000000002</v>
      </c>
    </row>
    <row r="238" spans="1:41" x14ac:dyDescent="0.3">
      <c r="A238" s="1">
        <v>175</v>
      </c>
      <c r="B238" s="2" t="s">
        <v>46</v>
      </c>
      <c r="C238" s="9" t="s">
        <v>212</v>
      </c>
      <c r="D238" s="13" t="s">
        <v>241</v>
      </c>
      <c r="E238" s="18">
        <v>15</v>
      </c>
      <c r="F238" s="6">
        <v>6.48</v>
      </c>
      <c r="G238" s="19">
        <v>10.24</v>
      </c>
      <c r="H238" s="11">
        <f t="shared" si="337"/>
        <v>10.165000000000001</v>
      </c>
      <c r="I238" s="19">
        <v>5.5650000000000004</v>
      </c>
      <c r="J238" s="11">
        <f t="shared" si="338"/>
        <v>5.5089500000000005</v>
      </c>
      <c r="K238" s="19">
        <v>0.22989999999999999</v>
      </c>
      <c r="L238" s="11">
        <f>K238-K$264</f>
        <v>0.16264999999999999</v>
      </c>
      <c r="M238" s="19">
        <v>0.26910000000000001</v>
      </c>
      <c r="N238" s="11">
        <f t="shared" si="339"/>
        <v>0.19059999999999999</v>
      </c>
      <c r="O238" s="19">
        <v>14.3</v>
      </c>
      <c r="P238" s="11">
        <f t="shared" si="340"/>
        <v>13.061500000000001</v>
      </c>
      <c r="Q238" s="19">
        <v>19.600000000000001</v>
      </c>
      <c r="R238" s="11">
        <v>0</v>
      </c>
      <c r="S238" s="19">
        <v>1.258</v>
      </c>
      <c r="T238" s="11">
        <f t="shared" si="341"/>
        <v>1.0974999999999999</v>
      </c>
      <c r="U238" s="19">
        <v>0.44850000000000001</v>
      </c>
      <c r="V238" s="11">
        <f t="shared" si="342"/>
        <v>0.42285</v>
      </c>
      <c r="W238" s="19">
        <v>0.56130000000000002</v>
      </c>
      <c r="X238" s="11">
        <f t="shared" si="343"/>
        <v>0.47430000000000005</v>
      </c>
      <c r="Y238" s="19">
        <v>0.1123</v>
      </c>
      <c r="Z238" s="11">
        <f t="shared" si="344"/>
        <v>9.7799999999999998E-2</v>
      </c>
      <c r="AA238" s="19">
        <v>3.0790000000000002</v>
      </c>
      <c r="AB238" s="11">
        <f t="shared" si="345"/>
        <v>2.9705000000000004</v>
      </c>
      <c r="AC238" s="19">
        <v>8.5860000000000003</v>
      </c>
      <c r="AD238" s="11">
        <f t="shared" si="346"/>
        <v>7.3135000000000003</v>
      </c>
      <c r="AE238" s="19">
        <v>0.68689999999999996</v>
      </c>
      <c r="AF238" s="11">
        <f t="shared" si="347"/>
        <v>0.64539999999999997</v>
      </c>
      <c r="AG238" s="19">
        <v>3.528</v>
      </c>
      <c r="AH238" s="11">
        <f t="shared" si="348"/>
        <v>1.9275</v>
      </c>
      <c r="AI238" s="19">
        <v>1.0509999999999999</v>
      </c>
      <c r="AJ238" s="11">
        <f t="shared" si="349"/>
        <v>0.98849999999999993</v>
      </c>
      <c r="AK238" s="19">
        <v>57.74</v>
      </c>
      <c r="AL238" s="11">
        <f t="shared" si="350"/>
        <v>43.59</v>
      </c>
      <c r="AM238" s="4">
        <v>37.077240000000003</v>
      </c>
      <c r="AN238" s="4">
        <v>2.458936</v>
      </c>
      <c r="AO238" s="4">
        <v>15.078569999999999</v>
      </c>
    </row>
    <row r="239" spans="1:41" x14ac:dyDescent="0.3">
      <c r="A239" s="1">
        <v>176</v>
      </c>
      <c r="B239" s="2" t="s">
        <v>47</v>
      </c>
      <c r="C239" s="9" t="s">
        <v>212</v>
      </c>
      <c r="D239" s="13" t="s">
        <v>241</v>
      </c>
      <c r="E239" s="18">
        <v>16</v>
      </c>
      <c r="F239" s="6">
        <v>6.07</v>
      </c>
      <c r="G239" s="19">
        <v>12.63</v>
      </c>
      <c r="H239" s="11">
        <f t="shared" si="337"/>
        <v>12.555000000000001</v>
      </c>
      <c r="I239" s="19">
        <v>8.9990000000000006</v>
      </c>
      <c r="J239" s="11">
        <f t="shared" si="338"/>
        <v>8.9429499999999997</v>
      </c>
      <c r="K239" s="19">
        <v>0.107</v>
      </c>
      <c r="L239" s="11">
        <f>K239-K$264</f>
        <v>3.9749999999999994E-2</v>
      </c>
      <c r="M239" s="19">
        <v>0.83989999999999998</v>
      </c>
      <c r="N239" s="11">
        <f t="shared" si="339"/>
        <v>0.76139999999999997</v>
      </c>
      <c r="O239" s="19">
        <v>18.350000000000001</v>
      </c>
      <c r="P239" s="11">
        <f t="shared" si="340"/>
        <v>17.111500000000003</v>
      </c>
      <c r="Q239" s="19">
        <v>24.61</v>
      </c>
      <c r="R239" s="11">
        <f>Q239-Q$264</f>
        <v>2.2850000000000001</v>
      </c>
      <c r="S239" s="19">
        <v>2.6469999999999998</v>
      </c>
      <c r="T239" s="11">
        <f t="shared" si="341"/>
        <v>2.4864999999999999</v>
      </c>
      <c r="U239" s="19">
        <v>0.6643</v>
      </c>
      <c r="V239" s="11">
        <f t="shared" si="342"/>
        <v>0.63865000000000005</v>
      </c>
      <c r="W239" s="19">
        <v>0.88870000000000005</v>
      </c>
      <c r="X239" s="11">
        <f t="shared" si="343"/>
        <v>0.80170000000000008</v>
      </c>
      <c r="Y239" s="19">
        <v>0.21260000000000001</v>
      </c>
      <c r="Z239" s="11">
        <f t="shared" si="344"/>
        <v>0.1981</v>
      </c>
      <c r="AA239" s="19">
        <v>5.8819999999999997</v>
      </c>
      <c r="AB239" s="11">
        <f t="shared" si="345"/>
        <v>5.7734999999999994</v>
      </c>
      <c r="AC239" s="19">
        <v>6.931</v>
      </c>
      <c r="AD239" s="11">
        <f t="shared" si="346"/>
        <v>5.6585000000000001</v>
      </c>
      <c r="AE239" s="19">
        <v>0.92020000000000002</v>
      </c>
      <c r="AF239" s="11">
        <f t="shared" si="347"/>
        <v>0.87870000000000004</v>
      </c>
      <c r="AG239" s="19">
        <v>8.8130000000000006</v>
      </c>
      <c r="AH239" s="11">
        <f t="shared" si="348"/>
        <v>7.2125000000000004</v>
      </c>
      <c r="AI239" s="19">
        <v>2.4950000000000001</v>
      </c>
      <c r="AJ239" s="11">
        <f t="shared" si="349"/>
        <v>2.4325000000000001</v>
      </c>
      <c r="AK239" s="19">
        <v>77.209999999999994</v>
      </c>
      <c r="AL239" s="11">
        <f t="shared" si="350"/>
        <v>63.059999999999995</v>
      </c>
      <c r="AM239" s="4">
        <v>41.088000000000001</v>
      </c>
      <c r="AN239" s="4">
        <v>2.1235059999999999</v>
      </c>
      <c r="AO239" s="4">
        <v>19.349129999999999</v>
      </c>
    </row>
    <row r="240" spans="1:41" s="2" customFormat="1" x14ac:dyDescent="0.3">
      <c r="A240" s="1"/>
      <c r="C240" s="9"/>
      <c r="D240" s="13"/>
      <c r="E240" s="14" t="s">
        <v>370</v>
      </c>
      <c r="F240" s="106">
        <f>AVERAGE(F232:F239)</f>
        <v>6.6512500000000001</v>
      </c>
      <c r="G240" s="19"/>
      <c r="H240" s="11"/>
      <c r="I240" s="19"/>
      <c r="J240" s="11"/>
      <c r="K240" s="19"/>
      <c r="L240" s="11"/>
      <c r="M240" s="19"/>
      <c r="N240" s="11"/>
      <c r="O240" s="19"/>
      <c r="P240" s="11"/>
      <c r="Q240" s="19"/>
      <c r="R240" s="11"/>
      <c r="S240" s="19"/>
      <c r="T240" s="11"/>
      <c r="U240" s="19"/>
      <c r="V240" s="11"/>
      <c r="W240" s="19"/>
      <c r="X240" s="11"/>
      <c r="Y240" s="19"/>
      <c r="Z240" s="11"/>
      <c r="AA240" s="19"/>
      <c r="AB240" s="11"/>
      <c r="AC240" s="19"/>
      <c r="AD240" s="11"/>
      <c r="AE240" s="19"/>
      <c r="AF240" s="11"/>
      <c r="AG240" s="19"/>
      <c r="AH240" s="11"/>
      <c r="AI240" s="19"/>
      <c r="AJ240" s="11"/>
      <c r="AK240" s="19"/>
      <c r="AL240" s="11"/>
      <c r="AM240" s="4"/>
      <c r="AN240" s="4"/>
      <c r="AO240" s="4"/>
    </row>
    <row r="241" spans="1:41" s="2" customFormat="1" x14ac:dyDescent="0.3">
      <c r="A241" s="1"/>
      <c r="C241" s="9"/>
      <c r="D241" s="13"/>
      <c r="E241" s="14" t="s">
        <v>268</v>
      </c>
      <c r="F241" s="106">
        <f>STDEV(F232:F239)/SQRT(8)</f>
        <v>0.28468928864892018</v>
      </c>
      <c r="G241" s="19"/>
      <c r="H241" s="11"/>
      <c r="I241" s="19"/>
      <c r="J241" s="11"/>
      <c r="K241" s="19"/>
      <c r="L241" s="11"/>
      <c r="M241" s="19"/>
      <c r="N241" s="11"/>
      <c r="O241" s="19"/>
      <c r="P241" s="11"/>
      <c r="Q241" s="19"/>
      <c r="R241" s="11"/>
      <c r="S241" s="19"/>
      <c r="T241" s="11"/>
      <c r="U241" s="19"/>
      <c r="V241" s="11"/>
      <c r="W241" s="19"/>
      <c r="X241" s="11"/>
      <c r="Y241" s="19"/>
      <c r="Z241" s="11"/>
      <c r="AA241" s="19"/>
      <c r="AB241" s="11"/>
      <c r="AC241" s="19"/>
      <c r="AD241" s="11"/>
      <c r="AE241" s="19"/>
      <c r="AF241" s="11"/>
      <c r="AG241" s="19"/>
      <c r="AH241" s="11"/>
      <c r="AI241" s="19"/>
      <c r="AJ241" s="11"/>
      <c r="AK241" s="19"/>
      <c r="AL241" s="11"/>
      <c r="AM241" s="4"/>
      <c r="AN241" s="4"/>
      <c r="AO241" s="4"/>
    </row>
    <row r="242" spans="1:41" x14ac:dyDescent="0.3">
      <c r="B242" s="2" t="s">
        <v>176</v>
      </c>
      <c r="C242" s="9" t="s">
        <v>213</v>
      </c>
      <c r="D242" s="13" t="s">
        <v>238</v>
      </c>
      <c r="E242" s="18">
        <v>1</v>
      </c>
      <c r="F242" s="6">
        <v>2.19</v>
      </c>
      <c r="G242" s="19">
        <v>6.1239999999999997</v>
      </c>
      <c r="H242" s="11">
        <f t="shared" ref="H242:H249" si="351">G242-G$264</f>
        <v>6.0489999999999995</v>
      </c>
      <c r="I242" s="19">
        <v>13.19</v>
      </c>
      <c r="J242" s="11">
        <f t="shared" ref="J242:J249" si="352">I242-I$264</f>
        <v>13.133949999999999</v>
      </c>
      <c r="K242" s="19">
        <v>0.46400000000000002</v>
      </c>
      <c r="L242" s="11">
        <f t="shared" ref="L242:L247" si="353">K242-K$264</f>
        <v>0.39675000000000005</v>
      </c>
      <c r="M242" s="19">
        <v>1.034</v>
      </c>
      <c r="N242" s="11">
        <f t="shared" ref="N242:N249" si="354">M242-M$264</f>
        <v>0.95550000000000002</v>
      </c>
      <c r="O242" s="19">
        <v>14.99</v>
      </c>
      <c r="P242" s="11">
        <f t="shared" ref="P242:P249" si="355">O242-O$264</f>
        <v>13.7515</v>
      </c>
      <c r="Q242" s="19">
        <v>38.6</v>
      </c>
      <c r="R242" s="11">
        <f t="shared" ref="R242:R249" si="356">Q242-Q$264</f>
        <v>16.275000000000002</v>
      </c>
      <c r="S242" s="19">
        <v>1.446</v>
      </c>
      <c r="T242" s="11">
        <f t="shared" ref="T242:T249" si="357">S242-S$264</f>
        <v>1.2854999999999999</v>
      </c>
      <c r="U242" s="19">
        <v>1.194</v>
      </c>
      <c r="V242" s="11">
        <f t="shared" ref="V242:V249" si="358">U242-U$264</f>
        <v>1.16835</v>
      </c>
      <c r="W242" s="19">
        <v>1.6579999999999999</v>
      </c>
      <c r="X242" s="11">
        <f t="shared" ref="X242:X249" si="359">W242-W$264</f>
        <v>1.571</v>
      </c>
      <c r="Y242" s="19">
        <v>1.014</v>
      </c>
      <c r="Z242" s="11">
        <f t="shared" ref="Z242:Z249" si="360">Y242-Y$264</f>
        <v>0.99950000000000006</v>
      </c>
      <c r="AA242" s="19">
        <v>3.45</v>
      </c>
      <c r="AB242" s="11">
        <f t="shared" ref="AB242:AB249" si="361">AA242-AA$264</f>
        <v>3.3415000000000004</v>
      </c>
      <c r="AC242" s="19">
        <v>31.17</v>
      </c>
      <c r="AD242" s="11">
        <f t="shared" ref="AD242:AD249" si="362">AC242-AC$264</f>
        <v>29.897500000000001</v>
      </c>
      <c r="AE242" s="19">
        <v>1.018</v>
      </c>
      <c r="AF242" s="11">
        <f t="shared" ref="AF242:AF249" si="363">AE242-AE$264</f>
        <v>0.97650000000000003</v>
      </c>
      <c r="AG242" s="19">
        <v>5.4039999999999999</v>
      </c>
      <c r="AH242" s="11">
        <f t="shared" ref="AH242:AH249" si="364">AG242-AG$264</f>
        <v>3.8034999999999997</v>
      </c>
      <c r="AI242" s="19">
        <v>1.585</v>
      </c>
      <c r="AJ242" s="11">
        <f t="shared" ref="AJ242:AJ249" si="365">AI242-AI$264</f>
        <v>1.5225</v>
      </c>
      <c r="AK242" s="19">
        <v>131.30000000000001</v>
      </c>
      <c r="AL242" s="11">
        <f t="shared" ref="AL242:AL249" si="366">AK242-AK$264</f>
        <v>117.15</v>
      </c>
      <c r="AM242" s="4">
        <v>41.998910000000002</v>
      </c>
      <c r="AN242" s="4">
        <v>2.193765</v>
      </c>
      <c r="AO242" s="4">
        <v>19.144670000000001</v>
      </c>
    </row>
    <row r="243" spans="1:41" x14ac:dyDescent="0.3">
      <c r="B243" s="2" t="s">
        <v>177</v>
      </c>
      <c r="C243" s="9" t="s">
        <v>213</v>
      </c>
      <c r="D243" s="13" t="s">
        <v>238</v>
      </c>
      <c r="E243" s="18">
        <v>2</v>
      </c>
      <c r="F243" s="6">
        <v>4</v>
      </c>
      <c r="G243" s="19">
        <v>7.5490000000000004</v>
      </c>
      <c r="H243" s="11">
        <f t="shared" si="351"/>
        <v>7.4740000000000002</v>
      </c>
      <c r="I243" s="19">
        <v>18.71</v>
      </c>
      <c r="J243" s="11">
        <f t="shared" si="352"/>
        <v>18.653950000000002</v>
      </c>
      <c r="K243" s="19">
        <v>0.11899999999999999</v>
      </c>
      <c r="L243" s="11">
        <f t="shared" si="353"/>
        <v>5.174999999999999E-2</v>
      </c>
      <c r="M243" s="19">
        <v>1.081</v>
      </c>
      <c r="N243" s="11">
        <f t="shared" si="354"/>
        <v>1.0024999999999999</v>
      </c>
      <c r="O243" s="19">
        <v>11.49</v>
      </c>
      <c r="P243" s="11">
        <f t="shared" si="355"/>
        <v>10.2515</v>
      </c>
      <c r="Q243" s="19">
        <v>26.46</v>
      </c>
      <c r="R243" s="11">
        <f t="shared" si="356"/>
        <v>4.1350000000000016</v>
      </c>
      <c r="S243" s="19">
        <v>1.847</v>
      </c>
      <c r="T243" s="11">
        <f t="shared" si="357"/>
        <v>1.6864999999999999</v>
      </c>
      <c r="U243" s="19">
        <v>0.81930000000000003</v>
      </c>
      <c r="V243" s="11">
        <f t="shared" si="358"/>
        <v>0.79365000000000008</v>
      </c>
      <c r="W243" s="19">
        <v>2.3490000000000002</v>
      </c>
      <c r="X243" s="11">
        <f t="shared" si="359"/>
        <v>2.262</v>
      </c>
      <c r="Y243" s="19">
        <v>1.8839999999999999</v>
      </c>
      <c r="Z243" s="11">
        <f t="shared" si="360"/>
        <v>1.8694999999999999</v>
      </c>
      <c r="AA243" s="19">
        <v>2.7869999999999999</v>
      </c>
      <c r="AB243" s="11">
        <f t="shared" si="361"/>
        <v>2.6785000000000001</v>
      </c>
      <c r="AC243" s="19">
        <v>7.5359999999999996</v>
      </c>
      <c r="AD243" s="11">
        <f t="shared" si="362"/>
        <v>6.2634999999999996</v>
      </c>
      <c r="AE243" s="19">
        <v>1.3080000000000001</v>
      </c>
      <c r="AF243" s="11">
        <f t="shared" si="363"/>
        <v>1.2665</v>
      </c>
      <c r="AG243" s="19">
        <v>5.5490000000000004</v>
      </c>
      <c r="AH243" s="11">
        <f t="shared" si="364"/>
        <v>3.9485000000000001</v>
      </c>
      <c r="AI243" s="19">
        <v>1.2929999999999999</v>
      </c>
      <c r="AJ243" s="11">
        <f t="shared" si="365"/>
        <v>1.2304999999999999</v>
      </c>
      <c r="AK243" s="19">
        <v>92.17</v>
      </c>
      <c r="AL243" s="11">
        <f t="shared" si="366"/>
        <v>78.02</v>
      </c>
      <c r="AM243" s="4">
        <v>38.496839999999999</v>
      </c>
      <c r="AN243" s="4">
        <v>2.58839</v>
      </c>
      <c r="AO243" s="4">
        <v>14.87289</v>
      </c>
    </row>
    <row r="244" spans="1:41" x14ac:dyDescent="0.3">
      <c r="B244" s="2" t="s">
        <v>178</v>
      </c>
      <c r="C244" s="9" t="s">
        <v>213</v>
      </c>
      <c r="D244" s="13" t="s">
        <v>238</v>
      </c>
      <c r="E244" s="18">
        <v>3</v>
      </c>
      <c r="F244" s="6">
        <v>3.31</v>
      </c>
      <c r="G244" s="19">
        <v>4.7880000000000003</v>
      </c>
      <c r="H244" s="11">
        <f t="shared" si="351"/>
        <v>4.7130000000000001</v>
      </c>
      <c r="I244" s="19">
        <v>13.28</v>
      </c>
      <c r="J244" s="11">
        <f t="shared" si="352"/>
        <v>13.223949999999999</v>
      </c>
      <c r="K244" s="19">
        <v>0.27379999999999999</v>
      </c>
      <c r="L244" s="11">
        <f t="shared" si="353"/>
        <v>0.20654999999999998</v>
      </c>
      <c r="M244" s="19">
        <v>0.92930000000000001</v>
      </c>
      <c r="N244" s="11">
        <f t="shared" si="354"/>
        <v>0.8508</v>
      </c>
      <c r="O244" s="19">
        <v>9.9450000000000003</v>
      </c>
      <c r="P244" s="11">
        <f t="shared" si="355"/>
        <v>8.7065000000000001</v>
      </c>
      <c r="Q244" s="19">
        <v>26.45</v>
      </c>
      <c r="R244" s="11">
        <f t="shared" si="356"/>
        <v>4.125</v>
      </c>
      <c r="S244" s="19">
        <v>1.431</v>
      </c>
      <c r="T244" s="11">
        <f t="shared" si="357"/>
        <v>1.2705</v>
      </c>
      <c r="U244" s="19">
        <v>1.28</v>
      </c>
      <c r="V244" s="11">
        <f t="shared" si="358"/>
        <v>1.2543500000000001</v>
      </c>
      <c r="W244" s="19">
        <v>1.5369999999999999</v>
      </c>
      <c r="X244" s="11">
        <f t="shared" si="359"/>
        <v>1.45</v>
      </c>
      <c r="Y244" s="19">
        <v>0.90169999999999995</v>
      </c>
      <c r="Z244" s="11">
        <f t="shared" si="360"/>
        <v>0.88719999999999999</v>
      </c>
      <c r="AA244" s="19">
        <v>2.556</v>
      </c>
      <c r="AB244" s="11">
        <f t="shared" si="361"/>
        <v>2.4475000000000002</v>
      </c>
      <c r="AC244" s="19">
        <v>6.5149999999999997</v>
      </c>
      <c r="AD244" s="11">
        <f t="shared" si="362"/>
        <v>5.2424999999999997</v>
      </c>
      <c r="AE244" s="19">
        <v>0.97050000000000003</v>
      </c>
      <c r="AF244" s="11">
        <f t="shared" si="363"/>
        <v>0.92900000000000005</v>
      </c>
      <c r="AG244" s="19">
        <v>3.6909999999999998</v>
      </c>
      <c r="AH244" s="11">
        <f t="shared" si="364"/>
        <v>2.0904999999999996</v>
      </c>
      <c r="AI244" s="19">
        <v>1.8779999999999999</v>
      </c>
      <c r="AJ244" s="11">
        <f t="shared" si="365"/>
        <v>1.8154999999999999</v>
      </c>
      <c r="AK244" s="19">
        <v>61.31</v>
      </c>
      <c r="AL244" s="11">
        <f t="shared" si="366"/>
        <v>47.160000000000004</v>
      </c>
      <c r="AM244" s="4">
        <v>43.340580000000003</v>
      </c>
      <c r="AN244" s="4">
        <v>1.984909</v>
      </c>
      <c r="AO244" s="4">
        <v>21.835039999999999</v>
      </c>
    </row>
    <row r="245" spans="1:41" x14ac:dyDescent="0.3">
      <c r="B245" s="2" t="s">
        <v>179</v>
      </c>
      <c r="C245" s="9" t="s">
        <v>213</v>
      </c>
      <c r="D245" s="13" t="s">
        <v>238</v>
      </c>
      <c r="E245" s="18">
        <v>4</v>
      </c>
      <c r="F245" s="6">
        <v>3.11</v>
      </c>
      <c r="G245" s="19">
        <v>7.9740000000000002</v>
      </c>
      <c r="H245" s="11">
        <f t="shared" si="351"/>
        <v>7.899</v>
      </c>
      <c r="I245" s="19">
        <v>12.45</v>
      </c>
      <c r="J245" s="11">
        <f t="shared" si="352"/>
        <v>12.393949999999998</v>
      </c>
      <c r="K245" s="19">
        <v>0.23089999999999999</v>
      </c>
      <c r="L245" s="11">
        <f t="shared" si="353"/>
        <v>0.16364999999999999</v>
      </c>
      <c r="M245" s="19">
        <v>2.294</v>
      </c>
      <c r="N245" s="11">
        <f t="shared" si="354"/>
        <v>2.2155</v>
      </c>
      <c r="O245" s="19">
        <v>12.99</v>
      </c>
      <c r="P245" s="11">
        <f t="shared" si="355"/>
        <v>11.7515</v>
      </c>
      <c r="Q245" s="19">
        <v>29.2</v>
      </c>
      <c r="R245" s="11">
        <f t="shared" si="356"/>
        <v>6.875</v>
      </c>
      <c r="S245" s="19">
        <v>2.0979999999999999</v>
      </c>
      <c r="T245" s="11">
        <f t="shared" si="357"/>
        <v>1.9374999999999998</v>
      </c>
      <c r="U245" s="19">
        <v>0.84940000000000004</v>
      </c>
      <c r="V245" s="11">
        <f t="shared" si="358"/>
        <v>0.82375000000000009</v>
      </c>
      <c r="W245" s="19">
        <v>1.2430000000000001</v>
      </c>
      <c r="X245" s="11">
        <f t="shared" si="359"/>
        <v>1.1560000000000001</v>
      </c>
      <c r="Y245" s="19">
        <v>0.99819999999999998</v>
      </c>
      <c r="Z245" s="11">
        <f t="shared" si="360"/>
        <v>0.98370000000000002</v>
      </c>
      <c r="AA245" s="19">
        <v>1.88</v>
      </c>
      <c r="AB245" s="11">
        <f t="shared" si="361"/>
        <v>1.7714999999999999</v>
      </c>
      <c r="AC245" s="19">
        <v>8.0839999999999996</v>
      </c>
      <c r="AD245" s="11">
        <f t="shared" si="362"/>
        <v>6.8114999999999997</v>
      </c>
      <c r="AE245" s="19">
        <v>1.056</v>
      </c>
      <c r="AF245" s="11">
        <f t="shared" si="363"/>
        <v>1.0145</v>
      </c>
      <c r="AG245" s="19">
        <v>15.83</v>
      </c>
      <c r="AH245" s="11">
        <f t="shared" si="364"/>
        <v>14.2295</v>
      </c>
      <c r="AI245" s="19">
        <v>0.7964</v>
      </c>
      <c r="AJ245" s="11">
        <f t="shared" si="365"/>
        <v>0.7339</v>
      </c>
      <c r="AK245" s="19">
        <v>117.5</v>
      </c>
      <c r="AL245" s="11">
        <f t="shared" si="366"/>
        <v>103.35</v>
      </c>
      <c r="AM245" s="4">
        <v>41.168239999999997</v>
      </c>
      <c r="AN245" s="4">
        <v>2.0665089999999999</v>
      </c>
      <c r="AO245" s="4">
        <v>19.92164</v>
      </c>
    </row>
    <row r="246" spans="1:41" x14ac:dyDescent="0.3">
      <c r="B246" s="2" t="s">
        <v>180</v>
      </c>
      <c r="C246" s="9" t="s">
        <v>213</v>
      </c>
      <c r="D246" s="13" t="s">
        <v>239</v>
      </c>
      <c r="E246" s="18">
        <v>5</v>
      </c>
      <c r="F246" s="6">
        <v>2.78</v>
      </c>
      <c r="G246" s="19">
        <v>4.931</v>
      </c>
      <c r="H246" s="11">
        <f t="shared" si="351"/>
        <v>4.8559999999999999</v>
      </c>
      <c r="I246" s="19">
        <v>8.1980000000000004</v>
      </c>
      <c r="J246" s="11">
        <f t="shared" si="352"/>
        <v>8.1419499999999996</v>
      </c>
      <c r="K246" s="19">
        <v>0.27139999999999997</v>
      </c>
      <c r="L246" s="11">
        <f t="shared" si="353"/>
        <v>0.20414999999999997</v>
      </c>
      <c r="M246" s="19">
        <v>1.4610000000000001</v>
      </c>
      <c r="N246" s="11">
        <f t="shared" si="354"/>
        <v>1.3825000000000001</v>
      </c>
      <c r="O246" s="19">
        <v>9.67</v>
      </c>
      <c r="P246" s="11">
        <f t="shared" si="355"/>
        <v>8.4314999999999998</v>
      </c>
      <c r="Q246" s="19">
        <v>23.79</v>
      </c>
      <c r="R246" s="11">
        <f t="shared" si="356"/>
        <v>1.4649999999999999</v>
      </c>
      <c r="S246" s="19">
        <v>1.976</v>
      </c>
      <c r="T246" s="11">
        <f t="shared" si="357"/>
        <v>1.8154999999999999</v>
      </c>
      <c r="U246" s="19">
        <v>1.3240000000000001</v>
      </c>
      <c r="V246" s="11">
        <f t="shared" si="358"/>
        <v>1.2983500000000001</v>
      </c>
      <c r="W246" s="19">
        <v>1.222</v>
      </c>
      <c r="X246" s="11">
        <f t="shared" si="359"/>
        <v>1.135</v>
      </c>
      <c r="Y246" s="19">
        <v>0.77969999999999995</v>
      </c>
      <c r="Z246" s="11">
        <f t="shared" si="360"/>
        <v>0.76519999999999999</v>
      </c>
      <c r="AA246" s="19">
        <v>1.1140000000000001</v>
      </c>
      <c r="AB246" s="11">
        <f t="shared" si="361"/>
        <v>1.0055000000000001</v>
      </c>
      <c r="AC246" s="19">
        <v>6.7060000000000004</v>
      </c>
      <c r="AD246" s="11">
        <f t="shared" si="362"/>
        <v>5.4335000000000004</v>
      </c>
      <c r="AE246" s="19">
        <v>0.89900000000000002</v>
      </c>
      <c r="AF246" s="11">
        <f t="shared" si="363"/>
        <v>0.85750000000000004</v>
      </c>
      <c r="AG246" s="19">
        <v>5.8739999999999997</v>
      </c>
      <c r="AH246" s="11">
        <f t="shared" si="364"/>
        <v>4.2734999999999994</v>
      </c>
      <c r="AI246" s="19">
        <v>1.2969999999999999</v>
      </c>
      <c r="AJ246" s="11">
        <f t="shared" si="365"/>
        <v>1.2344999999999999</v>
      </c>
      <c r="AK246" s="19">
        <v>65.23</v>
      </c>
      <c r="AL246" s="11">
        <f t="shared" si="366"/>
        <v>51.080000000000005</v>
      </c>
      <c r="AM246" s="4">
        <v>43.549329999999998</v>
      </c>
      <c r="AN246" s="4">
        <v>1.8969830000000001</v>
      </c>
      <c r="AO246" s="4">
        <v>22.957149999999999</v>
      </c>
    </row>
    <row r="247" spans="1:41" x14ac:dyDescent="0.3">
      <c r="B247" s="2" t="s">
        <v>181</v>
      </c>
      <c r="C247" s="9" t="s">
        <v>213</v>
      </c>
      <c r="D247" s="13" t="s">
        <v>239</v>
      </c>
      <c r="E247" s="18">
        <v>6</v>
      </c>
      <c r="F247" s="6">
        <v>2.2599999999999998</v>
      </c>
      <c r="G247" s="19">
        <v>9.0060000000000002</v>
      </c>
      <c r="H247" s="11">
        <f t="shared" si="351"/>
        <v>8.9310000000000009</v>
      </c>
      <c r="I247" s="19">
        <v>9.8230000000000004</v>
      </c>
      <c r="J247" s="11">
        <f t="shared" si="352"/>
        <v>9.7669499999999996</v>
      </c>
      <c r="K247" s="19">
        <v>0.29609999999999997</v>
      </c>
      <c r="L247" s="11">
        <f t="shared" si="353"/>
        <v>0.22884999999999997</v>
      </c>
      <c r="M247" s="19">
        <v>1.2050000000000001</v>
      </c>
      <c r="N247" s="11">
        <f t="shared" si="354"/>
        <v>1.1265000000000001</v>
      </c>
      <c r="O247" s="19">
        <v>7.2969999999999997</v>
      </c>
      <c r="P247" s="11">
        <f t="shared" si="355"/>
        <v>6.0584999999999996</v>
      </c>
      <c r="Q247" s="19">
        <v>27.51</v>
      </c>
      <c r="R247" s="11">
        <f t="shared" si="356"/>
        <v>5.1850000000000023</v>
      </c>
      <c r="S247" s="19">
        <v>3.504</v>
      </c>
      <c r="T247" s="11">
        <f t="shared" si="357"/>
        <v>3.3435000000000001</v>
      </c>
      <c r="U247" s="19">
        <v>1.5229999999999999</v>
      </c>
      <c r="V247" s="11">
        <f t="shared" si="358"/>
        <v>1.49735</v>
      </c>
      <c r="W247" s="19">
        <v>1.4570000000000001</v>
      </c>
      <c r="X247" s="11">
        <f t="shared" si="359"/>
        <v>1.37</v>
      </c>
      <c r="Y247" s="19">
        <v>0.97330000000000005</v>
      </c>
      <c r="Z247" s="11">
        <f t="shared" si="360"/>
        <v>0.9588000000000001</v>
      </c>
      <c r="AA247" s="19">
        <v>4.4669999999999996</v>
      </c>
      <c r="AB247" s="11">
        <f t="shared" si="361"/>
        <v>4.3584999999999994</v>
      </c>
      <c r="AC247" s="19">
        <v>6.6509999999999998</v>
      </c>
      <c r="AD247" s="11">
        <f t="shared" si="362"/>
        <v>5.3784999999999998</v>
      </c>
      <c r="AE247" s="19">
        <v>0.95660000000000001</v>
      </c>
      <c r="AF247" s="11">
        <f t="shared" si="363"/>
        <v>0.91510000000000002</v>
      </c>
      <c r="AG247" s="19">
        <v>4.3150000000000004</v>
      </c>
      <c r="AH247" s="11">
        <f t="shared" si="364"/>
        <v>2.7145000000000001</v>
      </c>
      <c r="AI247" s="19">
        <v>0.62039999999999995</v>
      </c>
      <c r="AJ247" s="11">
        <f t="shared" si="365"/>
        <v>0.55789999999999995</v>
      </c>
      <c r="AK247" s="19">
        <v>94.06</v>
      </c>
      <c r="AL247" s="11">
        <f t="shared" si="366"/>
        <v>79.91</v>
      </c>
      <c r="AM247" s="4">
        <v>43.13165</v>
      </c>
      <c r="AN247" s="4">
        <v>1.824702</v>
      </c>
      <c r="AO247" s="4">
        <v>23.637640000000001</v>
      </c>
    </row>
    <row r="248" spans="1:41" x14ac:dyDescent="0.3">
      <c r="B248" s="2" t="s">
        <v>182</v>
      </c>
      <c r="C248" s="9" t="s">
        <v>213</v>
      </c>
      <c r="D248" s="13" t="s">
        <v>239</v>
      </c>
      <c r="E248" s="18">
        <v>7</v>
      </c>
      <c r="F248" s="6">
        <v>2.25</v>
      </c>
      <c r="G248" s="19">
        <v>6.3</v>
      </c>
      <c r="H248" s="11">
        <f t="shared" si="351"/>
        <v>6.2249999999999996</v>
      </c>
      <c r="I248" s="19">
        <v>14</v>
      </c>
      <c r="J248" s="11">
        <f t="shared" si="352"/>
        <v>13.943949999999999</v>
      </c>
      <c r="K248" s="19">
        <v>3.2300000000000002E-2</v>
      </c>
      <c r="L248" s="11">
        <v>0</v>
      </c>
      <c r="M248" s="19">
        <v>1.137</v>
      </c>
      <c r="N248" s="11">
        <f t="shared" si="354"/>
        <v>1.0585</v>
      </c>
      <c r="O248" s="19">
        <v>6.7649999999999997</v>
      </c>
      <c r="P248" s="11">
        <f t="shared" si="355"/>
        <v>5.5264999999999995</v>
      </c>
      <c r="Q248" s="19">
        <v>33.659999999999997</v>
      </c>
      <c r="R248" s="11">
        <f t="shared" si="356"/>
        <v>11.334999999999997</v>
      </c>
      <c r="S248" s="19">
        <v>2.2120000000000002</v>
      </c>
      <c r="T248" s="11">
        <f t="shared" si="357"/>
        <v>2.0515000000000003</v>
      </c>
      <c r="U248" s="19">
        <v>1.052</v>
      </c>
      <c r="V248" s="11">
        <f t="shared" si="358"/>
        <v>1.0263500000000001</v>
      </c>
      <c r="W248" s="19">
        <v>1.6040000000000001</v>
      </c>
      <c r="X248" s="11">
        <f t="shared" si="359"/>
        <v>1.5170000000000001</v>
      </c>
      <c r="Y248" s="19">
        <v>1.3859999999999999</v>
      </c>
      <c r="Z248" s="11">
        <f t="shared" si="360"/>
        <v>1.3714999999999999</v>
      </c>
      <c r="AA248" s="19">
        <v>2.94</v>
      </c>
      <c r="AB248" s="11">
        <f t="shared" si="361"/>
        <v>2.8315000000000001</v>
      </c>
      <c r="AC248" s="19">
        <v>6.6989999999999998</v>
      </c>
      <c r="AD248" s="11">
        <f t="shared" si="362"/>
        <v>5.4264999999999999</v>
      </c>
      <c r="AE248" s="19">
        <v>0.90449999999999997</v>
      </c>
      <c r="AF248" s="11">
        <f t="shared" si="363"/>
        <v>0.86299999999999999</v>
      </c>
      <c r="AG248" s="19">
        <v>6.0679999999999996</v>
      </c>
      <c r="AH248" s="11">
        <f t="shared" si="364"/>
        <v>4.4674999999999994</v>
      </c>
      <c r="AI248" s="19">
        <v>1.268</v>
      </c>
      <c r="AJ248" s="11">
        <f t="shared" si="365"/>
        <v>1.2055</v>
      </c>
      <c r="AK248" s="19">
        <v>99.24</v>
      </c>
      <c r="AL248" s="11">
        <f t="shared" si="366"/>
        <v>85.089999999999989</v>
      </c>
      <c r="AM248" s="4">
        <v>42.670450000000002</v>
      </c>
      <c r="AN248" s="4">
        <v>1.783045</v>
      </c>
      <c r="AO248" s="4">
        <v>23.93122</v>
      </c>
    </row>
    <row r="249" spans="1:41" x14ac:dyDescent="0.3">
      <c r="B249" s="2" t="s">
        <v>183</v>
      </c>
      <c r="C249" s="9" t="s">
        <v>213</v>
      </c>
      <c r="D249" s="13" t="s">
        <v>239</v>
      </c>
      <c r="E249" s="18">
        <v>8</v>
      </c>
      <c r="F249" s="6">
        <v>2.4</v>
      </c>
      <c r="G249" s="19">
        <v>8.68</v>
      </c>
      <c r="H249" s="11">
        <f t="shared" si="351"/>
        <v>8.6050000000000004</v>
      </c>
      <c r="I249" s="19">
        <v>7.7309999999999999</v>
      </c>
      <c r="J249" s="11">
        <f t="shared" si="352"/>
        <v>7.6749499999999999</v>
      </c>
      <c r="K249" s="19">
        <v>0.63980000000000004</v>
      </c>
      <c r="L249" s="11">
        <f>K249-K$264</f>
        <v>0.57255</v>
      </c>
      <c r="M249" s="19">
        <v>1.57</v>
      </c>
      <c r="N249" s="11">
        <f t="shared" si="354"/>
        <v>1.4915</v>
      </c>
      <c r="O249" s="19">
        <v>6.8819999999999997</v>
      </c>
      <c r="P249" s="11">
        <f t="shared" si="355"/>
        <v>5.6434999999999995</v>
      </c>
      <c r="Q249" s="19">
        <v>34.369999999999997</v>
      </c>
      <c r="R249" s="11">
        <f t="shared" si="356"/>
        <v>12.044999999999998</v>
      </c>
      <c r="S249" s="19">
        <v>2.1779999999999999</v>
      </c>
      <c r="T249" s="11">
        <f t="shared" si="357"/>
        <v>2.0175000000000001</v>
      </c>
      <c r="U249" s="19">
        <v>1.3859999999999999</v>
      </c>
      <c r="V249" s="11">
        <f t="shared" si="358"/>
        <v>1.3603499999999999</v>
      </c>
      <c r="W249" s="19">
        <v>1.347</v>
      </c>
      <c r="X249" s="11">
        <f t="shared" si="359"/>
        <v>1.26</v>
      </c>
      <c r="Y249" s="19">
        <v>0.89349999999999996</v>
      </c>
      <c r="Z249" s="11">
        <f t="shared" si="360"/>
        <v>0.879</v>
      </c>
      <c r="AA249" s="19">
        <v>2.6840000000000002</v>
      </c>
      <c r="AB249" s="11">
        <f t="shared" si="361"/>
        <v>2.5755000000000003</v>
      </c>
      <c r="AC249" s="19">
        <v>7.7149999999999999</v>
      </c>
      <c r="AD249" s="11">
        <f t="shared" si="362"/>
        <v>6.4424999999999999</v>
      </c>
      <c r="AE249" s="19">
        <v>0.86480000000000001</v>
      </c>
      <c r="AF249" s="11">
        <f t="shared" si="363"/>
        <v>0.82330000000000003</v>
      </c>
      <c r="AG249" s="19">
        <v>5.6920000000000002</v>
      </c>
      <c r="AH249" s="11">
        <f t="shared" si="364"/>
        <v>4.0914999999999999</v>
      </c>
      <c r="AI249" s="19">
        <v>0.76139999999999997</v>
      </c>
      <c r="AJ249" s="11">
        <f t="shared" si="365"/>
        <v>0.69889999999999997</v>
      </c>
      <c r="AK249" s="19">
        <v>113.1</v>
      </c>
      <c r="AL249" s="11">
        <f t="shared" si="366"/>
        <v>98.949999999999989</v>
      </c>
      <c r="AM249" s="4">
        <v>43.49944</v>
      </c>
      <c r="AN249" s="4">
        <v>1.6424650000000001</v>
      </c>
      <c r="AO249" s="4">
        <v>26.48424</v>
      </c>
    </row>
    <row r="250" spans="1:41" s="2" customFormat="1" x14ac:dyDescent="0.3">
      <c r="A250" s="1"/>
      <c r="C250" s="9"/>
      <c r="D250" s="13"/>
      <c r="E250" s="14" t="s">
        <v>370</v>
      </c>
      <c r="F250" s="106">
        <f>AVERAGE(F242:F249)</f>
        <v>2.7874999999999996</v>
      </c>
      <c r="G250" s="19"/>
      <c r="H250" s="11"/>
      <c r="I250" s="19"/>
      <c r="J250" s="11"/>
      <c r="K250" s="19"/>
      <c r="L250" s="11"/>
      <c r="M250" s="19"/>
      <c r="N250" s="11"/>
      <c r="O250" s="19"/>
      <c r="P250" s="11"/>
      <c r="Q250" s="19"/>
      <c r="R250" s="11"/>
      <c r="S250" s="19"/>
      <c r="T250" s="11"/>
      <c r="U250" s="19"/>
      <c r="V250" s="11"/>
      <c r="W250" s="19"/>
      <c r="X250" s="11"/>
      <c r="Y250" s="19"/>
      <c r="Z250" s="11"/>
      <c r="AA250" s="19"/>
      <c r="AB250" s="11"/>
      <c r="AC250" s="19"/>
      <c r="AD250" s="11"/>
      <c r="AE250" s="19"/>
      <c r="AF250" s="11"/>
      <c r="AG250" s="19"/>
      <c r="AH250" s="11"/>
      <c r="AI250" s="19"/>
      <c r="AJ250" s="11"/>
      <c r="AK250" s="19"/>
      <c r="AL250" s="11"/>
      <c r="AM250" s="4"/>
      <c r="AN250" s="4"/>
      <c r="AO250" s="4"/>
    </row>
    <row r="251" spans="1:41" s="2" customFormat="1" x14ac:dyDescent="0.3">
      <c r="A251" s="1"/>
      <c r="C251" s="9"/>
      <c r="D251" s="13"/>
      <c r="E251" s="14" t="s">
        <v>268</v>
      </c>
      <c r="F251" s="106">
        <f>STDEV(F242:F249)/SQRT(8)</f>
        <v>0.2284087032367334</v>
      </c>
      <c r="G251" s="19"/>
      <c r="H251" s="11"/>
      <c r="I251" s="19"/>
      <c r="J251" s="11"/>
      <c r="K251" s="19"/>
      <c r="L251" s="11"/>
      <c r="M251" s="19"/>
      <c r="N251" s="11"/>
      <c r="O251" s="19"/>
      <c r="P251" s="11"/>
      <c r="Q251" s="19"/>
      <c r="R251" s="11"/>
      <c r="S251" s="19"/>
      <c r="T251" s="11"/>
      <c r="U251" s="19"/>
      <c r="V251" s="11"/>
      <c r="W251" s="19"/>
      <c r="X251" s="11"/>
      <c r="Y251" s="19"/>
      <c r="Z251" s="11"/>
      <c r="AA251" s="19"/>
      <c r="AB251" s="11"/>
      <c r="AC251" s="19"/>
      <c r="AD251" s="11"/>
      <c r="AE251" s="19"/>
      <c r="AF251" s="11"/>
      <c r="AG251" s="19"/>
      <c r="AH251" s="11"/>
      <c r="AI251" s="19"/>
      <c r="AJ251" s="11"/>
      <c r="AK251" s="19"/>
      <c r="AL251" s="11"/>
      <c r="AM251" s="4"/>
      <c r="AN251" s="4"/>
      <c r="AO251" s="4"/>
    </row>
    <row r="252" spans="1:41" x14ac:dyDescent="0.3">
      <c r="B252" s="2" t="s">
        <v>184</v>
      </c>
      <c r="C252" s="9" t="s">
        <v>213</v>
      </c>
      <c r="D252" s="13" t="s">
        <v>240</v>
      </c>
      <c r="E252" s="18">
        <v>9</v>
      </c>
      <c r="F252" s="6">
        <v>5.0599999999999996</v>
      </c>
      <c r="G252" s="19">
        <v>13.93</v>
      </c>
      <c r="H252" s="11">
        <f t="shared" ref="H252:H259" si="367">G252-G$264</f>
        <v>13.855</v>
      </c>
      <c r="I252" s="19">
        <v>4.1890000000000001</v>
      </c>
      <c r="J252" s="11">
        <f t="shared" ref="J252:J259" si="368">I252-I$264</f>
        <v>4.1329500000000001</v>
      </c>
      <c r="K252" s="19">
        <v>0.43130000000000002</v>
      </c>
      <c r="L252" s="11">
        <f>K252-K$264</f>
        <v>0.36404999999999998</v>
      </c>
      <c r="M252" s="19">
        <v>0.83830000000000005</v>
      </c>
      <c r="N252" s="11">
        <f t="shared" ref="N252:N259" si="369">M252-M$264</f>
        <v>0.75980000000000003</v>
      </c>
      <c r="O252" s="19">
        <v>13.55</v>
      </c>
      <c r="P252" s="11">
        <f t="shared" ref="P252:P259" si="370">O252-O$264</f>
        <v>12.311500000000001</v>
      </c>
      <c r="Q252" s="19">
        <v>25.73</v>
      </c>
      <c r="R252" s="11">
        <f t="shared" ref="R252:R257" si="371">Q252-Q$264</f>
        <v>3.4050000000000011</v>
      </c>
      <c r="S252" s="19">
        <v>2.0110000000000001</v>
      </c>
      <c r="T252" s="11">
        <f t="shared" ref="T252:T259" si="372">S252-S$264</f>
        <v>1.8505</v>
      </c>
      <c r="U252" s="19">
        <v>0.1196</v>
      </c>
      <c r="V252" s="11">
        <f t="shared" ref="V252:V259" si="373">U252-U$264</f>
        <v>9.3950000000000006E-2</v>
      </c>
      <c r="W252" s="19">
        <v>0.33310000000000001</v>
      </c>
      <c r="X252" s="11">
        <f t="shared" ref="X252:X259" si="374">W252-W$264</f>
        <v>0.24610000000000001</v>
      </c>
      <c r="Y252" s="19">
        <v>0.1101</v>
      </c>
      <c r="Z252" s="11">
        <f t="shared" ref="Z252:Z259" si="375">Y252-Y$264</f>
        <v>9.5600000000000004E-2</v>
      </c>
      <c r="AA252" s="19">
        <v>2.177</v>
      </c>
      <c r="AB252" s="11">
        <f t="shared" ref="AB252:AB259" si="376">AA252-AA$264</f>
        <v>2.0685000000000002</v>
      </c>
      <c r="AC252" s="19">
        <v>4.3310000000000004</v>
      </c>
      <c r="AD252" s="11">
        <f t="shared" ref="AD252:AD259" si="377">AC252-AC$264</f>
        <v>3.0585000000000004</v>
      </c>
      <c r="AE252" s="19">
        <v>0.36059999999999998</v>
      </c>
      <c r="AF252" s="11">
        <f t="shared" ref="AF252:AF259" si="378">AE252-AE$264</f>
        <v>0.31909999999999999</v>
      </c>
      <c r="AG252" s="19">
        <v>7.1890000000000001</v>
      </c>
      <c r="AH252" s="11">
        <f t="shared" ref="AH252:AH259" si="379">AG252-AG$264</f>
        <v>5.5884999999999998</v>
      </c>
      <c r="AI252" s="19">
        <v>0.79730000000000001</v>
      </c>
      <c r="AJ252" s="11">
        <f t="shared" ref="AJ252:AJ259" si="380">AI252-AI$264</f>
        <v>0.73480000000000001</v>
      </c>
      <c r="AK252" s="19">
        <v>93.08</v>
      </c>
      <c r="AL252" s="11">
        <f t="shared" ref="AL252:AL259" si="381">AK252-AK$264</f>
        <v>78.929999999999993</v>
      </c>
      <c r="AM252" s="4">
        <v>41.584409999999998</v>
      </c>
      <c r="AN252" s="4">
        <v>1.984915</v>
      </c>
      <c r="AO252" s="4">
        <v>20.950220000000002</v>
      </c>
    </row>
    <row r="253" spans="1:41" x14ac:dyDescent="0.3">
      <c r="B253" s="2" t="s">
        <v>185</v>
      </c>
      <c r="C253" s="9" t="s">
        <v>213</v>
      </c>
      <c r="D253" s="13" t="s">
        <v>240</v>
      </c>
      <c r="E253" s="18">
        <v>10</v>
      </c>
      <c r="F253" s="6">
        <v>5.68</v>
      </c>
      <c r="G253" s="19">
        <v>14.45</v>
      </c>
      <c r="H253" s="11">
        <f t="shared" si="367"/>
        <v>14.375</v>
      </c>
      <c r="I253" s="19">
        <v>6.4169999999999998</v>
      </c>
      <c r="J253" s="11">
        <f t="shared" si="368"/>
        <v>6.3609499999999999</v>
      </c>
      <c r="K253" s="19">
        <v>3.8600000000000002E-2</v>
      </c>
      <c r="L253" s="11">
        <v>0</v>
      </c>
      <c r="M253" s="19">
        <v>1.323</v>
      </c>
      <c r="N253" s="11">
        <f t="shared" si="369"/>
        <v>1.2444999999999999</v>
      </c>
      <c r="O253" s="19">
        <v>5.2560000000000002</v>
      </c>
      <c r="P253" s="11">
        <f t="shared" si="370"/>
        <v>4.0175000000000001</v>
      </c>
      <c r="Q253" s="19">
        <v>25.29</v>
      </c>
      <c r="R253" s="11">
        <f t="shared" si="371"/>
        <v>2.9649999999999999</v>
      </c>
      <c r="S253" s="19">
        <v>2.4380000000000002</v>
      </c>
      <c r="T253" s="11">
        <f t="shared" si="372"/>
        <v>2.2775000000000003</v>
      </c>
      <c r="U253" s="19">
        <v>0.59119999999999995</v>
      </c>
      <c r="V253" s="11">
        <f t="shared" si="373"/>
        <v>0.56555</v>
      </c>
      <c r="W253" s="19">
        <v>0.46129999999999999</v>
      </c>
      <c r="X253" s="11">
        <f t="shared" si="374"/>
        <v>0.37429999999999997</v>
      </c>
      <c r="Y253" s="19">
        <v>0.1484</v>
      </c>
      <c r="Z253" s="11">
        <f t="shared" si="375"/>
        <v>0.13390000000000002</v>
      </c>
      <c r="AA253" s="19">
        <v>5.0949999999999998</v>
      </c>
      <c r="AB253" s="11">
        <f t="shared" si="376"/>
        <v>4.9864999999999995</v>
      </c>
      <c r="AC253" s="19">
        <v>5.3769999999999998</v>
      </c>
      <c r="AD253" s="11">
        <f t="shared" si="377"/>
        <v>4.1044999999999998</v>
      </c>
      <c r="AE253" s="19">
        <v>1.04</v>
      </c>
      <c r="AF253" s="11">
        <f t="shared" si="378"/>
        <v>0.99850000000000005</v>
      </c>
      <c r="AG253" s="19">
        <v>7.6559999999999997</v>
      </c>
      <c r="AH253" s="11">
        <f t="shared" si="379"/>
        <v>6.0554999999999994</v>
      </c>
      <c r="AI253" s="19">
        <v>2.0790000000000002</v>
      </c>
      <c r="AJ253" s="11">
        <f t="shared" si="380"/>
        <v>2.0165000000000002</v>
      </c>
      <c r="AK253" s="19">
        <v>64.680000000000007</v>
      </c>
      <c r="AL253" s="11">
        <f t="shared" si="381"/>
        <v>50.530000000000008</v>
      </c>
      <c r="AM253" s="4">
        <v>44.097720000000002</v>
      </c>
      <c r="AN253" s="4">
        <v>1.700161</v>
      </c>
      <c r="AO253" s="4">
        <v>25.937380000000001</v>
      </c>
    </row>
    <row r="254" spans="1:41" x14ac:dyDescent="0.3">
      <c r="B254" s="2" t="s">
        <v>186</v>
      </c>
      <c r="C254" s="9" t="s">
        <v>213</v>
      </c>
      <c r="D254" s="13" t="s">
        <v>240</v>
      </c>
      <c r="E254" s="18">
        <v>11</v>
      </c>
      <c r="F254" s="6">
        <v>4.0999999999999996</v>
      </c>
      <c r="G254" s="19">
        <v>17.93</v>
      </c>
      <c r="H254" s="11">
        <f t="shared" si="367"/>
        <v>17.855</v>
      </c>
      <c r="I254" s="19">
        <v>5.6379999999999999</v>
      </c>
      <c r="J254" s="11">
        <f t="shared" si="368"/>
        <v>5.58195</v>
      </c>
      <c r="K254" s="19">
        <v>7.7399999999999997E-2</v>
      </c>
      <c r="L254" s="11">
        <f>K254-K$264</f>
        <v>1.0149999999999992E-2</v>
      </c>
      <c r="M254" s="19">
        <v>1.0389999999999999</v>
      </c>
      <c r="N254" s="11">
        <f t="shared" si="369"/>
        <v>0.96049999999999991</v>
      </c>
      <c r="O254" s="19">
        <v>13.36</v>
      </c>
      <c r="P254" s="11">
        <f t="shared" si="370"/>
        <v>12.121499999999999</v>
      </c>
      <c r="Q254" s="19">
        <v>29.7</v>
      </c>
      <c r="R254" s="11">
        <f t="shared" si="371"/>
        <v>7.375</v>
      </c>
      <c r="S254" s="19">
        <v>4.3899999999999997</v>
      </c>
      <c r="T254" s="11">
        <f t="shared" si="372"/>
        <v>4.2294999999999998</v>
      </c>
      <c r="U254" s="19">
        <v>0.23630000000000001</v>
      </c>
      <c r="V254" s="11">
        <f t="shared" si="373"/>
        <v>0.21065</v>
      </c>
      <c r="W254" s="19">
        <v>0.37759999999999999</v>
      </c>
      <c r="X254" s="11">
        <f t="shared" si="374"/>
        <v>0.29059999999999997</v>
      </c>
      <c r="Y254" s="19">
        <v>0.17419999999999999</v>
      </c>
      <c r="Z254" s="11">
        <f t="shared" si="375"/>
        <v>0.15970000000000001</v>
      </c>
      <c r="AA254" s="19">
        <v>2.8450000000000002</v>
      </c>
      <c r="AB254" s="11">
        <f t="shared" si="376"/>
        <v>2.7365000000000004</v>
      </c>
      <c r="AC254" s="19">
        <v>8.0679999999999996</v>
      </c>
      <c r="AD254" s="11">
        <f t="shared" si="377"/>
        <v>6.7954999999999997</v>
      </c>
      <c r="AE254" s="19">
        <v>0.9627</v>
      </c>
      <c r="AF254" s="11">
        <f t="shared" si="378"/>
        <v>0.92120000000000002</v>
      </c>
      <c r="AG254" s="19">
        <v>7.1139999999999999</v>
      </c>
      <c r="AH254" s="11">
        <f t="shared" si="379"/>
        <v>5.5134999999999996</v>
      </c>
      <c r="AI254" s="19">
        <v>1.837</v>
      </c>
      <c r="AJ254" s="11">
        <f t="shared" si="380"/>
        <v>1.7745</v>
      </c>
      <c r="AK254" s="19">
        <v>89.79</v>
      </c>
      <c r="AL254" s="11">
        <f t="shared" si="381"/>
        <v>75.64</v>
      </c>
      <c r="AM254" s="4">
        <v>41.182490000000001</v>
      </c>
      <c r="AN254" s="4">
        <v>1.89131</v>
      </c>
      <c r="AO254" s="4">
        <v>21.77459</v>
      </c>
    </row>
    <row r="255" spans="1:41" x14ac:dyDescent="0.3">
      <c r="B255" s="2" t="s">
        <v>187</v>
      </c>
      <c r="C255" s="9" t="s">
        <v>213</v>
      </c>
      <c r="D255" s="13" t="s">
        <v>240</v>
      </c>
      <c r="E255" s="18">
        <v>12</v>
      </c>
      <c r="F255" s="6">
        <v>5.63</v>
      </c>
      <c r="G255" s="19">
        <v>10.65</v>
      </c>
      <c r="H255" s="11">
        <f t="shared" si="367"/>
        <v>10.575000000000001</v>
      </c>
      <c r="I255" s="19">
        <v>4.7329999999999997</v>
      </c>
      <c r="J255" s="11">
        <f t="shared" si="368"/>
        <v>4.6769499999999997</v>
      </c>
      <c r="K255" s="19">
        <v>9.6299999999999997E-2</v>
      </c>
      <c r="L255" s="11">
        <f>K255-K$264</f>
        <v>2.9049999999999992E-2</v>
      </c>
      <c r="M255" s="19">
        <v>1.1419999999999999</v>
      </c>
      <c r="N255" s="11">
        <f t="shared" si="369"/>
        <v>1.0634999999999999</v>
      </c>
      <c r="O255" s="19">
        <v>8.6910000000000007</v>
      </c>
      <c r="P255" s="11">
        <f t="shared" si="370"/>
        <v>7.4525000000000006</v>
      </c>
      <c r="Q255" s="19">
        <v>23.24</v>
      </c>
      <c r="R255" s="11">
        <f t="shared" si="371"/>
        <v>0.91499999999999915</v>
      </c>
      <c r="S255" s="19">
        <v>2.6659999999999999</v>
      </c>
      <c r="T255" s="11">
        <f t="shared" si="372"/>
        <v>2.5055000000000001</v>
      </c>
      <c r="U255" s="19">
        <v>0.1857</v>
      </c>
      <c r="V255" s="11">
        <f t="shared" si="373"/>
        <v>0.16005</v>
      </c>
      <c r="W255" s="19">
        <v>0.31119999999999998</v>
      </c>
      <c r="X255" s="11">
        <f t="shared" si="374"/>
        <v>0.22419999999999998</v>
      </c>
      <c r="Y255" s="19">
        <v>0.1452</v>
      </c>
      <c r="Z255" s="11">
        <f t="shared" si="375"/>
        <v>0.13069999999999998</v>
      </c>
      <c r="AA255" s="19">
        <v>3.895</v>
      </c>
      <c r="AB255" s="11">
        <f t="shared" si="376"/>
        <v>3.7865000000000002</v>
      </c>
      <c r="AC255" s="19">
        <v>3.7229999999999999</v>
      </c>
      <c r="AD255" s="11">
        <f t="shared" si="377"/>
        <v>2.4504999999999999</v>
      </c>
      <c r="AE255" s="19">
        <v>0.79359999999999997</v>
      </c>
      <c r="AF255" s="11">
        <f t="shared" si="378"/>
        <v>0.75209999999999999</v>
      </c>
      <c r="AG255" s="19">
        <v>3.9340000000000002</v>
      </c>
      <c r="AH255" s="11">
        <f t="shared" si="379"/>
        <v>2.3334999999999999</v>
      </c>
      <c r="AI255" s="19">
        <v>1.083</v>
      </c>
      <c r="AJ255" s="11">
        <f t="shared" si="380"/>
        <v>1.0205</v>
      </c>
      <c r="AK255" s="19">
        <v>119.1</v>
      </c>
      <c r="AL255" s="11">
        <f t="shared" si="381"/>
        <v>104.94999999999999</v>
      </c>
      <c r="AM255" s="4">
        <v>42.948059999999998</v>
      </c>
      <c r="AN255" s="4">
        <v>1.6649259999999999</v>
      </c>
      <c r="AO255" s="4">
        <v>25.795780000000001</v>
      </c>
    </row>
    <row r="256" spans="1:41" x14ac:dyDescent="0.3">
      <c r="B256" s="2" t="s">
        <v>188</v>
      </c>
      <c r="C256" s="9" t="s">
        <v>213</v>
      </c>
      <c r="D256" s="13" t="s">
        <v>241</v>
      </c>
      <c r="E256" s="18">
        <v>13</v>
      </c>
      <c r="F256" s="6">
        <v>4.04</v>
      </c>
      <c r="G256" s="19">
        <v>12.63</v>
      </c>
      <c r="H256" s="11">
        <f t="shared" si="367"/>
        <v>12.555000000000001</v>
      </c>
      <c r="I256" s="19">
        <v>7.4130000000000003</v>
      </c>
      <c r="J256" s="11">
        <f t="shared" si="368"/>
        <v>7.3569500000000003</v>
      </c>
      <c r="K256" s="19">
        <v>1.4500000000000001E-2</v>
      </c>
      <c r="L256" s="11">
        <v>0</v>
      </c>
      <c r="M256" s="19">
        <v>0.94620000000000004</v>
      </c>
      <c r="N256" s="11">
        <f t="shared" si="369"/>
        <v>0.86770000000000003</v>
      </c>
      <c r="O256" s="19">
        <v>7.6050000000000004</v>
      </c>
      <c r="P256" s="11">
        <f t="shared" si="370"/>
        <v>6.3665000000000003</v>
      </c>
      <c r="Q256" s="19">
        <v>26.99</v>
      </c>
      <c r="R256" s="11">
        <f t="shared" si="371"/>
        <v>4.6649999999999991</v>
      </c>
      <c r="S256" s="19">
        <v>1.911</v>
      </c>
      <c r="T256" s="11">
        <f t="shared" si="372"/>
        <v>1.7504999999999999</v>
      </c>
      <c r="U256" s="19">
        <v>0.30199999999999999</v>
      </c>
      <c r="V256" s="11">
        <f t="shared" si="373"/>
        <v>0.27634999999999998</v>
      </c>
      <c r="W256" s="19">
        <v>0.58309999999999995</v>
      </c>
      <c r="X256" s="11">
        <f t="shared" si="374"/>
        <v>0.49609999999999999</v>
      </c>
      <c r="Y256" s="19">
        <v>0.1381</v>
      </c>
      <c r="Z256" s="11">
        <f t="shared" si="375"/>
        <v>0.1236</v>
      </c>
      <c r="AA256" s="19">
        <v>2.3540000000000001</v>
      </c>
      <c r="AB256" s="11">
        <f t="shared" si="376"/>
        <v>2.2455000000000003</v>
      </c>
      <c r="AC256" s="19">
        <v>5.8339999999999996</v>
      </c>
      <c r="AD256" s="11">
        <f t="shared" si="377"/>
        <v>4.5614999999999997</v>
      </c>
      <c r="AE256" s="19">
        <v>0.7974</v>
      </c>
      <c r="AF256" s="11">
        <f t="shared" si="378"/>
        <v>0.75590000000000002</v>
      </c>
      <c r="AG256" s="19">
        <v>6.9779999999999998</v>
      </c>
      <c r="AH256" s="11">
        <f t="shared" si="379"/>
        <v>5.3774999999999995</v>
      </c>
      <c r="AI256" s="19">
        <v>1.2430000000000001</v>
      </c>
      <c r="AJ256" s="11">
        <f t="shared" si="380"/>
        <v>1.1805000000000001</v>
      </c>
      <c r="AK256" s="19">
        <v>78.25</v>
      </c>
      <c r="AL256" s="11">
        <f t="shared" si="381"/>
        <v>64.099999999999994</v>
      </c>
      <c r="AM256" s="4">
        <v>40.699829999999999</v>
      </c>
      <c r="AN256" s="4">
        <v>1.639316</v>
      </c>
      <c r="AO256" s="4">
        <v>24.82732</v>
      </c>
    </row>
    <row r="257" spans="1:41" x14ac:dyDescent="0.3">
      <c r="B257" s="2" t="s">
        <v>189</v>
      </c>
      <c r="C257" s="9" t="s">
        <v>213</v>
      </c>
      <c r="D257" s="13" t="s">
        <v>241</v>
      </c>
      <c r="E257" s="18">
        <v>14</v>
      </c>
      <c r="F257" s="6">
        <v>5.87</v>
      </c>
      <c r="G257" s="19">
        <v>16.22</v>
      </c>
      <c r="H257" s="11">
        <f t="shared" si="367"/>
        <v>16.145</v>
      </c>
      <c r="I257" s="19">
        <v>9.0340000000000007</v>
      </c>
      <c r="J257" s="11">
        <f t="shared" si="368"/>
        <v>8.9779499999999999</v>
      </c>
      <c r="K257" s="19">
        <v>0</v>
      </c>
      <c r="L257" s="11">
        <v>0</v>
      </c>
      <c r="M257" s="19">
        <v>1.323</v>
      </c>
      <c r="N257" s="11">
        <f t="shared" si="369"/>
        <v>1.2444999999999999</v>
      </c>
      <c r="O257" s="19">
        <v>17.010000000000002</v>
      </c>
      <c r="P257" s="11">
        <f t="shared" si="370"/>
        <v>15.771500000000001</v>
      </c>
      <c r="Q257" s="19">
        <v>48.93</v>
      </c>
      <c r="R257" s="11">
        <f t="shared" si="371"/>
        <v>26.605</v>
      </c>
      <c r="S257" s="19">
        <v>2.6619999999999999</v>
      </c>
      <c r="T257" s="11">
        <f t="shared" si="372"/>
        <v>2.5015000000000001</v>
      </c>
      <c r="U257" s="19">
        <v>0.2356</v>
      </c>
      <c r="V257" s="11">
        <f t="shared" si="373"/>
        <v>0.20995</v>
      </c>
      <c r="W257" s="19">
        <v>0.83509999999999995</v>
      </c>
      <c r="X257" s="11">
        <f t="shared" si="374"/>
        <v>0.74809999999999999</v>
      </c>
      <c r="Y257" s="19">
        <v>0.18759999999999999</v>
      </c>
      <c r="Z257" s="11">
        <f t="shared" si="375"/>
        <v>0.17309999999999998</v>
      </c>
      <c r="AA257" s="19">
        <v>3.0870000000000002</v>
      </c>
      <c r="AB257" s="11">
        <f t="shared" si="376"/>
        <v>2.9785000000000004</v>
      </c>
      <c r="AC257" s="19">
        <v>8.3640000000000008</v>
      </c>
      <c r="AD257" s="11">
        <f t="shared" si="377"/>
        <v>7.0915000000000008</v>
      </c>
      <c r="AE257" s="19">
        <v>0.94589999999999996</v>
      </c>
      <c r="AF257" s="11">
        <f t="shared" si="378"/>
        <v>0.90439999999999998</v>
      </c>
      <c r="AG257" s="19">
        <v>12.92</v>
      </c>
      <c r="AH257" s="11">
        <f t="shared" si="379"/>
        <v>11.3195</v>
      </c>
      <c r="AI257" s="19">
        <v>1.284</v>
      </c>
      <c r="AJ257" s="11">
        <f t="shared" si="380"/>
        <v>1.2215</v>
      </c>
      <c r="AK257" s="19">
        <v>87.07</v>
      </c>
      <c r="AL257" s="11">
        <f t="shared" si="381"/>
        <v>72.919999999999987</v>
      </c>
      <c r="AM257" s="4">
        <v>39.517020000000002</v>
      </c>
      <c r="AN257" s="4">
        <v>1.493036</v>
      </c>
      <c r="AO257" s="4">
        <v>26.467559999999999</v>
      </c>
    </row>
    <row r="258" spans="1:41" x14ac:dyDescent="0.3">
      <c r="B258" s="2" t="s">
        <v>190</v>
      </c>
      <c r="C258" s="9" t="s">
        <v>213</v>
      </c>
      <c r="D258" s="13" t="s">
        <v>241</v>
      </c>
      <c r="E258" s="18">
        <v>15</v>
      </c>
      <c r="F258" s="6">
        <v>4.4000000000000004</v>
      </c>
      <c r="G258" s="19">
        <v>10.66</v>
      </c>
      <c r="H258" s="11">
        <f t="shared" si="367"/>
        <v>10.585000000000001</v>
      </c>
      <c r="I258" s="19">
        <v>10.119999999999999</v>
      </c>
      <c r="J258" s="11">
        <f t="shared" si="368"/>
        <v>10.063949999999998</v>
      </c>
      <c r="K258" s="19">
        <v>2.29E-2</v>
      </c>
      <c r="L258" s="11">
        <v>0</v>
      </c>
      <c r="M258" s="19">
        <v>1.228</v>
      </c>
      <c r="N258" s="11">
        <f t="shared" si="369"/>
        <v>1.1495</v>
      </c>
      <c r="O258" s="19">
        <v>10.34</v>
      </c>
      <c r="P258" s="11">
        <f t="shared" si="370"/>
        <v>9.1014999999999997</v>
      </c>
      <c r="Q258" s="19">
        <v>20.57</v>
      </c>
      <c r="R258" s="11">
        <v>0</v>
      </c>
      <c r="S258" s="19">
        <v>1.2629999999999999</v>
      </c>
      <c r="T258" s="11">
        <f t="shared" si="372"/>
        <v>1.1024999999999998</v>
      </c>
      <c r="U258" s="19">
        <v>0.20369999999999999</v>
      </c>
      <c r="V258" s="11">
        <f t="shared" si="373"/>
        <v>0.17804999999999999</v>
      </c>
      <c r="W258" s="19">
        <v>0.80930000000000002</v>
      </c>
      <c r="X258" s="11">
        <f t="shared" si="374"/>
        <v>0.72230000000000005</v>
      </c>
      <c r="Y258" s="19">
        <v>0.20330000000000001</v>
      </c>
      <c r="Z258" s="11">
        <f t="shared" si="375"/>
        <v>0.18880000000000002</v>
      </c>
      <c r="AA258" s="19">
        <v>3.472</v>
      </c>
      <c r="AB258" s="11">
        <f t="shared" si="376"/>
        <v>3.3635000000000002</v>
      </c>
      <c r="AC258" s="19">
        <v>6.851</v>
      </c>
      <c r="AD258" s="11">
        <f t="shared" si="377"/>
        <v>5.5785</v>
      </c>
      <c r="AE258" s="19">
        <v>0.98029999999999995</v>
      </c>
      <c r="AF258" s="11">
        <f t="shared" si="378"/>
        <v>0.93879999999999997</v>
      </c>
      <c r="AG258" s="19">
        <v>5.9</v>
      </c>
      <c r="AH258" s="11">
        <f t="shared" si="379"/>
        <v>4.2995000000000001</v>
      </c>
      <c r="AI258" s="19">
        <v>1.0740000000000001</v>
      </c>
      <c r="AJ258" s="11">
        <f t="shared" si="380"/>
        <v>1.0115000000000001</v>
      </c>
      <c r="AK258" s="19">
        <v>66.510000000000005</v>
      </c>
      <c r="AL258" s="11">
        <f t="shared" si="381"/>
        <v>52.360000000000007</v>
      </c>
      <c r="AM258" s="4">
        <v>42.569189999999999</v>
      </c>
      <c r="AN258" s="4">
        <v>1.7116480000000001</v>
      </c>
      <c r="AO258" s="4">
        <v>24.870290000000001</v>
      </c>
    </row>
    <row r="259" spans="1:41" x14ac:dyDescent="0.3">
      <c r="B259" s="2" t="s">
        <v>191</v>
      </c>
      <c r="C259" s="9" t="s">
        <v>213</v>
      </c>
      <c r="D259" s="13" t="s">
        <v>241</v>
      </c>
      <c r="E259" s="18">
        <v>16</v>
      </c>
      <c r="F259" s="6">
        <v>3.81</v>
      </c>
      <c r="G259" s="19">
        <v>12.97</v>
      </c>
      <c r="H259" s="11">
        <f t="shared" si="367"/>
        <v>12.895000000000001</v>
      </c>
      <c r="I259" s="19">
        <v>9.8130000000000006</v>
      </c>
      <c r="J259" s="11">
        <f t="shared" si="368"/>
        <v>9.7569499999999998</v>
      </c>
      <c r="K259" s="19">
        <v>3.4700000000000002E-2</v>
      </c>
      <c r="L259" s="11">
        <v>0</v>
      </c>
      <c r="M259" s="19">
        <v>1.194</v>
      </c>
      <c r="N259" s="11">
        <f t="shared" si="369"/>
        <v>1.1154999999999999</v>
      </c>
      <c r="O259" s="19">
        <v>16.22</v>
      </c>
      <c r="P259" s="11">
        <f t="shared" si="370"/>
        <v>14.981499999999999</v>
      </c>
      <c r="Q259" s="19">
        <v>31.26</v>
      </c>
      <c r="R259" s="11">
        <f>Q259-Q$264</f>
        <v>8.9350000000000023</v>
      </c>
      <c r="S259" s="19">
        <v>1.8280000000000001</v>
      </c>
      <c r="T259" s="11">
        <f t="shared" si="372"/>
        <v>1.6675</v>
      </c>
      <c r="U259" s="19">
        <v>0.16539999999999999</v>
      </c>
      <c r="V259" s="11">
        <f t="shared" si="373"/>
        <v>0.13974999999999999</v>
      </c>
      <c r="W259" s="19">
        <v>0.82020000000000004</v>
      </c>
      <c r="X259" s="11">
        <f t="shared" si="374"/>
        <v>0.73320000000000007</v>
      </c>
      <c r="Y259" s="19">
        <v>0.2268</v>
      </c>
      <c r="Z259" s="11">
        <f t="shared" si="375"/>
        <v>0.21229999999999999</v>
      </c>
      <c r="AA259" s="19">
        <v>4.3070000000000004</v>
      </c>
      <c r="AB259" s="11">
        <f t="shared" si="376"/>
        <v>4.1985000000000001</v>
      </c>
      <c r="AC259" s="19">
        <v>6.6669999999999998</v>
      </c>
      <c r="AD259" s="11">
        <f t="shared" si="377"/>
        <v>5.3944999999999999</v>
      </c>
      <c r="AE259" s="19">
        <v>0.93279999999999996</v>
      </c>
      <c r="AF259" s="11">
        <f t="shared" si="378"/>
        <v>0.89129999999999998</v>
      </c>
      <c r="AG259" s="19">
        <v>7.944</v>
      </c>
      <c r="AH259" s="11">
        <f t="shared" si="379"/>
        <v>6.3434999999999997</v>
      </c>
      <c r="AI259" s="19">
        <v>0.90980000000000005</v>
      </c>
      <c r="AJ259" s="11">
        <f t="shared" si="380"/>
        <v>0.84730000000000005</v>
      </c>
      <c r="AK259" s="19">
        <v>68.569999999999993</v>
      </c>
      <c r="AL259" s="11">
        <f t="shared" si="381"/>
        <v>54.419999999999995</v>
      </c>
      <c r="AM259" s="4">
        <v>39.062579999999997</v>
      </c>
      <c r="AN259" s="4">
        <v>1.4728190000000001</v>
      </c>
      <c r="AO259" s="4">
        <v>26.522320000000001</v>
      </c>
    </row>
    <row r="260" spans="1:41" s="2" customFormat="1" x14ac:dyDescent="0.3">
      <c r="A260" s="1"/>
      <c r="C260" s="9"/>
      <c r="D260" s="13"/>
      <c r="E260" s="14" t="s">
        <v>370</v>
      </c>
      <c r="F260" s="106">
        <f>AVERAGE(F252:F259)</f>
        <v>4.8237500000000004</v>
      </c>
      <c r="G260" s="19"/>
      <c r="H260" s="11"/>
      <c r="I260" s="19"/>
      <c r="J260" s="11"/>
      <c r="K260" s="19"/>
      <c r="L260" s="11"/>
      <c r="M260" s="19"/>
      <c r="N260" s="11"/>
      <c r="O260" s="19"/>
      <c r="P260" s="11"/>
      <c r="Q260" s="19"/>
      <c r="R260" s="11"/>
      <c r="S260" s="19"/>
      <c r="T260" s="11"/>
      <c r="U260" s="19"/>
      <c r="V260" s="11"/>
      <c r="W260" s="19"/>
      <c r="X260" s="11"/>
      <c r="Y260" s="19"/>
      <c r="Z260" s="11"/>
      <c r="AA260" s="19"/>
      <c r="AB260" s="11"/>
      <c r="AC260" s="19"/>
      <c r="AD260" s="11"/>
      <c r="AE260" s="19"/>
      <c r="AF260" s="11"/>
      <c r="AG260" s="19"/>
      <c r="AH260" s="11"/>
      <c r="AI260" s="19"/>
      <c r="AJ260" s="11"/>
      <c r="AK260" s="19"/>
      <c r="AL260" s="11"/>
      <c r="AM260" s="4"/>
      <c r="AN260" s="4"/>
      <c r="AO260" s="4"/>
    </row>
    <row r="261" spans="1:41" s="2" customFormat="1" x14ac:dyDescent="0.3">
      <c r="A261" s="1"/>
      <c r="C261" s="9"/>
      <c r="D261" s="13"/>
      <c r="E261" s="14" t="s">
        <v>268</v>
      </c>
      <c r="F261" s="106">
        <f>STDEV(F252:F259)/SQRT(8)</f>
        <v>0.2951690647505496</v>
      </c>
      <c r="G261" s="19"/>
      <c r="H261" s="11"/>
      <c r="I261" s="19"/>
      <c r="J261" s="11"/>
      <c r="K261" s="19"/>
      <c r="L261" s="11"/>
      <c r="M261" s="19"/>
      <c r="N261" s="11"/>
      <c r="O261" s="19"/>
      <c r="P261" s="11"/>
      <c r="Q261" s="19"/>
      <c r="R261" s="11"/>
      <c r="S261" s="19"/>
      <c r="T261" s="11"/>
      <c r="U261" s="19"/>
      <c r="V261" s="11"/>
      <c r="W261" s="19"/>
      <c r="X261" s="11"/>
      <c r="Y261" s="19"/>
      <c r="Z261" s="11"/>
      <c r="AA261" s="19"/>
      <c r="AB261" s="11"/>
      <c r="AC261" s="19"/>
      <c r="AD261" s="11"/>
      <c r="AE261" s="19"/>
      <c r="AF261" s="11"/>
      <c r="AG261" s="19"/>
      <c r="AH261" s="11"/>
      <c r="AI261" s="19"/>
      <c r="AJ261" s="11"/>
      <c r="AK261" s="19"/>
      <c r="AL261" s="11"/>
      <c r="AM261" s="4"/>
      <c r="AN261" s="4"/>
      <c r="AO261" s="4"/>
    </row>
    <row r="262" spans="1:41" x14ac:dyDescent="0.3">
      <c r="B262" s="2" t="s">
        <v>192</v>
      </c>
      <c r="C262" s="6"/>
      <c r="D262" s="6"/>
      <c r="E262" s="6"/>
      <c r="F262" s="6" t="s">
        <v>243</v>
      </c>
      <c r="G262" s="20">
        <v>0.1</v>
      </c>
      <c r="H262" s="11"/>
      <c r="I262" s="20">
        <v>5.1999999999999998E-2</v>
      </c>
      <c r="J262" s="11"/>
      <c r="K262" s="20">
        <v>0.1045</v>
      </c>
      <c r="L262" s="11"/>
      <c r="M262" s="20">
        <v>0.157</v>
      </c>
      <c r="N262" s="11"/>
      <c r="O262" s="20">
        <v>1.1659999999999999</v>
      </c>
      <c r="P262" s="11"/>
      <c r="Q262" s="20">
        <v>23.54</v>
      </c>
      <c r="R262" s="11"/>
      <c r="S262" s="20">
        <v>0.16600000000000001</v>
      </c>
      <c r="T262" s="11"/>
      <c r="U262" s="20">
        <v>2.92E-2</v>
      </c>
      <c r="V262" s="11"/>
      <c r="W262" s="20">
        <v>8.3000000000000004E-2</v>
      </c>
      <c r="X262" s="11"/>
      <c r="Y262" s="20">
        <v>1.2999999999999999E-2</v>
      </c>
      <c r="Z262" s="11"/>
      <c r="AA262" s="20">
        <v>0.10199999999999999</v>
      </c>
      <c r="AB262" s="11"/>
      <c r="AC262" s="20">
        <v>0</v>
      </c>
      <c r="AD262" s="11"/>
      <c r="AE262" s="20">
        <v>4.8000000000000001E-2</v>
      </c>
      <c r="AF262" s="11"/>
      <c r="AG262" s="20">
        <v>1.373</v>
      </c>
      <c r="AH262" s="11"/>
      <c r="AI262" s="20">
        <v>7.4999999999999997E-2</v>
      </c>
      <c r="AJ262" s="11"/>
      <c r="AK262" s="20">
        <v>15.57</v>
      </c>
      <c r="AL262" s="11"/>
      <c r="AM262" s="6"/>
      <c r="AN262" s="6"/>
      <c r="AO262" s="6"/>
    </row>
    <row r="263" spans="1:41" x14ac:dyDescent="0.3">
      <c r="B263" s="2" t="s">
        <v>193</v>
      </c>
      <c r="C263" s="6"/>
      <c r="D263" s="6"/>
      <c r="E263" s="6"/>
      <c r="F263" s="6" t="s">
        <v>244</v>
      </c>
      <c r="G263" s="20">
        <v>0.05</v>
      </c>
      <c r="H263" s="11"/>
      <c r="I263" s="20">
        <v>6.0100000000000001E-2</v>
      </c>
      <c r="J263" s="11"/>
      <c r="K263" s="20">
        <v>0.03</v>
      </c>
      <c r="L263" s="11"/>
      <c r="M263" s="20">
        <v>0</v>
      </c>
      <c r="N263" s="11"/>
      <c r="O263" s="20">
        <v>1.3109999999999999</v>
      </c>
      <c r="P263" s="11"/>
      <c r="Q263" s="20">
        <v>21.11</v>
      </c>
      <c r="R263" s="11"/>
      <c r="S263" s="20">
        <v>0.155</v>
      </c>
      <c r="T263" s="11"/>
      <c r="U263" s="20">
        <v>2.2100000000000002E-2</v>
      </c>
      <c r="V263" s="11"/>
      <c r="W263" s="20">
        <v>9.0999999999999998E-2</v>
      </c>
      <c r="X263" s="11"/>
      <c r="Y263" s="20">
        <v>1.6E-2</v>
      </c>
      <c r="Z263" s="11"/>
      <c r="AA263" s="20">
        <v>0.115</v>
      </c>
      <c r="AB263" s="11"/>
      <c r="AC263" s="20">
        <v>2.5449999999999999</v>
      </c>
      <c r="AD263" s="11"/>
      <c r="AE263" s="20">
        <v>3.5000000000000003E-2</v>
      </c>
      <c r="AF263" s="11"/>
      <c r="AG263" s="20">
        <v>1.8280000000000001</v>
      </c>
      <c r="AH263" s="11"/>
      <c r="AI263" s="20">
        <v>0.05</v>
      </c>
      <c r="AJ263" s="11"/>
      <c r="AK263" s="20">
        <v>12.73</v>
      </c>
      <c r="AL263" s="11"/>
      <c r="AM263" s="6"/>
      <c r="AN263" s="6"/>
      <c r="AO263" s="6"/>
    </row>
    <row r="264" spans="1:41" s="2" customFormat="1" x14ac:dyDescent="0.3">
      <c r="A264" s="1"/>
      <c r="C264" s="15"/>
      <c r="D264" s="15"/>
      <c r="E264" s="15"/>
      <c r="F264" s="15" t="s">
        <v>242</v>
      </c>
      <c r="G264" s="21">
        <f>AVERAGE(G262:G263)</f>
        <v>7.5000000000000011E-2</v>
      </c>
      <c r="H264" s="16"/>
      <c r="I264" s="21">
        <f t="shared" ref="I264:AK264" si="382">AVERAGE(I262:I263)</f>
        <v>5.6050000000000003E-2</v>
      </c>
      <c r="J264" s="16"/>
      <c r="K264" s="21">
        <f t="shared" si="382"/>
        <v>6.7250000000000004E-2</v>
      </c>
      <c r="L264" s="16"/>
      <c r="M264" s="21">
        <f t="shared" si="382"/>
        <v>7.85E-2</v>
      </c>
      <c r="N264" s="16"/>
      <c r="O264" s="21">
        <f t="shared" si="382"/>
        <v>1.2384999999999999</v>
      </c>
      <c r="P264" s="16"/>
      <c r="Q264" s="21">
        <f t="shared" si="382"/>
        <v>22.324999999999999</v>
      </c>
      <c r="R264" s="16"/>
      <c r="S264" s="21">
        <f t="shared" si="382"/>
        <v>0.1605</v>
      </c>
      <c r="T264" s="16"/>
      <c r="U264" s="21">
        <f t="shared" si="382"/>
        <v>2.5649999999999999E-2</v>
      </c>
      <c r="V264" s="16"/>
      <c r="W264" s="21">
        <f t="shared" si="382"/>
        <v>8.6999999999999994E-2</v>
      </c>
      <c r="X264" s="16"/>
      <c r="Y264" s="21">
        <f t="shared" si="382"/>
        <v>1.4499999999999999E-2</v>
      </c>
      <c r="Z264" s="16"/>
      <c r="AA264" s="21">
        <f t="shared" si="382"/>
        <v>0.1085</v>
      </c>
      <c r="AB264" s="16"/>
      <c r="AC264" s="21">
        <f t="shared" si="382"/>
        <v>1.2725</v>
      </c>
      <c r="AD264" s="16"/>
      <c r="AE264" s="21">
        <f t="shared" si="382"/>
        <v>4.1500000000000002E-2</v>
      </c>
      <c r="AF264" s="16"/>
      <c r="AG264" s="21">
        <f t="shared" si="382"/>
        <v>1.6005</v>
      </c>
      <c r="AH264" s="16"/>
      <c r="AI264" s="21">
        <f t="shared" si="382"/>
        <v>6.25E-2</v>
      </c>
      <c r="AJ264" s="16"/>
      <c r="AK264" s="21">
        <f t="shared" si="382"/>
        <v>14.15</v>
      </c>
      <c r="AL264" s="16"/>
      <c r="AM264" s="15"/>
      <c r="AN264" s="15"/>
      <c r="AO264" s="15"/>
    </row>
    <row r="265" spans="1:41" x14ac:dyDescent="0.3">
      <c r="B265" s="2" t="s">
        <v>194</v>
      </c>
    </row>
    <row r="266" spans="1:41" x14ac:dyDescent="0.3">
      <c r="B266" s="2" t="s">
        <v>195</v>
      </c>
    </row>
    <row r="267" spans="1:41" x14ac:dyDescent="0.3">
      <c r="B267" s="2" t="s">
        <v>196</v>
      </c>
    </row>
    <row r="268" spans="1:41" x14ac:dyDescent="0.3">
      <c r="B268" s="2" t="s">
        <v>197</v>
      </c>
    </row>
    <row r="269" spans="1:41" x14ac:dyDescent="0.3">
      <c r="B269" s="2" t="s">
        <v>198</v>
      </c>
    </row>
    <row r="270" spans="1:41" x14ac:dyDescent="0.3">
      <c r="B270" s="2" t="s">
        <v>199</v>
      </c>
    </row>
    <row r="271" spans="1:41" x14ac:dyDescent="0.3">
      <c r="B271" s="2" t="s">
        <v>200</v>
      </c>
    </row>
    <row r="272" spans="1:41" x14ac:dyDescent="0.3">
      <c r="B272" s="2" t="s">
        <v>201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L55" zoomScale="70" zoomScaleNormal="70" workbookViewId="0">
      <selection activeCell="X85" sqref="X85"/>
    </sheetView>
  </sheetViews>
  <sheetFormatPr defaultColWidth="11.5546875" defaultRowHeight="14.4" x14ac:dyDescent="0.3"/>
  <cols>
    <col min="1" max="3" width="11.5546875" style="2"/>
    <col min="4" max="4" width="6.109375" style="2" customWidth="1"/>
    <col min="5" max="5" width="11.5546875" style="30"/>
    <col min="6" max="16384" width="11.5546875" style="2"/>
  </cols>
  <sheetData>
    <row r="1" spans="1:6" x14ac:dyDescent="0.3">
      <c r="A1" s="2" t="s">
        <v>215</v>
      </c>
      <c r="C1" s="2" t="s">
        <v>216</v>
      </c>
      <c r="D1" s="2" t="s">
        <v>217</v>
      </c>
      <c r="E1" s="30" t="s">
        <v>218</v>
      </c>
    </row>
    <row r="2" spans="1:6" s="32" customFormat="1" x14ac:dyDescent="0.3">
      <c r="A2" s="32" t="s">
        <v>214</v>
      </c>
      <c r="C2" s="32" t="s">
        <v>238</v>
      </c>
      <c r="E2" s="32">
        <v>50.629999999999995</v>
      </c>
      <c r="F2" s="32">
        <v>0.82647847320221657</v>
      </c>
    </row>
    <row r="3" spans="1:6" s="32" customFormat="1" x14ac:dyDescent="0.3">
      <c r="A3" s="32" t="s">
        <v>214</v>
      </c>
      <c r="C3" s="32" t="s">
        <v>239</v>
      </c>
      <c r="E3" s="32">
        <v>49.744999999999997</v>
      </c>
      <c r="F3" s="32">
        <v>1.0160421579179999</v>
      </c>
    </row>
    <row r="4" spans="1:6" s="32" customFormat="1" x14ac:dyDescent="0.3">
      <c r="A4" s="32" t="s">
        <v>214</v>
      </c>
      <c r="C4" s="32" t="s">
        <v>240</v>
      </c>
      <c r="E4" s="32">
        <v>49.734999999999999</v>
      </c>
      <c r="F4" s="32">
        <v>0.54596245292144296</v>
      </c>
    </row>
    <row r="5" spans="1:6" s="32" customFormat="1" x14ac:dyDescent="0.3">
      <c r="A5" s="32" t="s">
        <v>214</v>
      </c>
      <c r="C5" s="32" t="s">
        <v>241</v>
      </c>
      <c r="E5" s="32">
        <v>51.034999999999997</v>
      </c>
      <c r="F5" s="32">
        <v>0.59560193641950665</v>
      </c>
    </row>
    <row r="6" spans="1:6" s="32" customFormat="1" x14ac:dyDescent="0.3">
      <c r="A6" s="32" t="s">
        <v>202</v>
      </c>
      <c r="C6" s="32" t="s">
        <v>238</v>
      </c>
      <c r="E6" s="32">
        <v>42.762499999999996</v>
      </c>
      <c r="F6" s="32">
        <v>0.23879471658030305</v>
      </c>
    </row>
    <row r="7" spans="1:6" s="32" customFormat="1" x14ac:dyDescent="0.3">
      <c r="A7" s="32" t="s">
        <v>202</v>
      </c>
      <c r="C7" s="32" t="s">
        <v>239</v>
      </c>
      <c r="E7" s="32">
        <v>43.085000000000001</v>
      </c>
      <c r="F7" s="32">
        <v>0.62469325806083964</v>
      </c>
    </row>
    <row r="8" spans="1:6" s="32" customFormat="1" x14ac:dyDescent="0.3">
      <c r="A8" s="32" t="s">
        <v>202</v>
      </c>
      <c r="C8" s="32" t="s">
        <v>240</v>
      </c>
      <c r="E8" s="32">
        <v>44.05</v>
      </c>
      <c r="F8" s="32">
        <v>0.44676615807377418</v>
      </c>
    </row>
    <row r="9" spans="1:6" s="32" customFormat="1" x14ac:dyDescent="0.3">
      <c r="A9" s="32" t="s">
        <v>202</v>
      </c>
      <c r="C9" s="32" t="s">
        <v>241</v>
      </c>
      <c r="E9" s="32">
        <v>43.295000000000002</v>
      </c>
      <c r="F9" s="32">
        <v>1.1778971375577176</v>
      </c>
    </row>
    <row r="10" spans="1:6" s="32" customFormat="1" x14ac:dyDescent="0.3">
      <c r="A10" s="32" t="s">
        <v>203</v>
      </c>
      <c r="C10" s="32" t="s">
        <v>238</v>
      </c>
      <c r="E10" s="32">
        <v>35.995000000000005</v>
      </c>
      <c r="F10" s="32">
        <v>0.89488826118124842</v>
      </c>
    </row>
    <row r="11" spans="1:6" s="32" customFormat="1" x14ac:dyDescent="0.3">
      <c r="A11" s="32" t="s">
        <v>203</v>
      </c>
      <c r="C11" s="32" t="s">
        <v>239</v>
      </c>
      <c r="E11" s="32">
        <v>34.397500000000001</v>
      </c>
      <c r="F11" s="32">
        <v>0.69602891462927119</v>
      </c>
    </row>
    <row r="12" spans="1:6" s="32" customFormat="1" x14ac:dyDescent="0.3">
      <c r="A12" s="32" t="s">
        <v>203</v>
      </c>
      <c r="C12" s="32" t="s">
        <v>240</v>
      </c>
      <c r="E12" s="32">
        <v>38</v>
      </c>
      <c r="F12" s="32">
        <v>1.3571109018794298</v>
      </c>
    </row>
    <row r="13" spans="1:6" s="32" customFormat="1" x14ac:dyDescent="0.3">
      <c r="A13" s="32" t="s">
        <v>203</v>
      </c>
      <c r="C13" s="32" t="s">
        <v>241</v>
      </c>
      <c r="E13" s="32">
        <v>35.112499999999997</v>
      </c>
      <c r="F13" s="32">
        <v>0.51124643438039319</v>
      </c>
    </row>
    <row r="14" spans="1:6" s="32" customFormat="1" x14ac:dyDescent="0.3">
      <c r="A14" s="32" t="s">
        <v>204</v>
      </c>
      <c r="C14" s="32" t="s">
        <v>238</v>
      </c>
      <c r="E14" s="32">
        <v>32.245000000000005</v>
      </c>
      <c r="F14" s="32">
        <v>0.8096552764397128</v>
      </c>
    </row>
    <row r="15" spans="1:6" s="32" customFormat="1" x14ac:dyDescent="0.3">
      <c r="A15" s="32" t="s">
        <v>204</v>
      </c>
      <c r="C15" s="32" t="s">
        <v>239</v>
      </c>
      <c r="E15" s="32">
        <v>31.442500000000003</v>
      </c>
      <c r="F15" s="32">
        <v>1.069364102321251</v>
      </c>
    </row>
    <row r="16" spans="1:6" s="32" customFormat="1" x14ac:dyDescent="0.3">
      <c r="A16" s="32" t="s">
        <v>204</v>
      </c>
      <c r="C16" s="32" t="s">
        <v>240</v>
      </c>
      <c r="E16" s="32">
        <v>33.737499999999997</v>
      </c>
      <c r="F16" s="32">
        <v>0.90004050834763349</v>
      </c>
    </row>
    <row r="17" spans="1:6" s="32" customFormat="1" x14ac:dyDescent="0.3">
      <c r="A17" s="32" t="s">
        <v>204</v>
      </c>
      <c r="C17" s="32" t="s">
        <v>241</v>
      </c>
      <c r="E17" s="32">
        <v>31.82</v>
      </c>
      <c r="F17" s="32">
        <v>0.80094735573985509</v>
      </c>
    </row>
    <row r="18" spans="1:6" s="32" customFormat="1" x14ac:dyDescent="0.3">
      <c r="A18" s="32" t="s">
        <v>205</v>
      </c>
      <c r="C18" s="32" t="s">
        <v>238</v>
      </c>
      <c r="E18" s="32">
        <v>29.945</v>
      </c>
      <c r="F18" s="32">
        <v>1.0293808818896915</v>
      </c>
    </row>
    <row r="19" spans="1:6" s="32" customFormat="1" x14ac:dyDescent="0.3">
      <c r="A19" s="32" t="s">
        <v>205</v>
      </c>
      <c r="C19" s="32" t="s">
        <v>239</v>
      </c>
      <c r="E19" s="32">
        <v>28.305</v>
      </c>
      <c r="F19" s="32">
        <v>0.72797092432779698</v>
      </c>
    </row>
    <row r="20" spans="1:6" s="32" customFormat="1" x14ac:dyDescent="0.3">
      <c r="A20" s="32" t="s">
        <v>205</v>
      </c>
      <c r="C20" s="32" t="s">
        <v>240</v>
      </c>
      <c r="E20" s="32">
        <v>30.534999999999997</v>
      </c>
      <c r="F20" s="32">
        <v>0.35600795871253632</v>
      </c>
    </row>
    <row r="21" spans="1:6" s="32" customFormat="1" x14ac:dyDescent="0.3">
      <c r="A21" s="32" t="s">
        <v>205</v>
      </c>
      <c r="C21" s="32" t="s">
        <v>241</v>
      </c>
      <c r="E21" s="32">
        <v>30.6175</v>
      </c>
      <c r="F21" s="32">
        <v>0.42593769106134155</v>
      </c>
    </row>
    <row r="22" spans="1:6" s="32" customFormat="1" x14ac:dyDescent="0.3">
      <c r="A22" s="32" t="s">
        <v>206</v>
      </c>
      <c r="C22" s="32" t="s">
        <v>238</v>
      </c>
      <c r="E22" s="32">
        <v>24.77</v>
      </c>
      <c r="F22" s="32">
        <v>0.8806910165697539</v>
      </c>
    </row>
    <row r="23" spans="1:6" s="32" customFormat="1" x14ac:dyDescent="0.3">
      <c r="A23" s="32" t="s">
        <v>206</v>
      </c>
      <c r="C23" s="32" t="s">
        <v>239</v>
      </c>
      <c r="E23" s="32">
        <v>25.232499999999998</v>
      </c>
      <c r="F23" s="32">
        <v>0.95536533151808789</v>
      </c>
    </row>
    <row r="24" spans="1:6" s="32" customFormat="1" x14ac:dyDescent="0.3">
      <c r="A24" s="32" t="s">
        <v>206</v>
      </c>
      <c r="C24" s="32" t="s">
        <v>240</v>
      </c>
      <c r="E24" s="32">
        <v>27.862500000000001</v>
      </c>
      <c r="F24" s="32">
        <v>0.58427126975974697</v>
      </c>
    </row>
    <row r="25" spans="1:6" s="32" customFormat="1" x14ac:dyDescent="0.3">
      <c r="A25" s="32" t="s">
        <v>206</v>
      </c>
      <c r="C25" s="32" t="s">
        <v>241</v>
      </c>
      <c r="E25" s="32">
        <v>26.547499999999999</v>
      </c>
      <c r="F25" s="32">
        <v>1.4318832296431621</v>
      </c>
    </row>
    <row r="26" spans="1:6" s="32" customFormat="1" x14ac:dyDescent="0.3">
      <c r="A26" s="32" t="s">
        <v>207</v>
      </c>
      <c r="C26" s="32" t="s">
        <v>238</v>
      </c>
      <c r="E26" s="32">
        <v>19.310000000000002</v>
      </c>
      <c r="F26" s="32">
        <v>0.54379836949614602</v>
      </c>
    </row>
    <row r="27" spans="1:6" s="32" customFormat="1" x14ac:dyDescent="0.3">
      <c r="A27" s="32" t="s">
        <v>207</v>
      </c>
      <c r="C27" s="32" t="s">
        <v>239</v>
      </c>
      <c r="E27" s="32">
        <v>21.767500000000002</v>
      </c>
      <c r="F27" s="32">
        <v>0.97063016472118091</v>
      </c>
    </row>
    <row r="28" spans="1:6" s="32" customFormat="1" x14ac:dyDescent="0.3">
      <c r="A28" s="32" t="s">
        <v>207</v>
      </c>
      <c r="C28" s="32" t="s">
        <v>240</v>
      </c>
      <c r="E28" s="32">
        <v>23.587500000000002</v>
      </c>
      <c r="F28" s="32">
        <v>0.53215560067834822</v>
      </c>
    </row>
    <row r="29" spans="1:6" s="32" customFormat="1" x14ac:dyDescent="0.3">
      <c r="A29" s="32" t="s">
        <v>207</v>
      </c>
      <c r="C29" s="32" t="s">
        <v>241</v>
      </c>
      <c r="E29" s="32">
        <v>24.385000000000002</v>
      </c>
      <c r="F29" s="32">
        <v>1.5846424412676285</v>
      </c>
    </row>
    <row r="30" spans="1:6" s="32" customFormat="1" x14ac:dyDescent="0.3">
      <c r="A30" s="32" t="s">
        <v>208</v>
      </c>
      <c r="C30" s="32" t="s">
        <v>238</v>
      </c>
      <c r="E30" s="32">
        <v>16.662500000000001</v>
      </c>
      <c r="F30" s="32">
        <v>1.1671858963621184</v>
      </c>
    </row>
    <row r="31" spans="1:6" s="32" customFormat="1" x14ac:dyDescent="0.3">
      <c r="A31" s="32" t="s">
        <v>208</v>
      </c>
      <c r="C31" s="32" t="s">
        <v>239</v>
      </c>
      <c r="E31" s="32">
        <v>19.41</v>
      </c>
      <c r="F31" s="32">
        <v>0.3377375707064087</v>
      </c>
    </row>
    <row r="32" spans="1:6" s="32" customFormat="1" x14ac:dyDescent="0.3">
      <c r="A32" s="32" t="s">
        <v>208</v>
      </c>
      <c r="C32" s="32" t="s">
        <v>240</v>
      </c>
      <c r="E32" s="32">
        <v>20.602499999999999</v>
      </c>
      <c r="F32" s="32">
        <v>0.76668523528238119</v>
      </c>
    </row>
    <row r="33" spans="1:6" s="32" customFormat="1" x14ac:dyDescent="0.3">
      <c r="A33" s="32" t="s">
        <v>208</v>
      </c>
      <c r="C33" s="32" t="s">
        <v>241</v>
      </c>
      <c r="E33" s="32">
        <v>20.797500000000003</v>
      </c>
      <c r="F33" s="32">
        <v>0.76872594813323003</v>
      </c>
    </row>
    <row r="34" spans="1:6" s="32" customFormat="1" x14ac:dyDescent="0.3">
      <c r="A34" s="32" t="s">
        <v>209</v>
      </c>
      <c r="C34" s="32" t="s">
        <v>238</v>
      </c>
      <c r="E34" s="32">
        <v>13.004999999999999</v>
      </c>
      <c r="F34" s="32">
        <v>0.66340661236780951</v>
      </c>
    </row>
    <row r="35" spans="1:6" s="32" customFormat="1" x14ac:dyDescent="0.3">
      <c r="A35" s="32" t="s">
        <v>209</v>
      </c>
      <c r="C35" s="32" t="s">
        <v>239</v>
      </c>
      <c r="E35" s="32">
        <v>15.942499999999999</v>
      </c>
      <c r="F35" s="32">
        <v>1.2454274701215406</v>
      </c>
    </row>
    <row r="36" spans="1:6" s="32" customFormat="1" x14ac:dyDescent="0.3">
      <c r="A36" s="32" t="s">
        <v>209</v>
      </c>
      <c r="C36" s="32" t="s">
        <v>240</v>
      </c>
      <c r="E36" s="32">
        <v>18.2575</v>
      </c>
      <c r="F36" s="32">
        <v>0.77225184795289814</v>
      </c>
    </row>
    <row r="37" spans="1:6" s="32" customFormat="1" x14ac:dyDescent="0.3">
      <c r="A37" s="32" t="s">
        <v>209</v>
      </c>
      <c r="C37" s="32" t="s">
        <v>241</v>
      </c>
      <c r="E37" s="32">
        <v>17.435000000000002</v>
      </c>
      <c r="F37" s="32">
        <v>0.50180507503744221</v>
      </c>
    </row>
    <row r="38" spans="1:6" s="32" customFormat="1" x14ac:dyDescent="0.3">
      <c r="A38" s="32" t="s">
        <v>210</v>
      </c>
      <c r="C38" s="32" t="s">
        <v>238</v>
      </c>
      <c r="E38" s="32">
        <v>9.5075000000000003</v>
      </c>
      <c r="F38" s="32">
        <v>1.0929346961278148</v>
      </c>
    </row>
    <row r="39" spans="1:6" s="32" customFormat="1" x14ac:dyDescent="0.3">
      <c r="A39" s="32" t="s">
        <v>210</v>
      </c>
      <c r="C39" s="32" t="s">
        <v>239</v>
      </c>
      <c r="E39" s="32">
        <v>12.032499999999999</v>
      </c>
      <c r="F39" s="32">
        <v>0.91338541518171934</v>
      </c>
    </row>
    <row r="40" spans="1:6" s="32" customFormat="1" x14ac:dyDescent="0.3">
      <c r="A40" s="32" t="s">
        <v>210</v>
      </c>
      <c r="C40" s="32" t="s">
        <v>240</v>
      </c>
      <c r="E40" s="32">
        <v>11.2525</v>
      </c>
      <c r="F40" s="32">
        <v>0.38915239088734049</v>
      </c>
    </row>
    <row r="41" spans="1:6" s="32" customFormat="1" x14ac:dyDescent="0.3">
      <c r="A41" s="32" t="s">
        <v>210</v>
      </c>
      <c r="C41" s="32" t="s">
        <v>241</v>
      </c>
      <c r="E41" s="32">
        <v>12.64</v>
      </c>
      <c r="F41" s="32">
        <v>0.49001700650759716</v>
      </c>
    </row>
    <row r="42" spans="1:6" s="32" customFormat="1" x14ac:dyDescent="0.3">
      <c r="A42" s="32" t="s">
        <v>211</v>
      </c>
      <c r="C42" s="32" t="s">
        <v>238</v>
      </c>
      <c r="E42" s="32">
        <v>8.1174999999999997</v>
      </c>
      <c r="F42" s="32">
        <v>0.87769940754224129</v>
      </c>
    </row>
    <row r="43" spans="1:6" s="32" customFormat="1" x14ac:dyDescent="0.3">
      <c r="A43" s="32" t="s">
        <v>211</v>
      </c>
      <c r="C43" s="32" t="s">
        <v>239</v>
      </c>
      <c r="E43" s="32">
        <v>7.3474999999999993</v>
      </c>
      <c r="F43" s="32">
        <v>0.46094784592909172</v>
      </c>
    </row>
    <row r="44" spans="1:6" s="32" customFormat="1" x14ac:dyDescent="0.3">
      <c r="A44" s="32" t="s">
        <v>211</v>
      </c>
      <c r="C44" s="32" t="s">
        <v>240</v>
      </c>
      <c r="E44" s="32">
        <v>8.5525000000000002</v>
      </c>
      <c r="F44" s="32">
        <v>0.4787026739010341</v>
      </c>
    </row>
    <row r="45" spans="1:6" s="32" customFormat="1" x14ac:dyDescent="0.3">
      <c r="A45" s="32" t="s">
        <v>211</v>
      </c>
      <c r="C45" s="32" t="s">
        <v>241</v>
      </c>
      <c r="E45" s="32">
        <v>10.3125</v>
      </c>
      <c r="F45" s="32">
        <v>0.81879357390410779</v>
      </c>
    </row>
    <row r="46" spans="1:6" s="32" customFormat="1" x14ac:dyDescent="0.3">
      <c r="A46" s="32" t="s">
        <v>212</v>
      </c>
      <c r="C46" s="32" t="s">
        <v>238</v>
      </c>
      <c r="E46" s="32">
        <v>5.31</v>
      </c>
      <c r="F46" s="32">
        <v>0.72681955578167201</v>
      </c>
    </row>
    <row r="47" spans="1:6" s="32" customFormat="1" x14ac:dyDescent="0.3">
      <c r="A47" s="32" t="s">
        <v>212</v>
      </c>
      <c r="C47" s="32" t="s">
        <v>239</v>
      </c>
      <c r="E47" s="32">
        <v>4.1100000000000003</v>
      </c>
      <c r="F47" s="32">
        <v>0.29681644159311588</v>
      </c>
    </row>
    <row r="48" spans="1:6" s="32" customFormat="1" x14ac:dyDescent="0.3">
      <c r="A48" s="32" t="s">
        <v>212</v>
      </c>
      <c r="C48" s="32" t="s">
        <v>240</v>
      </c>
      <c r="E48" s="32">
        <v>6.4874999999999998</v>
      </c>
      <c r="F48" s="32">
        <v>0.14868170701199254</v>
      </c>
    </row>
    <row r="49" spans="1:23" s="32" customFormat="1" x14ac:dyDescent="0.3">
      <c r="A49" s="32" t="s">
        <v>212</v>
      </c>
      <c r="C49" s="32" t="s">
        <v>241</v>
      </c>
      <c r="E49" s="32">
        <v>6.8149999999999995</v>
      </c>
      <c r="F49" s="32">
        <v>0.58158547666415172</v>
      </c>
    </row>
    <row r="50" spans="1:23" s="32" customFormat="1" x14ac:dyDescent="0.3">
      <c r="A50" s="32" t="s">
        <v>213</v>
      </c>
      <c r="C50" s="32" t="s">
        <v>238</v>
      </c>
      <c r="E50" s="32">
        <v>3.1524999999999999</v>
      </c>
      <c r="F50" s="32">
        <v>0.37319286792041911</v>
      </c>
    </row>
    <row r="51" spans="1:23" s="32" customFormat="1" x14ac:dyDescent="0.3">
      <c r="A51" s="32" t="s">
        <v>213</v>
      </c>
      <c r="C51" s="32" t="s">
        <v>239</v>
      </c>
      <c r="E51" s="32">
        <v>2.4224999999999999</v>
      </c>
      <c r="F51" s="32">
        <v>0.12398756658095464</v>
      </c>
    </row>
    <row r="52" spans="1:23" s="32" customFormat="1" x14ac:dyDescent="0.3">
      <c r="A52" s="32" t="s">
        <v>213</v>
      </c>
      <c r="C52" s="32" t="s">
        <v>240</v>
      </c>
      <c r="E52" s="32">
        <v>5.1174999999999997</v>
      </c>
      <c r="F52" s="32">
        <v>0.36715970639491702</v>
      </c>
    </row>
    <row r="53" spans="1:23" s="32" customFormat="1" x14ac:dyDescent="0.3">
      <c r="A53" s="32" t="s">
        <v>213</v>
      </c>
      <c r="C53" s="32" t="s">
        <v>241</v>
      </c>
      <c r="E53" s="32">
        <v>4.53</v>
      </c>
      <c r="F53" s="32">
        <v>0.46287147244132448</v>
      </c>
    </row>
    <row r="55" spans="1:23" x14ac:dyDescent="0.3">
      <c r="E55" s="30" t="s">
        <v>253</v>
      </c>
      <c r="F55" s="2" t="s">
        <v>268</v>
      </c>
    </row>
    <row r="56" spans="1:23" x14ac:dyDescent="0.3">
      <c r="A56" s="113">
        <v>0</v>
      </c>
      <c r="B56" s="63"/>
      <c r="C56" s="63" t="s">
        <v>238</v>
      </c>
      <c r="D56" s="63"/>
      <c r="E56" s="64">
        <v>50.63</v>
      </c>
      <c r="F56" s="63">
        <v>0.82647847320221657</v>
      </c>
      <c r="H56" s="90"/>
      <c r="I56" s="90"/>
      <c r="J56" s="90"/>
      <c r="K56" s="90"/>
      <c r="L56" s="90"/>
      <c r="M56" s="42"/>
      <c r="P56" s="2" t="s">
        <v>218</v>
      </c>
      <c r="Q56" s="2" t="s">
        <v>218</v>
      </c>
      <c r="S56" s="91"/>
      <c r="T56" s="91"/>
      <c r="U56" s="91"/>
      <c r="V56" s="91"/>
      <c r="W56" s="91"/>
    </row>
    <row r="57" spans="1:23" x14ac:dyDescent="0.3">
      <c r="A57" s="113">
        <v>36</v>
      </c>
      <c r="B57" s="63"/>
      <c r="C57" s="63" t="s">
        <v>238</v>
      </c>
      <c r="D57" s="63"/>
      <c r="E57" s="64">
        <v>42.762499999999996</v>
      </c>
      <c r="F57" s="63">
        <v>0.23879471658030305</v>
      </c>
      <c r="P57" s="2" t="s">
        <v>370</v>
      </c>
      <c r="Q57" s="2" t="s">
        <v>370</v>
      </c>
      <c r="R57" s="2" t="s">
        <v>268</v>
      </c>
    </row>
    <row r="58" spans="1:23" x14ac:dyDescent="0.3">
      <c r="A58" s="113">
        <v>66</v>
      </c>
      <c r="B58" s="63"/>
      <c r="C58" s="63" t="s">
        <v>238</v>
      </c>
      <c r="D58" s="63"/>
      <c r="E58" s="64">
        <v>35.995000000000005</v>
      </c>
      <c r="F58" s="63">
        <v>0.89488826118124842</v>
      </c>
      <c r="M58" s="42"/>
      <c r="N58" s="113">
        <v>0</v>
      </c>
      <c r="O58" s="2" t="s">
        <v>370</v>
      </c>
      <c r="P58" s="2" t="s">
        <v>371</v>
      </c>
      <c r="Q58" s="2">
        <v>50.187499999999993</v>
      </c>
      <c r="R58" s="2">
        <v>0.6289354668235615</v>
      </c>
    </row>
    <row r="59" spans="1:23" x14ac:dyDescent="0.3">
      <c r="A59" s="113">
        <v>99</v>
      </c>
      <c r="B59" s="63"/>
      <c r="C59" s="63" t="s">
        <v>238</v>
      </c>
      <c r="D59" s="63"/>
      <c r="E59" s="64">
        <v>32.245000000000005</v>
      </c>
      <c r="F59" s="63">
        <v>0.8096552764397128</v>
      </c>
      <c r="N59" s="113">
        <v>36</v>
      </c>
      <c r="O59" s="2" t="s">
        <v>370</v>
      </c>
      <c r="P59" s="2" t="s">
        <v>371</v>
      </c>
      <c r="Q59" s="2">
        <v>42.923749999999998</v>
      </c>
      <c r="R59" s="2">
        <v>0.31552641671159209</v>
      </c>
    </row>
    <row r="60" spans="1:23" x14ac:dyDescent="0.3">
      <c r="A60" s="113">
        <v>125</v>
      </c>
      <c r="B60" s="63"/>
      <c r="C60" s="63" t="s">
        <v>238</v>
      </c>
      <c r="D60" s="63"/>
      <c r="E60" s="64">
        <v>29.945</v>
      </c>
      <c r="F60" s="63">
        <v>1.0293808818896915</v>
      </c>
      <c r="M60" s="42"/>
      <c r="N60" s="113">
        <v>66</v>
      </c>
      <c r="O60" s="2" t="s">
        <v>370</v>
      </c>
      <c r="P60" s="2" t="s">
        <v>371</v>
      </c>
      <c r="Q60" s="2">
        <v>35.196249999999999</v>
      </c>
      <c r="R60" s="2">
        <v>0.60544239285949286</v>
      </c>
    </row>
    <row r="61" spans="1:23" x14ac:dyDescent="0.3">
      <c r="A61" s="113">
        <v>157</v>
      </c>
      <c r="B61" s="63"/>
      <c r="C61" s="63" t="s">
        <v>238</v>
      </c>
      <c r="D61" s="63"/>
      <c r="E61" s="64">
        <v>24.77</v>
      </c>
      <c r="F61" s="63">
        <v>0.8806910165697539</v>
      </c>
      <c r="N61" s="113">
        <v>99</v>
      </c>
      <c r="O61" s="2" t="s">
        <v>370</v>
      </c>
      <c r="P61" s="2" t="s">
        <v>371</v>
      </c>
      <c r="Q61" s="2">
        <v>31.84375</v>
      </c>
      <c r="R61" s="2">
        <v>0.63915384214488768</v>
      </c>
    </row>
    <row r="62" spans="1:23" x14ac:dyDescent="0.3">
      <c r="A62" s="113">
        <v>189</v>
      </c>
      <c r="B62" s="63"/>
      <c r="C62" s="63" t="s">
        <v>238</v>
      </c>
      <c r="D62" s="63"/>
      <c r="E62" s="64">
        <v>19.310000000000002</v>
      </c>
      <c r="F62" s="63">
        <v>0.54379836949614602</v>
      </c>
      <c r="M62" s="42"/>
      <c r="N62" s="113">
        <v>125</v>
      </c>
      <c r="O62" s="2" t="s">
        <v>370</v>
      </c>
      <c r="P62" s="2" t="s">
        <v>371</v>
      </c>
      <c r="Q62" s="2">
        <v>29.125</v>
      </c>
      <c r="R62" s="2">
        <v>0.66081659439557905</v>
      </c>
    </row>
    <row r="63" spans="1:23" x14ac:dyDescent="0.3">
      <c r="A63" s="113">
        <v>221</v>
      </c>
      <c r="B63" s="63"/>
      <c r="C63" s="63" t="s">
        <v>238</v>
      </c>
      <c r="D63" s="63"/>
      <c r="E63" s="64">
        <v>16.662500000000001</v>
      </c>
      <c r="F63" s="63">
        <v>1.1671858963621184</v>
      </c>
      <c r="N63" s="113">
        <v>157</v>
      </c>
      <c r="O63" s="2" t="s">
        <v>370</v>
      </c>
      <c r="P63" s="2" t="s">
        <v>371</v>
      </c>
      <c r="Q63" s="2">
        <v>25.001249999999999</v>
      </c>
      <c r="R63" s="2">
        <v>0.60780470753359572</v>
      </c>
    </row>
    <row r="64" spans="1:23" x14ac:dyDescent="0.3">
      <c r="A64" s="113">
        <v>251</v>
      </c>
      <c r="B64" s="63"/>
      <c r="C64" s="63" t="s">
        <v>238</v>
      </c>
      <c r="D64" s="63"/>
      <c r="E64" s="64">
        <v>13.004999999999999</v>
      </c>
      <c r="F64" s="63">
        <v>0.66340661236780951</v>
      </c>
      <c r="M64" s="42"/>
      <c r="N64" s="113">
        <v>189</v>
      </c>
      <c r="O64" s="2" t="s">
        <v>370</v>
      </c>
      <c r="P64" s="2" t="s">
        <v>371</v>
      </c>
      <c r="Q64" s="2">
        <v>20.538750000000004</v>
      </c>
      <c r="R64" s="2">
        <v>0.69349898933905152</v>
      </c>
    </row>
    <row r="65" spans="1:18" x14ac:dyDescent="0.3">
      <c r="A65" s="113">
        <v>281</v>
      </c>
      <c r="B65" s="63"/>
      <c r="C65" s="63" t="s">
        <v>238</v>
      </c>
      <c r="D65" s="63"/>
      <c r="E65" s="64">
        <v>9.5075000000000003</v>
      </c>
      <c r="F65" s="63">
        <v>1.0929346961278148</v>
      </c>
      <c r="N65" s="113">
        <v>221</v>
      </c>
      <c r="O65" s="2" t="s">
        <v>370</v>
      </c>
      <c r="P65" s="2" t="s">
        <v>371</v>
      </c>
      <c r="Q65" s="2">
        <v>18.036249999999999</v>
      </c>
      <c r="R65" s="2">
        <v>0.76548522776639749</v>
      </c>
    </row>
    <row r="66" spans="1:18" x14ac:dyDescent="0.3">
      <c r="A66" s="113">
        <v>311</v>
      </c>
      <c r="B66" s="63"/>
      <c r="C66" s="63" t="s">
        <v>238</v>
      </c>
      <c r="D66" s="63"/>
      <c r="E66" s="64">
        <v>8.1174999999999997</v>
      </c>
      <c r="F66" s="63">
        <v>0.87769940754224129</v>
      </c>
      <c r="M66" s="42"/>
      <c r="N66" s="113">
        <v>251</v>
      </c>
      <c r="O66" s="2" t="s">
        <v>370</v>
      </c>
      <c r="P66" s="2" t="s">
        <v>371</v>
      </c>
      <c r="Q66" s="2">
        <v>14.473750000000001</v>
      </c>
      <c r="R66" s="2">
        <v>0.85724004285347388</v>
      </c>
    </row>
    <row r="67" spans="1:18" x14ac:dyDescent="0.3">
      <c r="A67" s="113">
        <v>340</v>
      </c>
      <c r="B67" s="63"/>
      <c r="C67" s="63" t="s">
        <v>238</v>
      </c>
      <c r="D67" s="63"/>
      <c r="E67" s="64">
        <v>5.31</v>
      </c>
      <c r="F67" s="63">
        <v>0.72681955578167201</v>
      </c>
      <c r="N67" s="113">
        <v>281</v>
      </c>
      <c r="O67" s="2" t="s">
        <v>370</v>
      </c>
      <c r="P67" s="2" t="s">
        <v>371</v>
      </c>
      <c r="Q67" s="2">
        <v>10.770000000000001</v>
      </c>
      <c r="R67" s="2">
        <v>0.81390373246120518</v>
      </c>
    </row>
    <row r="68" spans="1:18" x14ac:dyDescent="0.3">
      <c r="A68" s="113">
        <v>374</v>
      </c>
      <c r="B68" s="63"/>
      <c r="C68" s="63" t="s">
        <v>238</v>
      </c>
      <c r="D68" s="63"/>
      <c r="E68" s="64">
        <v>3.1524999999999999</v>
      </c>
      <c r="F68" s="63">
        <v>0.37319286792041911</v>
      </c>
      <c r="M68" s="42"/>
      <c r="N68" s="113">
        <v>311</v>
      </c>
      <c r="O68" s="2" t="s">
        <v>370</v>
      </c>
      <c r="P68" s="2" t="s">
        <v>371</v>
      </c>
      <c r="Q68" s="2">
        <v>7.7324999999999999</v>
      </c>
      <c r="R68" s="2">
        <v>0.48143665211531356</v>
      </c>
    </row>
    <row r="69" spans="1:18" x14ac:dyDescent="0.3">
      <c r="A69" s="63"/>
      <c r="B69" s="63"/>
      <c r="C69" s="63"/>
      <c r="D69" s="63"/>
      <c r="E69" s="64"/>
      <c r="F69" s="63"/>
      <c r="N69" s="113">
        <v>340</v>
      </c>
      <c r="O69" s="2" t="s">
        <v>370</v>
      </c>
      <c r="P69" s="2" t="s">
        <v>371</v>
      </c>
      <c r="Q69" s="2">
        <v>4.7099999999999991</v>
      </c>
      <c r="R69" s="2">
        <v>0.42837733700225528</v>
      </c>
    </row>
    <row r="70" spans="1:18" x14ac:dyDescent="0.3">
      <c r="A70" s="113">
        <v>0</v>
      </c>
      <c r="B70" s="63"/>
      <c r="C70" s="63" t="s">
        <v>239</v>
      </c>
      <c r="D70" s="63"/>
      <c r="E70" s="64">
        <v>49.744999999999997</v>
      </c>
      <c r="F70" s="63">
        <v>1.0160421579179999</v>
      </c>
      <c r="M70" s="42"/>
      <c r="N70" s="113">
        <v>374</v>
      </c>
      <c r="O70" s="2" t="s">
        <v>370</v>
      </c>
      <c r="P70" s="2" t="s">
        <v>371</v>
      </c>
      <c r="Q70" s="2">
        <v>2.7874999999999996</v>
      </c>
      <c r="R70" s="2">
        <v>0.2284087032367334</v>
      </c>
    </row>
    <row r="71" spans="1:18" x14ac:dyDescent="0.3">
      <c r="A71" s="113">
        <v>36</v>
      </c>
      <c r="B71" s="63"/>
      <c r="C71" s="63" t="s">
        <v>239</v>
      </c>
      <c r="D71" s="63"/>
      <c r="E71" s="64">
        <v>43.085000000000001</v>
      </c>
      <c r="F71" s="63">
        <v>0.62469325806083964</v>
      </c>
    </row>
    <row r="72" spans="1:18" x14ac:dyDescent="0.3">
      <c r="A72" s="113">
        <v>66</v>
      </c>
      <c r="B72" s="63"/>
      <c r="C72" s="63" t="s">
        <v>239</v>
      </c>
      <c r="D72" s="63"/>
      <c r="E72" s="64">
        <v>34.397500000000001</v>
      </c>
      <c r="F72" s="63">
        <v>0.69602891462927119</v>
      </c>
      <c r="M72" s="42"/>
    </row>
    <row r="73" spans="1:18" x14ac:dyDescent="0.3">
      <c r="A73" s="113">
        <v>99</v>
      </c>
      <c r="B73" s="63"/>
      <c r="C73" s="63" t="s">
        <v>239</v>
      </c>
      <c r="D73" s="63"/>
      <c r="E73" s="64">
        <v>31.442500000000003</v>
      </c>
      <c r="F73" s="63">
        <v>1.069364102321251</v>
      </c>
    </row>
    <row r="74" spans="1:18" x14ac:dyDescent="0.3">
      <c r="A74" s="113">
        <v>125</v>
      </c>
      <c r="B74" s="63"/>
      <c r="C74" s="63" t="s">
        <v>239</v>
      </c>
      <c r="D74" s="63"/>
      <c r="E74" s="64">
        <v>28.305</v>
      </c>
      <c r="F74" s="63">
        <v>0.72797092432779698</v>
      </c>
      <c r="M74" s="42"/>
      <c r="Q74" s="2" t="s">
        <v>218</v>
      </c>
    </row>
    <row r="75" spans="1:18" x14ac:dyDescent="0.3">
      <c r="A75" s="113">
        <v>157</v>
      </c>
      <c r="B75" s="63"/>
      <c r="C75" s="63" t="s">
        <v>239</v>
      </c>
      <c r="D75" s="63"/>
      <c r="E75" s="64">
        <v>25.232499999999998</v>
      </c>
      <c r="F75" s="63">
        <v>0.95536533151808789</v>
      </c>
      <c r="Q75" s="2" t="s">
        <v>370</v>
      </c>
      <c r="R75" s="2" t="s">
        <v>268</v>
      </c>
    </row>
    <row r="76" spans="1:18" x14ac:dyDescent="0.3">
      <c r="A76" s="113">
        <v>189</v>
      </c>
      <c r="B76" s="63"/>
      <c r="C76" s="63" t="s">
        <v>239</v>
      </c>
      <c r="D76" s="63"/>
      <c r="E76" s="64">
        <v>21.767500000000002</v>
      </c>
      <c r="F76" s="63">
        <v>0.97063016472118091</v>
      </c>
      <c r="M76" s="42"/>
      <c r="N76" s="113">
        <v>0</v>
      </c>
      <c r="O76" s="2" t="s">
        <v>370</v>
      </c>
      <c r="P76" s="2" t="s">
        <v>372</v>
      </c>
      <c r="Q76" s="2">
        <v>50.385000000000005</v>
      </c>
      <c r="R76" s="2">
        <v>0.4474890262022389</v>
      </c>
    </row>
    <row r="77" spans="1:18" x14ac:dyDescent="0.3">
      <c r="A77" s="113">
        <v>221</v>
      </c>
      <c r="B77" s="63"/>
      <c r="C77" s="63" t="s">
        <v>239</v>
      </c>
      <c r="D77" s="63"/>
      <c r="E77" s="64">
        <v>19.41</v>
      </c>
      <c r="F77" s="63">
        <v>0.3377375707064087</v>
      </c>
      <c r="N77" s="113">
        <v>36</v>
      </c>
      <c r="O77" s="2" t="s">
        <v>370</v>
      </c>
      <c r="P77" s="2" t="s">
        <v>372</v>
      </c>
      <c r="Q77" s="2">
        <v>43.672499999999999</v>
      </c>
      <c r="R77" s="2">
        <v>0.60036521622854067</v>
      </c>
    </row>
    <row r="78" spans="1:18" x14ac:dyDescent="0.3">
      <c r="A78" s="113">
        <v>251</v>
      </c>
      <c r="B78" s="63"/>
      <c r="C78" s="63" t="s">
        <v>239</v>
      </c>
      <c r="D78" s="63"/>
      <c r="E78" s="64">
        <v>15.942499999999999</v>
      </c>
      <c r="F78" s="63">
        <v>1.2454274701215406</v>
      </c>
      <c r="M78" s="42"/>
      <c r="N78" s="113">
        <v>66</v>
      </c>
      <c r="O78" s="2" t="s">
        <v>370</v>
      </c>
      <c r="P78" s="2" t="s">
        <v>372</v>
      </c>
      <c r="Q78" s="2">
        <v>36.556249999999999</v>
      </c>
      <c r="R78" s="2">
        <v>0.86512579081227903</v>
      </c>
    </row>
    <row r="79" spans="1:18" x14ac:dyDescent="0.3">
      <c r="A79" s="113">
        <v>281</v>
      </c>
      <c r="B79" s="63"/>
      <c r="C79" s="63" t="s">
        <v>239</v>
      </c>
      <c r="D79" s="63"/>
      <c r="E79" s="64">
        <v>12.032499999999999</v>
      </c>
      <c r="F79" s="63">
        <v>0.91338541518171934</v>
      </c>
      <c r="N79" s="113">
        <v>99</v>
      </c>
      <c r="O79" s="2" t="s">
        <v>370</v>
      </c>
      <c r="P79" s="2" t="s">
        <v>372</v>
      </c>
      <c r="Q79" s="2">
        <v>32.778750000000002</v>
      </c>
      <c r="R79" s="2">
        <v>0.66510857733369888</v>
      </c>
    </row>
    <row r="80" spans="1:18" x14ac:dyDescent="0.3">
      <c r="A80" s="113">
        <v>311</v>
      </c>
      <c r="B80" s="63"/>
      <c r="C80" s="63" t="s">
        <v>239</v>
      </c>
      <c r="D80" s="63"/>
      <c r="E80" s="64">
        <v>7.3474999999999993</v>
      </c>
      <c r="F80" s="63">
        <v>0.46094784592909172</v>
      </c>
      <c r="M80" s="42"/>
      <c r="N80" s="113">
        <v>125</v>
      </c>
      <c r="O80" s="2" t="s">
        <v>370</v>
      </c>
      <c r="P80" s="2" t="s">
        <v>372</v>
      </c>
      <c r="Q80" s="2">
        <v>30.576249999999998</v>
      </c>
      <c r="R80" s="2">
        <v>0.25744581607453981</v>
      </c>
    </row>
    <row r="81" spans="1:18" x14ac:dyDescent="0.3">
      <c r="A81" s="113">
        <v>340</v>
      </c>
      <c r="B81" s="63"/>
      <c r="C81" s="63" t="s">
        <v>239</v>
      </c>
      <c r="D81" s="63"/>
      <c r="E81" s="64">
        <v>4.1100000000000003</v>
      </c>
      <c r="F81" s="63">
        <v>0.29681644159311588</v>
      </c>
      <c r="N81" s="113">
        <v>157</v>
      </c>
      <c r="O81" s="2" t="s">
        <v>370</v>
      </c>
      <c r="P81" s="2" t="s">
        <v>372</v>
      </c>
      <c r="Q81" s="2">
        <v>27.205000000000002</v>
      </c>
      <c r="R81" s="2">
        <v>0.75779756060384784</v>
      </c>
    </row>
    <row r="82" spans="1:18" x14ac:dyDescent="0.3">
      <c r="A82" s="113">
        <v>374</v>
      </c>
      <c r="B82" s="63"/>
      <c r="C82" s="63" t="s">
        <v>239</v>
      </c>
      <c r="D82" s="63"/>
      <c r="E82" s="64">
        <v>2.4224999999999999</v>
      </c>
      <c r="F82" s="63">
        <v>0.12398756658095464</v>
      </c>
      <c r="M82" s="42"/>
      <c r="N82" s="113">
        <v>189</v>
      </c>
      <c r="O82" s="2" t="s">
        <v>370</v>
      </c>
      <c r="P82" s="2" t="s">
        <v>372</v>
      </c>
      <c r="Q82" s="2">
        <v>23.986249999999998</v>
      </c>
      <c r="R82" s="2">
        <v>0.78834577597650646</v>
      </c>
    </row>
    <row r="83" spans="1:18" x14ac:dyDescent="0.3">
      <c r="A83" s="63"/>
      <c r="B83" s="63"/>
      <c r="C83" s="63"/>
      <c r="D83" s="63"/>
      <c r="E83" s="64"/>
      <c r="F83" s="63"/>
      <c r="N83" s="113">
        <v>221</v>
      </c>
      <c r="O83" s="2" t="s">
        <v>370</v>
      </c>
      <c r="P83" s="2" t="s">
        <v>372</v>
      </c>
      <c r="Q83" s="2">
        <v>20.7</v>
      </c>
      <c r="R83" s="2">
        <v>0.50393097599912295</v>
      </c>
    </row>
    <row r="84" spans="1:18" x14ac:dyDescent="0.3">
      <c r="A84" s="113">
        <v>0</v>
      </c>
      <c r="B84" s="63"/>
      <c r="C84" s="63" t="s">
        <v>240</v>
      </c>
      <c r="D84" s="63"/>
      <c r="E84" s="64">
        <v>49.734999999999999</v>
      </c>
      <c r="F84" s="63">
        <v>0.54596245292144296</v>
      </c>
      <c r="M84" s="42"/>
      <c r="N84" s="113">
        <v>251</v>
      </c>
      <c r="O84" s="2" t="s">
        <v>370</v>
      </c>
      <c r="P84" s="2" t="s">
        <v>372</v>
      </c>
      <c r="Q84" s="2">
        <v>17.846250000000001</v>
      </c>
      <c r="R84" s="2">
        <v>0.45377754737315923</v>
      </c>
    </row>
    <row r="85" spans="1:18" x14ac:dyDescent="0.3">
      <c r="A85" s="113">
        <v>36</v>
      </c>
      <c r="B85" s="63"/>
      <c r="C85" s="63" t="s">
        <v>240</v>
      </c>
      <c r="D85" s="63"/>
      <c r="E85" s="64">
        <v>44.05</v>
      </c>
      <c r="F85" s="63">
        <v>0.44676615807377418</v>
      </c>
      <c r="N85" s="113">
        <v>281</v>
      </c>
      <c r="O85" s="2" t="s">
        <v>370</v>
      </c>
      <c r="P85" s="2" t="s">
        <v>372</v>
      </c>
      <c r="Q85" s="2">
        <v>11.946249999999999</v>
      </c>
      <c r="R85" s="2">
        <v>0.39071791752033663</v>
      </c>
    </row>
    <row r="86" spans="1:18" x14ac:dyDescent="0.3">
      <c r="A86" s="113">
        <v>66</v>
      </c>
      <c r="B86" s="63"/>
      <c r="C86" s="63" t="s">
        <v>240</v>
      </c>
      <c r="D86" s="63"/>
      <c r="E86" s="64">
        <v>38</v>
      </c>
      <c r="F86" s="63">
        <v>1.3571109018794298</v>
      </c>
      <c r="M86" s="42"/>
      <c r="N86" s="113">
        <v>311</v>
      </c>
      <c r="O86" s="2" t="s">
        <v>370</v>
      </c>
      <c r="P86" s="2" t="s">
        <v>372</v>
      </c>
      <c r="Q86" s="2">
        <v>9.4324999999999992</v>
      </c>
      <c r="R86" s="2">
        <v>0.5508135217242649</v>
      </c>
    </row>
    <row r="87" spans="1:18" x14ac:dyDescent="0.3">
      <c r="A87" s="113">
        <v>99</v>
      </c>
      <c r="B87" s="63"/>
      <c r="C87" s="63" t="s">
        <v>240</v>
      </c>
      <c r="D87" s="63"/>
      <c r="E87" s="64">
        <v>33.737499999999997</v>
      </c>
      <c r="F87" s="63">
        <v>0.90004050834763349</v>
      </c>
      <c r="N87" s="113">
        <v>340</v>
      </c>
      <c r="O87" s="2" t="s">
        <v>370</v>
      </c>
      <c r="P87" s="2" t="s">
        <v>372</v>
      </c>
      <c r="Q87" s="2">
        <v>6.6512500000000001</v>
      </c>
      <c r="R87" s="2">
        <v>0.28468928864892018</v>
      </c>
    </row>
    <row r="88" spans="1:18" x14ac:dyDescent="0.3">
      <c r="A88" s="113">
        <v>125</v>
      </c>
      <c r="B88" s="63"/>
      <c r="C88" s="63" t="s">
        <v>240</v>
      </c>
      <c r="D88" s="63"/>
      <c r="E88" s="64">
        <v>30.534999999999997</v>
      </c>
      <c r="F88" s="63">
        <v>0.35600795871253632</v>
      </c>
      <c r="M88" s="42"/>
      <c r="N88" s="113">
        <v>374</v>
      </c>
      <c r="O88" s="2" t="s">
        <v>370</v>
      </c>
      <c r="P88" s="2" t="s">
        <v>372</v>
      </c>
      <c r="Q88" s="2">
        <v>4.8237500000000004</v>
      </c>
      <c r="R88" s="2">
        <v>0.2951690647505496</v>
      </c>
    </row>
    <row r="89" spans="1:18" x14ac:dyDescent="0.3">
      <c r="A89" s="113">
        <v>157</v>
      </c>
      <c r="B89" s="63"/>
      <c r="C89" s="63" t="s">
        <v>240</v>
      </c>
      <c r="D89" s="63"/>
      <c r="E89" s="64">
        <v>27.862500000000001</v>
      </c>
      <c r="F89" s="63">
        <v>0.58427126975974697</v>
      </c>
    </row>
    <row r="90" spans="1:18" x14ac:dyDescent="0.3">
      <c r="A90" s="113">
        <v>189</v>
      </c>
      <c r="B90" s="63"/>
      <c r="C90" s="63" t="s">
        <v>240</v>
      </c>
      <c r="D90" s="63"/>
      <c r="E90" s="64">
        <v>23.587500000000002</v>
      </c>
      <c r="F90" s="63">
        <v>0.53215560067834822</v>
      </c>
      <c r="M90" s="42"/>
    </row>
    <row r="91" spans="1:18" x14ac:dyDescent="0.3">
      <c r="A91" s="113">
        <v>221</v>
      </c>
      <c r="B91" s="63"/>
      <c r="C91" s="63" t="s">
        <v>240</v>
      </c>
      <c r="D91" s="63"/>
      <c r="E91" s="64">
        <v>20.602499999999999</v>
      </c>
      <c r="F91" s="63">
        <v>0.76668523528238119</v>
      </c>
    </row>
    <row r="92" spans="1:18" x14ac:dyDescent="0.3">
      <c r="A92" s="113">
        <v>251</v>
      </c>
      <c r="B92" s="63"/>
      <c r="C92" s="63" t="s">
        <v>240</v>
      </c>
      <c r="D92" s="63"/>
      <c r="E92" s="64">
        <v>18.2575</v>
      </c>
      <c r="F92" s="63">
        <v>0.77225184795289814</v>
      </c>
      <c r="M92" s="42"/>
    </row>
    <row r="93" spans="1:18" x14ac:dyDescent="0.3">
      <c r="A93" s="113">
        <v>281</v>
      </c>
      <c r="B93" s="63"/>
      <c r="C93" s="63" t="s">
        <v>240</v>
      </c>
      <c r="D93" s="63"/>
      <c r="E93" s="64">
        <v>11.2525</v>
      </c>
      <c r="F93" s="63">
        <v>0.38915239088734049</v>
      </c>
    </row>
    <row r="94" spans="1:18" x14ac:dyDescent="0.3">
      <c r="A94" s="113">
        <v>311</v>
      </c>
      <c r="B94" s="63"/>
      <c r="C94" s="63" t="s">
        <v>240</v>
      </c>
      <c r="D94" s="63"/>
      <c r="E94" s="64">
        <v>8.5525000000000002</v>
      </c>
      <c r="F94" s="63">
        <v>0.4787026739010341</v>
      </c>
      <c r="M94" s="42"/>
    </row>
    <row r="95" spans="1:18" x14ac:dyDescent="0.3">
      <c r="A95" s="113">
        <v>340</v>
      </c>
      <c r="B95" s="63"/>
      <c r="C95" s="63" t="s">
        <v>240</v>
      </c>
      <c r="D95" s="63"/>
      <c r="E95" s="64">
        <v>6.4874999999999998</v>
      </c>
      <c r="F95" s="63">
        <v>0.14868170701199254</v>
      </c>
    </row>
    <row r="96" spans="1:18" x14ac:dyDescent="0.3">
      <c r="A96" s="113">
        <v>374</v>
      </c>
      <c r="B96" s="63"/>
      <c r="C96" s="63" t="s">
        <v>240</v>
      </c>
      <c r="D96" s="63"/>
      <c r="E96" s="64">
        <v>5.1174999999999997</v>
      </c>
      <c r="F96" s="63">
        <v>0.36715970639491702</v>
      </c>
      <c r="M96" s="42"/>
    </row>
    <row r="97" spans="1:13" x14ac:dyDescent="0.3">
      <c r="A97" s="63"/>
      <c r="B97" s="63"/>
      <c r="C97" s="63"/>
      <c r="D97" s="63"/>
      <c r="E97" s="64"/>
      <c r="F97" s="63"/>
    </row>
    <row r="98" spans="1:13" x14ac:dyDescent="0.3">
      <c r="A98" s="113">
        <v>0</v>
      </c>
      <c r="B98" s="63"/>
      <c r="C98" s="63" t="s">
        <v>241</v>
      </c>
      <c r="D98" s="63"/>
      <c r="E98" s="64">
        <v>51.034999999999997</v>
      </c>
      <c r="F98" s="63">
        <v>0.59560193641950665</v>
      </c>
      <c r="M98" s="42"/>
    </row>
    <row r="99" spans="1:13" x14ac:dyDescent="0.3">
      <c r="A99" s="113">
        <v>36</v>
      </c>
      <c r="B99" s="63"/>
      <c r="C99" s="63" t="s">
        <v>241</v>
      </c>
      <c r="D99" s="63"/>
      <c r="E99" s="64">
        <v>43.295000000000002</v>
      </c>
      <c r="F99" s="63">
        <v>1.1778971375577176</v>
      </c>
    </row>
    <row r="100" spans="1:13" x14ac:dyDescent="0.3">
      <c r="A100" s="113">
        <v>66</v>
      </c>
      <c r="B100" s="63"/>
      <c r="C100" s="63" t="s">
        <v>241</v>
      </c>
      <c r="D100" s="63"/>
      <c r="E100" s="64">
        <v>35.112499999999997</v>
      </c>
      <c r="F100" s="63">
        <v>0.51124643438039319</v>
      </c>
      <c r="M100" s="42"/>
    </row>
    <row r="101" spans="1:13" x14ac:dyDescent="0.3">
      <c r="A101" s="113">
        <v>99</v>
      </c>
      <c r="B101" s="63"/>
      <c r="C101" s="63" t="s">
        <v>241</v>
      </c>
      <c r="D101" s="63"/>
      <c r="E101" s="64">
        <v>31.82</v>
      </c>
      <c r="F101" s="63">
        <v>0.80094735573985509</v>
      </c>
    </row>
    <row r="102" spans="1:13" x14ac:dyDescent="0.3">
      <c r="A102" s="113">
        <v>125</v>
      </c>
      <c r="B102" s="63"/>
      <c r="C102" s="63" t="s">
        <v>241</v>
      </c>
      <c r="D102" s="63"/>
      <c r="E102" s="64">
        <v>30.6175</v>
      </c>
      <c r="F102" s="63">
        <v>0.42593769106134155</v>
      </c>
      <c r="M102" s="42"/>
    </row>
    <row r="103" spans="1:13" x14ac:dyDescent="0.3">
      <c r="A103" s="113">
        <v>157</v>
      </c>
      <c r="B103" s="63"/>
      <c r="C103" s="63" t="s">
        <v>241</v>
      </c>
      <c r="D103" s="63"/>
      <c r="E103" s="64">
        <v>26.547499999999999</v>
      </c>
      <c r="F103" s="63">
        <v>1.4318832296431621</v>
      </c>
    </row>
    <row r="104" spans="1:13" x14ac:dyDescent="0.3">
      <c r="A104" s="113">
        <v>189</v>
      </c>
      <c r="B104" s="63"/>
      <c r="C104" s="63" t="s">
        <v>241</v>
      </c>
      <c r="D104" s="63"/>
      <c r="E104" s="64">
        <v>24.385000000000002</v>
      </c>
      <c r="F104" s="63">
        <v>1.5846424412676285</v>
      </c>
      <c r="M104" s="42"/>
    </row>
    <row r="105" spans="1:13" x14ac:dyDescent="0.3">
      <c r="A105" s="113">
        <v>221</v>
      </c>
      <c r="B105" s="63"/>
      <c r="C105" s="63" t="s">
        <v>241</v>
      </c>
      <c r="D105" s="63"/>
      <c r="E105" s="64">
        <v>20.797500000000003</v>
      </c>
      <c r="F105" s="63">
        <v>0.76872594813323003</v>
      </c>
    </row>
    <row r="106" spans="1:13" x14ac:dyDescent="0.3">
      <c r="A106" s="113">
        <v>251</v>
      </c>
      <c r="B106" s="63"/>
      <c r="C106" s="63" t="s">
        <v>241</v>
      </c>
      <c r="D106" s="63"/>
      <c r="E106" s="64">
        <v>17.435000000000002</v>
      </c>
      <c r="F106" s="63">
        <v>0.50180507503744221</v>
      </c>
      <c r="M106" s="42"/>
    </row>
    <row r="107" spans="1:13" x14ac:dyDescent="0.3">
      <c r="A107" s="113">
        <v>281</v>
      </c>
      <c r="B107" s="63"/>
      <c r="C107" s="63" t="s">
        <v>241</v>
      </c>
      <c r="D107" s="63"/>
      <c r="E107" s="64">
        <v>12.64</v>
      </c>
      <c r="F107" s="63">
        <v>0.49001700650759716</v>
      </c>
    </row>
    <row r="108" spans="1:13" x14ac:dyDescent="0.3">
      <c r="A108" s="113">
        <v>311</v>
      </c>
      <c r="B108" s="63"/>
      <c r="C108" s="63" t="s">
        <v>241</v>
      </c>
      <c r="D108" s="63"/>
      <c r="E108" s="64">
        <v>10.3125</v>
      </c>
      <c r="F108" s="63">
        <v>0.81879357390410779</v>
      </c>
    </row>
    <row r="109" spans="1:13" x14ac:dyDescent="0.3">
      <c r="A109" s="113">
        <v>340</v>
      </c>
      <c r="B109" s="63"/>
      <c r="C109" s="63" t="s">
        <v>241</v>
      </c>
      <c r="D109" s="63"/>
      <c r="E109" s="64">
        <v>6.8149999999999995</v>
      </c>
      <c r="F109" s="63">
        <v>0.58158547666415172</v>
      </c>
    </row>
    <row r="110" spans="1:13" x14ac:dyDescent="0.3">
      <c r="A110" s="113">
        <v>374</v>
      </c>
      <c r="B110" s="63"/>
      <c r="C110" s="63" t="s">
        <v>241</v>
      </c>
      <c r="D110" s="63"/>
      <c r="E110" s="64">
        <v>4.53</v>
      </c>
      <c r="F110" s="63">
        <v>0.46287147244132448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topLeftCell="B1" workbookViewId="0">
      <selection activeCell="B196" activeCellId="13" sqref="B2 B18 B35 B51 B68 B78 B87 B103 B118 B133 B148 B163 B178 B196"/>
    </sheetView>
  </sheetViews>
  <sheetFormatPr defaultColWidth="8.88671875" defaultRowHeight="14.4" x14ac:dyDescent="0.3"/>
  <cols>
    <col min="1" max="1" width="8.6640625" customWidth="1"/>
    <col min="2" max="2" width="8.6640625" style="113" customWidth="1"/>
    <col min="3" max="3" width="8.6640625" customWidth="1"/>
    <col min="4" max="4" width="7.88671875" customWidth="1"/>
    <col min="5" max="24" width="8.6640625" customWidth="1"/>
    <col min="25" max="257" width="11.44140625" customWidth="1"/>
  </cols>
  <sheetData>
    <row r="1" spans="1:24" x14ac:dyDescent="0.3">
      <c r="A1" t="s">
        <v>215</v>
      </c>
      <c r="B1" s="113" t="s">
        <v>246</v>
      </c>
      <c r="C1" t="s">
        <v>245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236</v>
      </c>
      <c r="X1" t="s">
        <v>237</v>
      </c>
    </row>
    <row r="2" spans="1:24" x14ac:dyDescent="0.3">
      <c r="A2" t="s">
        <v>214</v>
      </c>
      <c r="B2" s="113">
        <f>0/12*365</f>
        <v>0</v>
      </c>
      <c r="C2" t="s">
        <v>238</v>
      </c>
      <c r="D2">
        <v>1</v>
      </c>
      <c r="E2">
        <v>50.81</v>
      </c>
      <c r="F2">
        <v>0.76400000000000001</v>
      </c>
      <c r="G2">
        <v>17.48395</v>
      </c>
      <c r="H2">
        <v>0</v>
      </c>
      <c r="I2">
        <v>0.8982</v>
      </c>
      <c r="J2">
        <v>2.8744999999999994</v>
      </c>
      <c r="K2">
        <v>156.57500000000002</v>
      </c>
      <c r="L2">
        <v>0.26549999999999996</v>
      </c>
      <c r="M2">
        <v>4.6673499999999999</v>
      </c>
      <c r="N2">
        <v>3.8519999999999994</v>
      </c>
      <c r="O2">
        <v>0.77250000000000008</v>
      </c>
      <c r="P2">
        <v>3.0794999999999999</v>
      </c>
      <c r="Q2">
        <v>7.9334999999999996</v>
      </c>
      <c r="R2">
        <v>1.0694999999999999</v>
      </c>
      <c r="S2">
        <v>1.0925</v>
      </c>
      <c r="T2">
        <v>1.4655</v>
      </c>
      <c r="U2">
        <v>144.65</v>
      </c>
      <c r="V2">
        <v>43.69894</v>
      </c>
      <c r="W2">
        <v>2.1977769999999999</v>
      </c>
      <c r="X2">
        <v>19.88325</v>
      </c>
    </row>
    <row r="3" spans="1:24" x14ac:dyDescent="0.3">
      <c r="A3" t="s">
        <v>214</v>
      </c>
      <c r="B3" s="113">
        <f t="shared" ref="B3:B17" si="0">0/12*365</f>
        <v>0</v>
      </c>
      <c r="C3" t="s">
        <v>238</v>
      </c>
      <c r="D3">
        <v>2</v>
      </c>
      <c r="E3">
        <v>52.41</v>
      </c>
      <c r="F3">
        <v>1.155</v>
      </c>
      <c r="G3">
        <v>16.30395</v>
      </c>
      <c r="H3">
        <v>0</v>
      </c>
      <c r="I3">
        <v>0.69699999999999995</v>
      </c>
      <c r="J3">
        <v>0.56550000000000011</v>
      </c>
      <c r="K3">
        <v>149.57500000000002</v>
      </c>
      <c r="L3">
        <v>0.34350000000000003</v>
      </c>
      <c r="M3">
        <v>4.92035</v>
      </c>
      <c r="N3">
        <v>2.9489999999999994</v>
      </c>
      <c r="O3">
        <v>0.45749999999999996</v>
      </c>
      <c r="P3">
        <v>2.9745000000000004</v>
      </c>
      <c r="Q3">
        <v>59.967499999999994</v>
      </c>
      <c r="R3">
        <v>0.93350000000000011</v>
      </c>
      <c r="S3">
        <v>0.78749999999999987</v>
      </c>
      <c r="T3">
        <v>1.4124999999999999</v>
      </c>
      <c r="U3">
        <v>133.15</v>
      </c>
      <c r="V3">
        <v>44.505940000000002</v>
      </c>
      <c r="W3">
        <v>1.9491590000000001</v>
      </c>
      <c r="X3">
        <v>22.833410000000001</v>
      </c>
    </row>
    <row r="4" spans="1:24" x14ac:dyDescent="0.3">
      <c r="A4" t="s">
        <v>214</v>
      </c>
      <c r="B4" s="113">
        <f t="shared" si="0"/>
        <v>0</v>
      </c>
      <c r="C4" t="s">
        <v>238</v>
      </c>
      <c r="D4">
        <v>3</v>
      </c>
      <c r="E4">
        <v>48.41</v>
      </c>
      <c r="F4">
        <v>0.93599999999999994</v>
      </c>
      <c r="G4">
        <v>20.083949999999998</v>
      </c>
      <c r="H4">
        <v>0</v>
      </c>
      <c r="I4">
        <v>0.88109999999999999</v>
      </c>
      <c r="J4">
        <v>12.501500000000002</v>
      </c>
      <c r="K4">
        <v>211.37500000000003</v>
      </c>
      <c r="L4">
        <v>0.4215000000000001</v>
      </c>
      <c r="M4">
        <v>5.13035</v>
      </c>
      <c r="N4">
        <v>4.4570000000000007</v>
      </c>
      <c r="O4">
        <v>0.9355</v>
      </c>
      <c r="P4">
        <v>2.2165000000000004</v>
      </c>
      <c r="Q4">
        <v>16.537499999999998</v>
      </c>
      <c r="R4">
        <v>1.1724999999999999</v>
      </c>
      <c r="S4">
        <v>2.9005000000000001</v>
      </c>
      <c r="T4">
        <v>1.6635</v>
      </c>
      <c r="U4">
        <v>216.45</v>
      </c>
      <c r="V4">
        <v>43.684089999999998</v>
      </c>
      <c r="W4">
        <v>2.102376</v>
      </c>
      <c r="X4">
        <v>20.77844</v>
      </c>
    </row>
    <row r="5" spans="1:24" x14ac:dyDescent="0.3">
      <c r="A5" t="s">
        <v>214</v>
      </c>
      <c r="B5" s="113">
        <f t="shared" si="0"/>
        <v>0</v>
      </c>
      <c r="C5" t="s">
        <v>238</v>
      </c>
      <c r="D5">
        <v>4</v>
      </c>
      <c r="E5">
        <v>50.89</v>
      </c>
      <c r="F5">
        <v>1.101</v>
      </c>
      <c r="G5">
        <v>20.973950000000002</v>
      </c>
      <c r="H5">
        <v>0</v>
      </c>
      <c r="I5">
        <v>7.5299999999999992E-2</v>
      </c>
      <c r="J5">
        <v>1.5125000000000004</v>
      </c>
      <c r="K5">
        <v>204.37500000000003</v>
      </c>
      <c r="L5">
        <v>0.61249999999999993</v>
      </c>
      <c r="M5">
        <v>5.0083500000000001</v>
      </c>
      <c r="N5">
        <v>4.7469999999999999</v>
      </c>
      <c r="O5">
        <v>1.5955000000000001</v>
      </c>
      <c r="P5">
        <v>2.7875000000000005</v>
      </c>
      <c r="Q5">
        <v>9.9774999999999991</v>
      </c>
      <c r="R5">
        <v>1.8864999999999998</v>
      </c>
      <c r="S5">
        <v>3.1444999999999999</v>
      </c>
      <c r="T5">
        <v>1.2404999999999999</v>
      </c>
      <c r="U5">
        <v>234.64999999999998</v>
      </c>
      <c r="V5">
        <v>44.537880000000001</v>
      </c>
      <c r="W5">
        <v>2.0068630000000001</v>
      </c>
      <c r="X5">
        <v>22.192779999999999</v>
      </c>
    </row>
    <row r="6" spans="1:24" x14ac:dyDescent="0.3">
      <c r="A6" t="s">
        <v>214</v>
      </c>
      <c r="B6" s="113">
        <f t="shared" si="0"/>
        <v>0</v>
      </c>
      <c r="C6" t="s">
        <v>239</v>
      </c>
      <c r="D6">
        <v>5</v>
      </c>
      <c r="E6">
        <v>47.51</v>
      </c>
      <c r="F6">
        <v>2.7350000000000003</v>
      </c>
      <c r="G6">
        <v>11.363949999999997</v>
      </c>
      <c r="H6">
        <v>0</v>
      </c>
      <c r="I6">
        <v>0</v>
      </c>
      <c r="J6">
        <v>3.3754999999999997</v>
      </c>
      <c r="K6">
        <v>132.37500000000003</v>
      </c>
      <c r="L6">
        <v>0.28049999999999997</v>
      </c>
      <c r="M6">
        <v>5.8273500000000009</v>
      </c>
      <c r="N6">
        <v>4.6619999999999999</v>
      </c>
      <c r="O6">
        <v>1.4045000000000001</v>
      </c>
      <c r="P6">
        <v>3.5335000000000005</v>
      </c>
      <c r="Q6">
        <v>5.3105000000000002</v>
      </c>
      <c r="R6">
        <v>1.6364999999999998</v>
      </c>
      <c r="S6">
        <v>2.6265000000000001</v>
      </c>
      <c r="T6">
        <v>1.6495</v>
      </c>
      <c r="U6">
        <v>184.64999999999998</v>
      </c>
      <c r="V6">
        <v>41.682859999999998</v>
      </c>
      <c r="W6">
        <v>2.0314410000000001</v>
      </c>
      <c r="X6">
        <v>20.51886</v>
      </c>
    </row>
    <row r="7" spans="1:24" x14ac:dyDescent="0.3">
      <c r="A7" t="s">
        <v>214</v>
      </c>
      <c r="B7" s="113">
        <f t="shared" si="0"/>
        <v>0</v>
      </c>
      <c r="C7" t="s">
        <v>239</v>
      </c>
      <c r="D7">
        <v>6</v>
      </c>
      <c r="E7">
        <v>51.19</v>
      </c>
      <c r="F7">
        <v>1.2969999999999999</v>
      </c>
      <c r="G7">
        <v>14.033949999999999</v>
      </c>
      <c r="H7">
        <v>0</v>
      </c>
      <c r="I7">
        <v>0</v>
      </c>
      <c r="J7">
        <v>8.1925000000000008</v>
      </c>
      <c r="K7">
        <v>227.57499999999999</v>
      </c>
      <c r="L7">
        <v>1.5275000000000001</v>
      </c>
      <c r="M7">
        <v>5.7783500000000005</v>
      </c>
      <c r="N7">
        <v>4.8620000000000001</v>
      </c>
      <c r="O7">
        <v>1.9435</v>
      </c>
      <c r="P7">
        <v>3.3454999999999999</v>
      </c>
      <c r="Q7">
        <v>63.217499999999994</v>
      </c>
      <c r="R7">
        <v>1.9554999999999998</v>
      </c>
      <c r="S7">
        <v>4.8484999999999996</v>
      </c>
      <c r="T7">
        <v>1.8964999999999999</v>
      </c>
      <c r="U7">
        <v>246.95000000000002</v>
      </c>
      <c r="V7">
        <v>42.233199999999997</v>
      </c>
      <c r="W7">
        <v>2.314648</v>
      </c>
      <c r="X7">
        <v>18.24606</v>
      </c>
    </row>
    <row r="8" spans="1:24" x14ac:dyDescent="0.3">
      <c r="A8" t="s">
        <v>214</v>
      </c>
      <c r="B8" s="113">
        <f t="shared" si="0"/>
        <v>0</v>
      </c>
      <c r="C8" t="s">
        <v>239</v>
      </c>
      <c r="D8">
        <v>7</v>
      </c>
      <c r="E8">
        <v>51.72</v>
      </c>
      <c r="F8">
        <v>0.57800000000000007</v>
      </c>
      <c r="G8">
        <v>10.043949999999999</v>
      </c>
      <c r="H8">
        <v>0</v>
      </c>
      <c r="I8">
        <v>0</v>
      </c>
      <c r="J8">
        <v>4.1814999999999998</v>
      </c>
      <c r="K8">
        <v>103.575</v>
      </c>
      <c r="L8">
        <v>0.26949999999999996</v>
      </c>
      <c r="M8">
        <v>6.3323500000000008</v>
      </c>
      <c r="N8">
        <v>4.3520000000000003</v>
      </c>
      <c r="O8">
        <v>0.89250000000000007</v>
      </c>
      <c r="P8">
        <v>6.1344999999999992</v>
      </c>
      <c r="Q8">
        <v>4.2585000000000006</v>
      </c>
      <c r="R8">
        <v>1.2655000000000001</v>
      </c>
      <c r="S8">
        <v>3.6585000000000001</v>
      </c>
      <c r="T8">
        <v>1.0565</v>
      </c>
      <c r="U8">
        <v>120.04999999999998</v>
      </c>
      <c r="V8">
        <v>43.051609999999997</v>
      </c>
      <c r="W8">
        <v>2.1954889999999998</v>
      </c>
      <c r="X8">
        <v>19.609120000000001</v>
      </c>
    </row>
    <row r="9" spans="1:24" x14ac:dyDescent="0.3">
      <c r="A9" t="s">
        <v>214</v>
      </c>
      <c r="B9" s="113">
        <f t="shared" si="0"/>
        <v>0</v>
      </c>
      <c r="C9" t="s">
        <v>239</v>
      </c>
      <c r="D9">
        <v>8</v>
      </c>
      <c r="E9">
        <v>48.56</v>
      </c>
      <c r="F9">
        <v>0.56400000000000006</v>
      </c>
      <c r="G9">
        <v>13.263949999999999</v>
      </c>
      <c r="H9">
        <v>0</v>
      </c>
      <c r="I9">
        <v>0</v>
      </c>
      <c r="J9">
        <v>4.6255000000000006</v>
      </c>
      <c r="K9">
        <v>151.37500000000003</v>
      </c>
      <c r="L9">
        <v>0.35850000000000004</v>
      </c>
      <c r="M9">
        <v>5.2433500000000004</v>
      </c>
      <c r="N9">
        <v>3.7279999999999998</v>
      </c>
      <c r="O9">
        <v>1.1795</v>
      </c>
      <c r="P9">
        <v>3.0345000000000004</v>
      </c>
      <c r="Q9">
        <v>5.5305</v>
      </c>
      <c r="R9">
        <v>1.3984999999999999</v>
      </c>
      <c r="S9">
        <v>2.6395</v>
      </c>
      <c r="T9">
        <v>1.3465</v>
      </c>
      <c r="U9">
        <v>126.94999999999999</v>
      </c>
      <c r="V9">
        <v>41.987670000000001</v>
      </c>
      <c r="W9">
        <v>1.8466009999999999</v>
      </c>
      <c r="X9">
        <v>22.73781</v>
      </c>
    </row>
    <row r="10" spans="1:24" x14ac:dyDescent="0.3">
      <c r="A10" t="s">
        <v>214</v>
      </c>
      <c r="B10" s="113">
        <f t="shared" si="0"/>
        <v>0</v>
      </c>
      <c r="C10" t="s">
        <v>240</v>
      </c>
      <c r="D10">
        <v>9</v>
      </c>
      <c r="E10">
        <v>48.45</v>
      </c>
      <c r="F10">
        <v>3.0230000000000001</v>
      </c>
      <c r="G10">
        <v>14.42395</v>
      </c>
      <c r="H10">
        <v>0</v>
      </c>
      <c r="I10">
        <v>0</v>
      </c>
      <c r="J10">
        <v>5.8314999999999992</v>
      </c>
      <c r="K10">
        <v>243.27499999999998</v>
      </c>
      <c r="L10">
        <v>0.53549999999999998</v>
      </c>
      <c r="M10">
        <v>8.3253499999999985</v>
      </c>
      <c r="N10">
        <v>1.9419999999999999</v>
      </c>
      <c r="O10">
        <v>0.34849999999999998</v>
      </c>
      <c r="P10">
        <v>4.1855000000000002</v>
      </c>
      <c r="Q10">
        <v>15.5275</v>
      </c>
      <c r="R10">
        <v>1.6164999999999998</v>
      </c>
      <c r="S10">
        <v>6.2625000000000002</v>
      </c>
      <c r="T10">
        <v>1.6425000000000001</v>
      </c>
      <c r="U10">
        <v>316.15000000000003</v>
      </c>
      <c r="V10">
        <v>43.559660000000001</v>
      </c>
      <c r="W10">
        <v>2.340652</v>
      </c>
      <c r="X10">
        <v>18.610050000000001</v>
      </c>
    </row>
    <row r="11" spans="1:24" x14ac:dyDescent="0.3">
      <c r="A11" t="s">
        <v>214</v>
      </c>
      <c r="B11" s="113">
        <f t="shared" si="0"/>
        <v>0</v>
      </c>
      <c r="C11" t="s">
        <v>240</v>
      </c>
      <c r="D11">
        <v>10</v>
      </c>
      <c r="E11">
        <v>49.65</v>
      </c>
      <c r="F11">
        <v>1.149</v>
      </c>
      <c r="G11">
        <v>17.093950000000003</v>
      </c>
      <c r="H11">
        <v>0</v>
      </c>
      <c r="I11">
        <v>6.0625</v>
      </c>
      <c r="J11">
        <v>8.4344999999999999</v>
      </c>
      <c r="K11">
        <v>160.57499999999999</v>
      </c>
      <c r="L11">
        <v>0.26549999999999996</v>
      </c>
      <c r="M11">
        <v>8.0563500000000001</v>
      </c>
      <c r="N11">
        <v>2.65</v>
      </c>
      <c r="O11">
        <v>0.43249999999999994</v>
      </c>
      <c r="P11">
        <v>3.0085000000000002</v>
      </c>
      <c r="Q11">
        <v>21.0275</v>
      </c>
      <c r="R11">
        <v>1.5714999999999999</v>
      </c>
      <c r="S11">
        <v>2.1265000000000001</v>
      </c>
      <c r="T11">
        <v>1.3465</v>
      </c>
      <c r="U11">
        <v>123.15</v>
      </c>
      <c r="V11">
        <v>43.806289999999997</v>
      </c>
      <c r="W11">
        <v>2.332589</v>
      </c>
      <c r="X11">
        <v>18.78012</v>
      </c>
    </row>
    <row r="12" spans="1:24" x14ac:dyDescent="0.3">
      <c r="A12" t="s">
        <v>214</v>
      </c>
      <c r="B12" s="113">
        <f t="shared" si="0"/>
        <v>0</v>
      </c>
      <c r="C12" t="s">
        <v>240</v>
      </c>
      <c r="D12">
        <v>11</v>
      </c>
      <c r="E12">
        <v>51.12</v>
      </c>
      <c r="F12">
        <v>0.72</v>
      </c>
      <c r="G12">
        <v>13.533949999999999</v>
      </c>
      <c r="H12">
        <v>0</v>
      </c>
      <c r="I12">
        <v>0.24029999999999996</v>
      </c>
      <c r="J12">
        <v>1.2565000000000002</v>
      </c>
      <c r="K12">
        <v>135.47499999999999</v>
      </c>
      <c r="L12">
        <v>0.18249999999999997</v>
      </c>
      <c r="M12">
        <v>7.3003500000000008</v>
      </c>
      <c r="N12">
        <v>2.1659999999999999</v>
      </c>
      <c r="O12">
        <v>0.26650000000000001</v>
      </c>
      <c r="P12">
        <v>2.5185</v>
      </c>
      <c r="Q12">
        <v>5.2865000000000002</v>
      </c>
      <c r="R12">
        <v>1.4564999999999997</v>
      </c>
      <c r="S12">
        <v>4.0575000000000001</v>
      </c>
      <c r="T12">
        <v>1.2635000000000001</v>
      </c>
      <c r="U12">
        <v>125.35</v>
      </c>
      <c r="V12">
        <v>44.111789999999999</v>
      </c>
      <c r="W12">
        <v>2.0694460000000001</v>
      </c>
      <c r="X12">
        <v>21.315750000000001</v>
      </c>
    </row>
    <row r="13" spans="1:24" x14ac:dyDescent="0.3">
      <c r="A13" t="s">
        <v>214</v>
      </c>
      <c r="B13" s="113">
        <f t="shared" si="0"/>
        <v>0</v>
      </c>
      <c r="C13" t="s">
        <v>240</v>
      </c>
      <c r="D13">
        <v>12</v>
      </c>
      <c r="E13">
        <v>49.72</v>
      </c>
      <c r="F13">
        <v>3.3620000000000001</v>
      </c>
      <c r="G13">
        <v>14.693949999999999</v>
      </c>
      <c r="H13">
        <v>0</v>
      </c>
      <c r="I13">
        <v>0</v>
      </c>
      <c r="J13">
        <v>6.7384999999999993</v>
      </c>
      <c r="K13">
        <v>284.67500000000001</v>
      </c>
      <c r="L13">
        <v>0.79050000000000009</v>
      </c>
      <c r="M13">
        <v>8.6573499999999992</v>
      </c>
      <c r="N13">
        <v>2.4579999999999997</v>
      </c>
      <c r="O13">
        <v>0.27249999999999996</v>
      </c>
      <c r="P13">
        <v>2.8045000000000004</v>
      </c>
      <c r="Q13">
        <v>5.1494999999999997</v>
      </c>
      <c r="R13">
        <v>1.5844999999999998</v>
      </c>
      <c r="S13">
        <v>4.7254999999999994</v>
      </c>
      <c r="T13">
        <v>1.4554999999999998</v>
      </c>
      <c r="U13">
        <v>283.05</v>
      </c>
      <c r="V13">
        <v>44.634219999999999</v>
      </c>
      <c r="W13">
        <v>2.2774450000000002</v>
      </c>
      <c r="X13">
        <v>19.598369999999999</v>
      </c>
    </row>
    <row r="14" spans="1:24" x14ac:dyDescent="0.3">
      <c r="A14" t="s">
        <v>214</v>
      </c>
      <c r="B14" s="113">
        <f t="shared" si="0"/>
        <v>0</v>
      </c>
      <c r="C14" t="s">
        <v>241</v>
      </c>
      <c r="D14">
        <v>13</v>
      </c>
      <c r="E14">
        <v>50.24</v>
      </c>
      <c r="F14">
        <v>3.6709999999999998</v>
      </c>
      <c r="G14">
        <v>13.013949999999999</v>
      </c>
      <c r="H14">
        <v>0</v>
      </c>
      <c r="I14">
        <v>0</v>
      </c>
      <c r="J14">
        <v>4.7834999999999992</v>
      </c>
      <c r="K14">
        <v>210.67500000000001</v>
      </c>
      <c r="L14">
        <v>0.26450000000000007</v>
      </c>
      <c r="M14">
        <v>9.4413499999999999</v>
      </c>
      <c r="N14">
        <v>2.2519999999999998</v>
      </c>
      <c r="O14">
        <v>0.19450000000000001</v>
      </c>
      <c r="P14">
        <v>4.5594999999999999</v>
      </c>
      <c r="Q14">
        <v>6.6485000000000003</v>
      </c>
      <c r="R14">
        <v>1.4824999999999999</v>
      </c>
      <c r="S14">
        <v>2.1754999999999995</v>
      </c>
      <c r="T14">
        <v>2.0895000000000001</v>
      </c>
      <c r="U14">
        <v>164.85</v>
      </c>
      <c r="V14">
        <v>46.811549999999997</v>
      </c>
      <c r="W14">
        <v>2.106789</v>
      </c>
      <c r="X14">
        <v>22.219380000000001</v>
      </c>
    </row>
    <row r="15" spans="1:24" x14ac:dyDescent="0.3">
      <c r="A15" t="s">
        <v>214</v>
      </c>
      <c r="B15" s="113">
        <f t="shared" si="0"/>
        <v>0</v>
      </c>
      <c r="C15" t="s">
        <v>241</v>
      </c>
      <c r="D15">
        <v>14</v>
      </c>
      <c r="E15">
        <v>50.41</v>
      </c>
      <c r="F15">
        <v>3.6539999999999999</v>
      </c>
      <c r="G15">
        <v>10.453949999999999</v>
      </c>
      <c r="H15">
        <v>0</v>
      </c>
      <c r="I15">
        <v>6.6199999999999995E-2</v>
      </c>
      <c r="J15">
        <v>5.9004999999999992</v>
      </c>
      <c r="K15">
        <v>226.67500000000001</v>
      </c>
      <c r="L15">
        <v>0.3075</v>
      </c>
      <c r="M15">
        <v>8.7593499999999995</v>
      </c>
      <c r="N15">
        <v>2.2949999999999999</v>
      </c>
      <c r="O15">
        <v>0.18149999999999999</v>
      </c>
      <c r="P15">
        <v>4.3365</v>
      </c>
      <c r="Q15">
        <v>5.6105</v>
      </c>
      <c r="R15">
        <v>1.2645</v>
      </c>
      <c r="S15">
        <v>3.5234999999999994</v>
      </c>
      <c r="T15">
        <v>1.4915</v>
      </c>
      <c r="U15">
        <v>177.14999999999998</v>
      </c>
      <c r="V15">
        <v>45.878</v>
      </c>
      <c r="W15">
        <v>2.194302</v>
      </c>
      <c r="X15">
        <v>20.907789999999999</v>
      </c>
    </row>
    <row r="16" spans="1:24" x14ac:dyDescent="0.3">
      <c r="A16" t="s">
        <v>214</v>
      </c>
      <c r="B16" s="113">
        <f t="shared" si="0"/>
        <v>0</v>
      </c>
      <c r="C16" t="s">
        <v>241</v>
      </c>
      <c r="D16">
        <v>15</v>
      </c>
      <c r="E16">
        <v>52.8</v>
      </c>
      <c r="F16">
        <v>2.5949999999999998</v>
      </c>
      <c r="G16">
        <v>4.5089500000000005</v>
      </c>
      <c r="H16">
        <v>0</v>
      </c>
      <c r="I16">
        <v>0</v>
      </c>
      <c r="J16">
        <v>6.1355000000000004</v>
      </c>
      <c r="K16">
        <v>234.875</v>
      </c>
      <c r="L16">
        <v>1.1665000000000001</v>
      </c>
      <c r="M16">
        <v>3.8723499999999995</v>
      </c>
      <c r="N16">
        <v>1.093</v>
      </c>
      <c r="O16">
        <v>7.2499999999999995E-2</v>
      </c>
      <c r="P16">
        <v>1.4995000000000001</v>
      </c>
      <c r="Q16">
        <v>8.9274999999999984</v>
      </c>
      <c r="R16">
        <v>0.48950000000000005</v>
      </c>
      <c r="S16">
        <v>3.2774999999999999</v>
      </c>
      <c r="T16">
        <v>0.78449999999999998</v>
      </c>
      <c r="U16">
        <v>285.15000000000003</v>
      </c>
      <c r="V16">
        <v>45.121589999999998</v>
      </c>
      <c r="W16">
        <v>2.045607</v>
      </c>
      <c r="X16">
        <v>22.0578</v>
      </c>
    </row>
    <row r="17" spans="1:24" x14ac:dyDescent="0.3">
      <c r="A17" t="s">
        <v>214</v>
      </c>
      <c r="B17" s="113">
        <f t="shared" si="0"/>
        <v>0</v>
      </c>
      <c r="C17" t="s">
        <v>241</v>
      </c>
      <c r="D17">
        <v>16</v>
      </c>
      <c r="E17">
        <v>50.69</v>
      </c>
      <c r="F17">
        <v>0.68800000000000017</v>
      </c>
      <c r="G17">
        <v>13.56395</v>
      </c>
      <c r="H17">
        <v>0</v>
      </c>
      <c r="I17">
        <v>0</v>
      </c>
      <c r="J17">
        <v>1.3175000000000001</v>
      </c>
      <c r="K17">
        <v>219.875</v>
      </c>
      <c r="L17">
        <v>0.42849999999999999</v>
      </c>
      <c r="M17">
        <v>9.9843499999999974</v>
      </c>
      <c r="N17">
        <v>2.7709999999999999</v>
      </c>
      <c r="O17">
        <v>0.2455</v>
      </c>
      <c r="P17">
        <v>1.6525000000000001</v>
      </c>
      <c r="Q17">
        <v>8.5815000000000019</v>
      </c>
      <c r="R17">
        <v>1.4884999999999999</v>
      </c>
      <c r="S17">
        <v>2.1615000000000002</v>
      </c>
      <c r="T17">
        <v>1.5775000000000001</v>
      </c>
      <c r="U17">
        <v>196.15</v>
      </c>
      <c r="V17">
        <v>45.054220000000001</v>
      </c>
      <c r="W17">
        <v>1.8697520000000001</v>
      </c>
      <c r="X17">
        <v>24.096360000000001</v>
      </c>
    </row>
    <row r="18" spans="1:24" x14ac:dyDescent="0.3">
      <c r="A18" t="s">
        <v>202</v>
      </c>
      <c r="B18" s="113">
        <v>36</v>
      </c>
      <c r="C18" t="s">
        <v>238</v>
      </c>
      <c r="D18">
        <v>1</v>
      </c>
      <c r="E18">
        <v>42.72</v>
      </c>
      <c r="F18">
        <v>1.911</v>
      </c>
      <c r="G18">
        <v>18.513950000000001</v>
      </c>
      <c r="H18">
        <v>0.11024999999999999</v>
      </c>
      <c r="I18">
        <v>0.79020000000000001</v>
      </c>
      <c r="J18">
        <v>17.451500000000003</v>
      </c>
      <c r="K18">
        <v>59.054999999999993</v>
      </c>
      <c r="L18">
        <v>0.26380000000000003</v>
      </c>
      <c r="M18">
        <v>1.9033500000000001</v>
      </c>
      <c r="N18">
        <v>3.5439999999999996</v>
      </c>
      <c r="O18">
        <v>1.6194999999999999</v>
      </c>
      <c r="P18">
        <v>2.1355000000000004</v>
      </c>
      <c r="Q18">
        <v>14.057500000000001</v>
      </c>
      <c r="R18">
        <v>1.2954999999999999</v>
      </c>
      <c r="S18">
        <v>0</v>
      </c>
      <c r="T18">
        <v>2.1715</v>
      </c>
      <c r="U18">
        <v>68.819999999999993</v>
      </c>
      <c r="V18">
        <v>42.808259999999997</v>
      </c>
      <c r="W18">
        <v>2.1549469999999999</v>
      </c>
      <c r="X18">
        <v>19.865110000000001</v>
      </c>
    </row>
    <row r="19" spans="1:24" x14ac:dyDescent="0.3">
      <c r="A19" t="s">
        <v>202</v>
      </c>
      <c r="B19" s="113">
        <v>36</v>
      </c>
      <c r="C19" t="s">
        <v>238</v>
      </c>
      <c r="D19">
        <v>2</v>
      </c>
      <c r="E19">
        <v>43.45</v>
      </c>
      <c r="F19">
        <v>0.72679999999999989</v>
      </c>
      <c r="G19">
        <v>20.123950000000001</v>
      </c>
      <c r="H19">
        <v>9.0650000000000008E-2</v>
      </c>
      <c r="I19">
        <v>0.63469999999999993</v>
      </c>
      <c r="J19">
        <v>6.7234999999999996</v>
      </c>
      <c r="K19">
        <v>35.254999999999995</v>
      </c>
      <c r="L19">
        <v>0.1404</v>
      </c>
      <c r="M19">
        <v>1.92235</v>
      </c>
      <c r="N19">
        <v>3.7269999999999999</v>
      </c>
      <c r="O19">
        <v>1.7585</v>
      </c>
      <c r="P19">
        <v>2.5185</v>
      </c>
      <c r="Q19">
        <v>5.0465</v>
      </c>
      <c r="R19">
        <v>1.4144999999999999</v>
      </c>
      <c r="S19">
        <v>0.15249999999999986</v>
      </c>
      <c r="T19">
        <v>2.4474999999999998</v>
      </c>
      <c r="U19">
        <v>47.980000000000004</v>
      </c>
      <c r="V19">
        <v>43.024299999999997</v>
      </c>
      <c r="W19">
        <v>2.1554180000000001</v>
      </c>
      <c r="X19">
        <v>19.960999999999999</v>
      </c>
    </row>
    <row r="20" spans="1:24" x14ac:dyDescent="0.3">
      <c r="A20" t="s">
        <v>202</v>
      </c>
      <c r="B20" s="113">
        <v>36</v>
      </c>
      <c r="C20" t="s">
        <v>238</v>
      </c>
      <c r="D20">
        <v>3</v>
      </c>
      <c r="E20">
        <v>42.41</v>
      </c>
      <c r="F20">
        <v>0.45829999999999999</v>
      </c>
      <c r="G20">
        <v>15.893949999999998</v>
      </c>
      <c r="H20">
        <v>1.8149999999999999E-2</v>
      </c>
      <c r="I20">
        <v>1.0185</v>
      </c>
      <c r="J20">
        <v>6.3094999999999999</v>
      </c>
      <c r="K20">
        <v>14.095000000000002</v>
      </c>
      <c r="L20">
        <v>0</v>
      </c>
      <c r="M20">
        <v>2.0433499999999998</v>
      </c>
      <c r="N20">
        <v>2.7169999999999996</v>
      </c>
      <c r="O20">
        <v>0.97810000000000008</v>
      </c>
      <c r="P20">
        <v>3.7735000000000003</v>
      </c>
      <c r="Q20">
        <v>13.387499999999999</v>
      </c>
      <c r="R20">
        <v>1.1274999999999999</v>
      </c>
      <c r="S20">
        <v>0</v>
      </c>
      <c r="T20">
        <v>2.0905</v>
      </c>
      <c r="U20">
        <v>34.03</v>
      </c>
      <c r="V20">
        <v>43.09075</v>
      </c>
      <c r="W20">
        <v>2.05159</v>
      </c>
      <c r="X20">
        <v>21.003589999999999</v>
      </c>
    </row>
    <row r="21" spans="1:24" x14ac:dyDescent="0.3">
      <c r="A21" t="s">
        <v>202</v>
      </c>
      <c r="B21" s="113">
        <v>36</v>
      </c>
      <c r="C21" t="s">
        <v>238</v>
      </c>
      <c r="D21">
        <v>4</v>
      </c>
      <c r="E21">
        <v>42.47</v>
      </c>
      <c r="F21">
        <v>1.331</v>
      </c>
      <c r="G21">
        <v>20.00395</v>
      </c>
      <c r="H21">
        <v>8.5949999999999999E-2</v>
      </c>
      <c r="I21">
        <v>0.74870000000000003</v>
      </c>
      <c r="J21">
        <v>12.611499999999999</v>
      </c>
      <c r="K21">
        <v>48.965000000000003</v>
      </c>
      <c r="L21">
        <v>3.999999999999837E-4</v>
      </c>
      <c r="M21">
        <v>1.7743500000000001</v>
      </c>
      <c r="N21">
        <v>3.8119999999999998</v>
      </c>
      <c r="O21">
        <v>1.6125</v>
      </c>
      <c r="P21">
        <v>1.6014999999999999</v>
      </c>
      <c r="Q21">
        <v>8.4435000000000002</v>
      </c>
      <c r="R21">
        <v>1.5134999999999998</v>
      </c>
      <c r="S21">
        <v>0</v>
      </c>
      <c r="T21">
        <v>2.4165000000000001</v>
      </c>
      <c r="U21">
        <v>74.339999999999989</v>
      </c>
      <c r="V21">
        <v>42.51343</v>
      </c>
      <c r="W21">
        <v>2.156768</v>
      </c>
      <c r="X21">
        <v>19.711639999999999</v>
      </c>
    </row>
    <row r="22" spans="1:24" x14ac:dyDescent="0.3">
      <c r="A22" t="s">
        <v>202</v>
      </c>
      <c r="B22" s="113">
        <v>36</v>
      </c>
      <c r="C22" t="s">
        <v>239</v>
      </c>
      <c r="D22">
        <v>5</v>
      </c>
      <c r="E22">
        <v>42.32</v>
      </c>
      <c r="F22">
        <v>1.611</v>
      </c>
      <c r="G22">
        <v>10.553949999999999</v>
      </c>
      <c r="H22">
        <v>1.1450000000000002E-2</v>
      </c>
      <c r="I22">
        <v>0.86670000000000003</v>
      </c>
      <c r="J22">
        <v>7.7174999999999994</v>
      </c>
      <c r="K22">
        <v>45.524999999999991</v>
      </c>
      <c r="L22">
        <v>0.11100000000000002</v>
      </c>
      <c r="M22">
        <v>1.58935</v>
      </c>
      <c r="N22">
        <v>3.0989999999999998</v>
      </c>
      <c r="O22">
        <v>1.3375000000000001</v>
      </c>
      <c r="P22">
        <v>3.4925000000000002</v>
      </c>
      <c r="Q22">
        <v>4.7264999999999997</v>
      </c>
      <c r="R22">
        <v>1.0365</v>
      </c>
      <c r="S22">
        <v>0</v>
      </c>
      <c r="T22">
        <v>1.6955</v>
      </c>
      <c r="U22">
        <v>47.800000000000004</v>
      </c>
      <c r="V22">
        <v>40.414670000000001</v>
      </c>
      <c r="W22">
        <v>2.0467629999999999</v>
      </c>
      <c r="X22">
        <v>19.745650000000001</v>
      </c>
    </row>
    <row r="23" spans="1:24" x14ac:dyDescent="0.3">
      <c r="A23" t="s">
        <v>202</v>
      </c>
      <c r="B23" s="113">
        <v>36</v>
      </c>
      <c r="C23" t="s">
        <v>239</v>
      </c>
      <c r="D23">
        <v>6</v>
      </c>
      <c r="E23">
        <v>43.5</v>
      </c>
      <c r="F23">
        <v>0.17519999999999997</v>
      </c>
      <c r="G23">
        <v>5.3849499999999999</v>
      </c>
      <c r="H23">
        <v>0.15845000000000001</v>
      </c>
      <c r="I23">
        <v>0.83809999999999996</v>
      </c>
      <c r="J23">
        <v>0.30049999999999999</v>
      </c>
      <c r="K23">
        <v>19.324999999999999</v>
      </c>
      <c r="L23">
        <v>0</v>
      </c>
      <c r="M23">
        <v>0.79495000000000005</v>
      </c>
      <c r="N23">
        <v>1.5190000000000001</v>
      </c>
      <c r="O23">
        <v>0.51180000000000003</v>
      </c>
      <c r="P23">
        <v>1.6715</v>
      </c>
      <c r="Q23">
        <v>1.9235000000000002</v>
      </c>
      <c r="R23">
        <v>0.39169999999999999</v>
      </c>
      <c r="S23">
        <v>0</v>
      </c>
      <c r="T23">
        <v>0.78680000000000005</v>
      </c>
      <c r="U23">
        <v>26.410000000000004</v>
      </c>
      <c r="V23">
        <v>41.611469999999997</v>
      </c>
      <c r="W23">
        <v>1.9029419999999999</v>
      </c>
      <c r="X23">
        <v>21.866910000000001</v>
      </c>
    </row>
    <row r="24" spans="1:24" x14ac:dyDescent="0.3">
      <c r="A24" t="s">
        <v>202</v>
      </c>
      <c r="B24" s="113">
        <v>36</v>
      </c>
      <c r="C24" t="s">
        <v>239</v>
      </c>
      <c r="D24">
        <v>7</v>
      </c>
      <c r="E24">
        <v>44.65</v>
      </c>
      <c r="F24">
        <v>1.137</v>
      </c>
      <c r="G24">
        <v>11.953949999999999</v>
      </c>
      <c r="H24">
        <v>6.6649999999999987E-2</v>
      </c>
      <c r="I24">
        <v>1.1605000000000001</v>
      </c>
      <c r="J24">
        <v>8.5084999999999997</v>
      </c>
      <c r="K24">
        <v>17.965</v>
      </c>
      <c r="L24">
        <v>0.1328</v>
      </c>
      <c r="M24">
        <v>2.46035</v>
      </c>
      <c r="N24">
        <v>3.1999999999999997</v>
      </c>
      <c r="O24">
        <v>1.4255</v>
      </c>
      <c r="P24">
        <v>1.8074999999999999</v>
      </c>
      <c r="Q24">
        <v>4.3535000000000004</v>
      </c>
      <c r="R24">
        <v>1.0505</v>
      </c>
      <c r="S24">
        <v>0</v>
      </c>
      <c r="T24">
        <v>1.7915000000000001</v>
      </c>
      <c r="U24">
        <v>52.660000000000004</v>
      </c>
      <c r="V24">
        <v>41.19697</v>
      </c>
      <c r="W24">
        <v>1.989913</v>
      </c>
      <c r="X24">
        <v>20.7029</v>
      </c>
    </row>
    <row r="25" spans="1:24" x14ac:dyDescent="0.3">
      <c r="A25" t="s">
        <v>202</v>
      </c>
      <c r="B25" s="113">
        <v>36</v>
      </c>
      <c r="C25" t="s">
        <v>239</v>
      </c>
      <c r="D25">
        <v>8</v>
      </c>
      <c r="E25">
        <v>41.87</v>
      </c>
      <c r="F25">
        <v>0.85379999999999989</v>
      </c>
      <c r="G25">
        <v>9.7399499999999986</v>
      </c>
      <c r="H25">
        <v>6.7049999999999998E-2</v>
      </c>
      <c r="I25">
        <v>0.71750000000000003</v>
      </c>
      <c r="J25">
        <v>8.9915000000000003</v>
      </c>
      <c r="K25">
        <v>36.084999999999994</v>
      </c>
      <c r="L25">
        <v>0.10569999999999999</v>
      </c>
      <c r="M25">
        <v>2.1053499999999996</v>
      </c>
      <c r="N25">
        <v>3.0659999999999998</v>
      </c>
      <c r="O25">
        <v>1.3665</v>
      </c>
      <c r="P25">
        <v>1.8605</v>
      </c>
      <c r="Q25">
        <v>7.0614999999999997</v>
      </c>
      <c r="R25">
        <v>1.1935</v>
      </c>
      <c r="S25">
        <v>0</v>
      </c>
      <c r="T25">
        <v>1.7284999999999999</v>
      </c>
      <c r="U25">
        <v>39.730000000000004</v>
      </c>
      <c r="V25">
        <v>40.633009999999999</v>
      </c>
      <c r="W25">
        <v>1.7975449999999999</v>
      </c>
      <c r="X25">
        <v>22.60472</v>
      </c>
    </row>
    <row r="26" spans="1:24" x14ac:dyDescent="0.3">
      <c r="A26" t="s">
        <v>202</v>
      </c>
      <c r="B26" s="113">
        <v>36</v>
      </c>
      <c r="C26" t="s">
        <v>240</v>
      </c>
      <c r="D26">
        <v>9</v>
      </c>
      <c r="E26">
        <v>43.55</v>
      </c>
      <c r="F26">
        <v>3.0529999999999999</v>
      </c>
      <c r="G26">
        <v>10.693949999999999</v>
      </c>
      <c r="H26">
        <v>7.0649999999999991E-2</v>
      </c>
      <c r="I26">
        <v>1.0325</v>
      </c>
      <c r="J26">
        <v>8.7294999999999998</v>
      </c>
      <c r="K26">
        <v>32.195000000000007</v>
      </c>
      <c r="L26">
        <v>0.80380000000000007</v>
      </c>
      <c r="M26">
        <v>1.7013500000000001</v>
      </c>
      <c r="N26">
        <v>1.337</v>
      </c>
      <c r="O26">
        <v>0.38729999999999998</v>
      </c>
      <c r="P26">
        <v>6.4965000000000002</v>
      </c>
      <c r="Q26">
        <v>3.7394999999999996</v>
      </c>
      <c r="R26">
        <v>1.1064999999999998</v>
      </c>
      <c r="S26">
        <v>0</v>
      </c>
      <c r="T26">
        <v>1.7675000000000001</v>
      </c>
      <c r="U26">
        <v>44.32</v>
      </c>
      <c r="V26">
        <v>40.007649999999998</v>
      </c>
      <c r="W26">
        <v>1.8996660000000001</v>
      </c>
      <c r="X26">
        <v>21.060359999999999</v>
      </c>
    </row>
    <row r="27" spans="1:24" x14ac:dyDescent="0.3">
      <c r="A27" t="s">
        <v>202</v>
      </c>
      <c r="B27" s="113">
        <v>36</v>
      </c>
      <c r="C27" t="s">
        <v>240</v>
      </c>
      <c r="D27">
        <v>10</v>
      </c>
      <c r="E27">
        <v>45.35</v>
      </c>
      <c r="F27">
        <v>2.9359999999999999</v>
      </c>
      <c r="G27">
        <v>14.90395</v>
      </c>
      <c r="H27">
        <v>0</v>
      </c>
      <c r="I27">
        <v>0.62570000000000003</v>
      </c>
      <c r="J27">
        <v>12.9015</v>
      </c>
      <c r="K27">
        <v>48.125</v>
      </c>
      <c r="L27">
        <v>0.29290000000000005</v>
      </c>
      <c r="M27">
        <v>1.08735</v>
      </c>
      <c r="N27">
        <v>1.294</v>
      </c>
      <c r="O27">
        <v>0.4214</v>
      </c>
      <c r="P27">
        <v>3.5495000000000001</v>
      </c>
      <c r="Q27">
        <v>5.8485000000000005</v>
      </c>
      <c r="R27">
        <v>0.99549999999999994</v>
      </c>
      <c r="S27">
        <v>0</v>
      </c>
      <c r="T27">
        <v>2.1974999999999998</v>
      </c>
      <c r="U27">
        <v>36.51</v>
      </c>
      <c r="V27">
        <v>42.974899999999998</v>
      </c>
      <c r="W27">
        <v>1.985233</v>
      </c>
      <c r="X27">
        <v>21.647279999999999</v>
      </c>
    </row>
    <row r="28" spans="1:24" x14ac:dyDescent="0.3">
      <c r="A28" t="s">
        <v>202</v>
      </c>
      <c r="B28" s="113">
        <v>36</v>
      </c>
      <c r="C28" t="s">
        <v>240</v>
      </c>
      <c r="D28">
        <v>11</v>
      </c>
      <c r="E28">
        <v>43.91</v>
      </c>
      <c r="F28">
        <v>2.3529999999999998</v>
      </c>
      <c r="G28">
        <v>9.6049499999999988</v>
      </c>
      <c r="H28">
        <v>6.8649999999999989E-2</v>
      </c>
      <c r="I28">
        <v>0.83809999999999996</v>
      </c>
      <c r="J28">
        <v>6.3685</v>
      </c>
      <c r="K28">
        <v>45.204999999999998</v>
      </c>
      <c r="L28">
        <v>0.37309999999999999</v>
      </c>
      <c r="M28">
        <v>1.1353500000000001</v>
      </c>
      <c r="N28">
        <v>1.0170000000000001</v>
      </c>
      <c r="O28">
        <v>0.3362</v>
      </c>
      <c r="P28">
        <v>5.2204999999999995</v>
      </c>
      <c r="Q28">
        <v>3.8804999999999996</v>
      </c>
      <c r="R28">
        <v>0.86230000000000007</v>
      </c>
      <c r="S28">
        <v>0</v>
      </c>
      <c r="T28">
        <v>1.5865</v>
      </c>
      <c r="U28">
        <v>40.89</v>
      </c>
      <c r="V28">
        <v>41.490540000000003</v>
      </c>
      <c r="W28">
        <v>1.900433</v>
      </c>
      <c r="X28">
        <v>21.832149999999999</v>
      </c>
    </row>
    <row r="29" spans="1:24" x14ac:dyDescent="0.3">
      <c r="A29" t="s">
        <v>202</v>
      </c>
      <c r="B29" s="113">
        <v>36</v>
      </c>
      <c r="C29" t="s">
        <v>240</v>
      </c>
      <c r="D29">
        <v>12</v>
      </c>
      <c r="E29">
        <v>43.39</v>
      </c>
      <c r="F29">
        <v>1.2950000000000002</v>
      </c>
      <c r="G29">
        <v>13.103949999999999</v>
      </c>
      <c r="H29">
        <v>8.4949999999999998E-2</v>
      </c>
      <c r="I29">
        <v>0.73919999999999997</v>
      </c>
      <c r="J29">
        <v>9.5815000000000001</v>
      </c>
      <c r="K29">
        <v>23.455000000000002</v>
      </c>
      <c r="L29">
        <v>0.12639999999999998</v>
      </c>
      <c r="M29">
        <v>3.8573499999999998</v>
      </c>
      <c r="N29">
        <v>1.8220000000000001</v>
      </c>
      <c r="O29">
        <v>0.3</v>
      </c>
      <c r="P29">
        <v>0.96649999999999991</v>
      </c>
      <c r="Q29">
        <v>5.6245000000000003</v>
      </c>
      <c r="R29">
        <v>1.1715</v>
      </c>
      <c r="S29">
        <v>0</v>
      </c>
      <c r="T29">
        <v>1.9695</v>
      </c>
      <c r="U29">
        <v>33.880000000000003</v>
      </c>
      <c r="V29">
        <v>41.591479999999997</v>
      </c>
      <c r="W29">
        <v>2.1914920000000002</v>
      </c>
      <c r="X29">
        <v>18.97861</v>
      </c>
    </row>
    <row r="30" spans="1:24" x14ac:dyDescent="0.3">
      <c r="A30" t="s">
        <v>202</v>
      </c>
      <c r="B30" s="113">
        <v>36</v>
      </c>
      <c r="C30" t="s">
        <v>241</v>
      </c>
      <c r="D30">
        <v>13</v>
      </c>
      <c r="E30">
        <v>46.04</v>
      </c>
      <c r="F30">
        <v>3.7399999999999998</v>
      </c>
      <c r="G30">
        <v>14.24395</v>
      </c>
      <c r="H30">
        <v>7.2250000000000009E-2</v>
      </c>
      <c r="I30">
        <v>1.9975000000000001</v>
      </c>
      <c r="J30">
        <v>15.061500000000001</v>
      </c>
      <c r="K30">
        <v>21.324999999999999</v>
      </c>
      <c r="L30">
        <v>0.59489999999999998</v>
      </c>
      <c r="M30">
        <v>3.06935</v>
      </c>
      <c r="N30">
        <v>2.984</v>
      </c>
      <c r="O30">
        <v>0.28470000000000001</v>
      </c>
      <c r="P30">
        <v>3.1445000000000003</v>
      </c>
      <c r="Q30">
        <v>6.5774999999999997</v>
      </c>
      <c r="R30">
        <v>1.1575</v>
      </c>
      <c r="S30">
        <v>0</v>
      </c>
      <c r="T30">
        <v>4.0795000000000003</v>
      </c>
      <c r="U30">
        <v>45.97</v>
      </c>
      <c r="V30">
        <v>41.844900000000003</v>
      </c>
      <c r="W30">
        <v>1.650034</v>
      </c>
      <c r="X30">
        <v>25.360019999999999</v>
      </c>
    </row>
    <row r="31" spans="1:24" x14ac:dyDescent="0.3">
      <c r="A31" t="s">
        <v>202</v>
      </c>
      <c r="B31" s="113">
        <v>36</v>
      </c>
      <c r="C31" t="s">
        <v>241</v>
      </c>
      <c r="D31">
        <v>14</v>
      </c>
      <c r="E31">
        <v>42.02</v>
      </c>
      <c r="F31">
        <v>3.2309999999999999</v>
      </c>
      <c r="G31">
        <v>13.203949999999999</v>
      </c>
      <c r="H31">
        <v>4.1749999999999995E-2</v>
      </c>
      <c r="I31">
        <v>0.76859999999999995</v>
      </c>
      <c r="J31">
        <v>13.2315</v>
      </c>
      <c r="K31">
        <v>51.084999999999994</v>
      </c>
      <c r="L31">
        <v>0.52170000000000005</v>
      </c>
      <c r="M31">
        <v>2.3163499999999999</v>
      </c>
      <c r="N31">
        <v>2.403</v>
      </c>
      <c r="O31">
        <v>0.21579999999999999</v>
      </c>
      <c r="P31">
        <v>2.4435000000000002</v>
      </c>
      <c r="Q31">
        <v>6.8745000000000003</v>
      </c>
      <c r="R31">
        <v>1.0654999999999999</v>
      </c>
      <c r="S31">
        <v>0</v>
      </c>
      <c r="T31">
        <v>2.4525000000000001</v>
      </c>
      <c r="U31">
        <v>43.11</v>
      </c>
      <c r="V31">
        <v>43.667430000000003</v>
      </c>
      <c r="W31">
        <v>1.849918</v>
      </c>
      <c r="X31">
        <v>23.605060000000002</v>
      </c>
    </row>
    <row r="32" spans="1:24" x14ac:dyDescent="0.3">
      <c r="A32" t="s">
        <v>202</v>
      </c>
      <c r="B32" s="113">
        <v>36</v>
      </c>
      <c r="C32" t="s">
        <v>241</v>
      </c>
      <c r="D32">
        <v>15</v>
      </c>
      <c r="E32">
        <v>44.35</v>
      </c>
      <c r="F32">
        <v>4.01</v>
      </c>
      <c r="G32">
        <v>14.623949999999999</v>
      </c>
      <c r="H32">
        <v>3.7249999999999991E-2</v>
      </c>
      <c r="I32">
        <v>1.2055</v>
      </c>
      <c r="J32">
        <v>11.5915</v>
      </c>
      <c r="K32">
        <v>59.015000000000001</v>
      </c>
      <c r="L32">
        <v>0.24039999999999997</v>
      </c>
      <c r="M32">
        <v>2.9913499999999997</v>
      </c>
      <c r="N32">
        <v>3.0589999999999997</v>
      </c>
      <c r="O32">
        <v>0.28149999999999997</v>
      </c>
      <c r="P32">
        <v>1.1114999999999999</v>
      </c>
      <c r="Q32">
        <v>5.5715000000000003</v>
      </c>
      <c r="R32">
        <v>1.0445</v>
      </c>
      <c r="S32">
        <v>0.30149999999999988</v>
      </c>
      <c r="T32">
        <v>2.8635000000000002</v>
      </c>
      <c r="U32">
        <v>52.330000000000005</v>
      </c>
      <c r="V32">
        <v>42.662500000000001</v>
      </c>
      <c r="W32">
        <v>1.7056659999999999</v>
      </c>
      <c r="X32">
        <v>25.012219999999999</v>
      </c>
    </row>
    <row r="33" spans="1:24" x14ac:dyDescent="0.3">
      <c r="A33" t="s">
        <v>202</v>
      </c>
      <c r="B33" s="113">
        <v>36</v>
      </c>
      <c r="C33" t="s">
        <v>241</v>
      </c>
      <c r="D33">
        <v>16</v>
      </c>
      <c r="E33">
        <v>40.770000000000003</v>
      </c>
      <c r="F33">
        <v>5.58</v>
      </c>
      <c r="G33">
        <v>15.033949999999999</v>
      </c>
      <c r="H33">
        <v>6.1749999999999999E-2</v>
      </c>
      <c r="I33">
        <v>1.4724999999999999</v>
      </c>
      <c r="J33">
        <v>10.3315</v>
      </c>
      <c r="K33">
        <v>48.834999999999994</v>
      </c>
      <c r="L33">
        <v>0.43320000000000003</v>
      </c>
      <c r="M33">
        <v>1.31535</v>
      </c>
      <c r="N33">
        <v>2.5389999999999997</v>
      </c>
      <c r="O33">
        <v>0.25529999999999997</v>
      </c>
      <c r="P33">
        <v>3.1545000000000001</v>
      </c>
      <c r="Q33">
        <v>6.7164999999999999</v>
      </c>
      <c r="R33">
        <v>0.95289999999999997</v>
      </c>
      <c r="S33">
        <v>0</v>
      </c>
      <c r="T33">
        <v>2.8925000000000001</v>
      </c>
      <c r="U33">
        <v>61.890000000000008</v>
      </c>
      <c r="V33">
        <v>43.97663</v>
      </c>
      <c r="W33">
        <v>1.843834</v>
      </c>
      <c r="X33">
        <v>23.850650000000002</v>
      </c>
    </row>
    <row r="34" spans="1:24" x14ac:dyDescent="0.3">
      <c r="A34" t="s">
        <v>203</v>
      </c>
      <c r="B34" s="113">
        <v>66</v>
      </c>
      <c r="C34" t="s">
        <v>238</v>
      </c>
      <c r="D34">
        <v>1</v>
      </c>
      <c r="E34">
        <v>36.4</v>
      </c>
      <c r="F34">
        <v>2.8329999999999997</v>
      </c>
      <c r="G34">
        <v>18.213950000000001</v>
      </c>
      <c r="H34">
        <v>4.6649999999999997E-2</v>
      </c>
      <c r="I34">
        <v>1.6225000000000001</v>
      </c>
      <c r="J34">
        <v>14.0215</v>
      </c>
      <c r="K34">
        <v>36.655000000000001</v>
      </c>
      <c r="L34">
        <v>0.3851</v>
      </c>
      <c r="M34">
        <v>0.70085000000000008</v>
      </c>
      <c r="N34">
        <v>2.738</v>
      </c>
      <c r="O34">
        <v>1.6555</v>
      </c>
      <c r="P34">
        <v>0.86829999999999996</v>
      </c>
      <c r="Q34">
        <v>8.3475000000000001</v>
      </c>
      <c r="R34">
        <v>0.78120000000000001</v>
      </c>
      <c r="S34">
        <v>0</v>
      </c>
      <c r="T34">
        <v>2.4504999999999999</v>
      </c>
      <c r="U34">
        <v>63.830000000000005</v>
      </c>
      <c r="V34">
        <v>42.440150000000003</v>
      </c>
      <c r="W34">
        <v>1.8658220000000001</v>
      </c>
      <c r="X34">
        <v>22.746089999999999</v>
      </c>
    </row>
    <row r="35" spans="1:24" x14ac:dyDescent="0.3">
      <c r="A35" t="s">
        <v>203</v>
      </c>
      <c r="B35" s="113">
        <v>66</v>
      </c>
      <c r="C35" t="s">
        <v>238</v>
      </c>
      <c r="D35">
        <v>2</v>
      </c>
      <c r="E35">
        <v>34.700000000000003</v>
      </c>
      <c r="F35">
        <v>2.859</v>
      </c>
      <c r="G35">
        <v>19.89395</v>
      </c>
      <c r="H35">
        <v>0</v>
      </c>
      <c r="I35">
        <v>1.5974999999999999</v>
      </c>
      <c r="J35">
        <v>19.521500000000003</v>
      </c>
      <c r="K35">
        <v>202.875</v>
      </c>
      <c r="L35">
        <v>1.3454999999999999</v>
      </c>
      <c r="M35">
        <v>0.82625000000000004</v>
      </c>
      <c r="N35">
        <v>3.5669999999999997</v>
      </c>
      <c r="O35">
        <v>1.8295000000000001</v>
      </c>
      <c r="P35">
        <v>1.1475</v>
      </c>
      <c r="Q35">
        <v>10.087499999999999</v>
      </c>
      <c r="R35">
        <v>1.2554999999999998</v>
      </c>
      <c r="S35">
        <v>6.1734999999999998</v>
      </c>
      <c r="T35">
        <v>2.4895</v>
      </c>
      <c r="U35">
        <v>110.05</v>
      </c>
      <c r="V35">
        <v>43.880499999999998</v>
      </c>
      <c r="W35">
        <v>1.9769939999999999</v>
      </c>
      <c r="X35">
        <v>22.19557</v>
      </c>
    </row>
    <row r="36" spans="1:24" x14ac:dyDescent="0.3">
      <c r="A36" t="s">
        <v>203</v>
      </c>
      <c r="B36" s="113">
        <v>66</v>
      </c>
      <c r="C36" t="s">
        <v>238</v>
      </c>
      <c r="D36">
        <v>3</v>
      </c>
      <c r="E36">
        <v>34.520000000000003</v>
      </c>
      <c r="F36">
        <v>1.6970000000000001</v>
      </c>
      <c r="G36">
        <v>17.293950000000002</v>
      </c>
      <c r="H36">
        <v>3.1649999999999998E-2</v>
      </c>
      <c r="I36">
        <v>1.4984999999999999</v>
      </c>
      <c r="J36">
        <v>10.041499999999999</v>
      </c>
      <c r="K36">
        <v>40.834999999999994</v>
      </c>
      <c r="L36">
        <v>4.6300000000000008E-2</v>
      </c>
      <c r="M36">
        <v>0.46124999999999999</v>
      </c>
      <c r="N36">
        <v>2.9349999999999996</v>
      </c>
      <c r="O36">
        <v>1.5955000000000001</v>
      </c>
      <c r="P36">
        <v>1.9265000000000001</v>
      </c>
      <c r="Q36">
        <v>5.9275000000000002</v>
      </c>
      <c r="R36">
        <v>0.58840000000000003</v>
      </c>
      <c r="S36">
        <v>0</v>
      </c>
      <c r="T36">
        <v>1.6345000000000001</v>
      </c>
      <c r="U36">
        <v>73.319999999999993</v>
      </c>
      <c r="V36">
        <v>42.666069999999998</v>
      </c>
      <c r="W36">
        <v>1.9315659999999999</v>
      </c>
      <c r="X36">
        <v>22.088850000000001</v>
      </c>
    </row>
    <row r="37" spans="1:24" x14ac:dyDescent="0.3">
      <c r="A37" t="s">
        <v>203</v>
      </c>
      <c r="B37" s="113">
        <v>66</v>
      </c>
      <c r="C37" t="s">
        <v>238</v>
      </c>
      <c r="D37">
        <v>4</v>
      </c>
      <c r="E37">
        <v>38.36</v>
      </c>
      <c r="F37">
        <v>3.9529999999999994</v>
      </c>
      <c r="G37">
        <v>18.703950000000003</v>
      </c>
      <c r="H37">
        <v>0.14695</v>
      </c>
      <c r="I37">
        <v>1.4735</v>
      </c>
      <c r="J37">
        <v>18.781500000000001</v>
      </c>
      <c r="K37">
        <v>34.075000000000003</v>
      </c>
      <c r="L37">
        <v>1.3544999999999998</v>
      </c>
      <c r="M37">
        <v>0.64065000000000005</v>
      </c>
      <c r="N37">
        <v>3.161</v>
      </c>
      <c r="O37">
        <v>1.6885000000000001</v>
      </c>
      <c r="P37">
        <v>2.0425</v>
      </c>
      <c r="Q37">
        <v>9.067499999999999</v>
      </c>
      <c r="R37">
        <v>1.0074999999999998</v>
      </c>
      <c r="S37">
        <v>0</v>
      </c>
      <c r="T37">
        <v>2.4005000000000001</v>
      </c>
      <c r="U37">
        <v>67.949999999999989</v>
      </c>
      <c r="V37">
        <v>41.523560000000003</v>
      </c>
      <c r="W37">
        <v>1.9003239999999999</v>
      </c>
      <c r="X37">
        <v>21.85078</v>
      </c>
    </row>
    <row r="38" spans="1:24" x14ac:dyDescent="0.3">
      <c r="A38" t="s">
        <v>203</v>
      </c>
      <c r="B38" s="113">
        <v>66</v>
      </c>
      <c r="C38" t="s">
        <v>239</v>
      </c>
      <c r="D38">
        <v>5</v>
      </c>
      <c r="E38">
        <v>33.29</v>
      </c>
      <c r="F38">
        <v>1.5390000000000001</v>
      </c>
      <c r="G38">
        <v>9.3679499999999987</v>
      </c>
      <c r="H38">
        <v>1.2449999999999989E-2</v>
      </c>
      <c r="I38">
        <v>1.2655000000000001</v>
      </c>
      <c r="J38">
        <v>8.5615000000000006</v>
      </c>
      <c r="K38">
        <v>26.945000000000004</v>
      </c>
      <c r="L38">
        <v>0.43069999999999997</v>
      </c>
      <c r="M38">
        <v>0.48184999999999995</v>
      </c>
      <c r="N38">
        <v>2.4269999999999996</v>
      </c>
      <c r="O38">
        <v>1.3135000000000001</v>
      </c>
      <c r="P38">
        <v>1.3924999999999998</v>
      </c>
      <c r="Q38">
        <v>4.4965000000000002</v>
      </c>
      <c r="R38">
        <v>0.55400000000000005</v>
      </c>
      <c r="S38">
        <v>0</v>
      </c>
      <c r="T38">
        <v>0.82310000000000005</v>
      </c>
      <c r="U38">
        <v>35.51</v>
      </c>
      <c r="V38">
        <v>40.296129999999998</v>
      </c>
      <c r="W38">
        <v>1.9258379999999999</v>
      </c>
      <c r="X38">
        <v>20.923950000000001</v>
      </c>
    </row>
    <row r="39" spans="1:24" x14ac:dyDescent="0.3">
      <c r="A39" t="s">
        <v>203</v>
      </c>
      <c r="B39" s="113">
        <v>66</v>
      </c>
      <c r="C39" t="s">
        <v>239</v>
      </c>
      <c r="D39">
        <v>6</v>
      </c>
      <c r="E39">
        <v>33.11</v>
      </c>
      <c r="F39">
        <v>0.8580000000000001</v>
      </c>
      <c r="G39">
        <v>6.3169500000000003</v>
      </c>
      <c r="H39">
        <v>0.11274999999999999</v>
      </c>
      <c r="I39">
        <v>8.9199999999999988E-2</v>
      </c>
      <c r="J39">
        <v>4.3114999999999997</v>
      </c>
      <c r="K39">
        <v>35.495000000000005</v>
      </c>
      <c r="L39">
        <v>7.1000000000000008E-2</v>
      </c>
      <c r="M39">
        <v>0.34465000000000001</v>
      </c>
      <c r="N39">
        <v>1.6560000000000001</v>
      </c>
      <c r="O39">
        <v>1.0925</v>
      </c>
      <c r="P39">
        <v>0.59970000000000001</v>
      </c>
      <c r="Q39">
        <v>2.6145</v>
      </c>
      <c r="R39">
        <v>0.37420000000000003</v>
      </c>
      <c r="S39">
        <v>2.0534999999999997</v>
      </c>
      <c r="T39">
        <v>1.1034999999999999</v>
      </c>
      <c r="U39">
        <v>41.04</v>
      </c>
      <c r="V39">
        <v>39.199309999999997</v>
      </c>
      <c r="W39">
        <v>2.2785220000000002</v>
      </c>
      <c r="X39">
        <v>17.20383</v>
      </c>
    </row>
    <row r="40" spans="1:24" x14ac:dyDescent="0.3">
      <c r="A40" t="s">
        <v>203</v>
      </c>
      <c r="B40" s="113">
        <v>66</v>
      </c>
      <c r="C40" t="s">
        <v>239</v>
      </c>
      <c r="D40">
        <v>7</v>
      </c>
      <c r="E40">
        <v>35.42</v>
      </c>
      <c r="F40">
        <v>7.8519999999999994</v>
      </c>
      <c r="G40">
        <v>10.113949999999999</v>
      </c>
      <c r="H40">
        <v>0.10985</v>
      </c>
      <c r="I40">
        <v>1.1365000000000001</v>
      </c>
      <c r="J40">
        <v>8.6865000000000006</v>
      </c>
      <c r="K40">
        <v>36.034999999999997</v>
      </c>
      <c r="L40">
        <v>1.7985</v>
      </c>
      <c r="M40">
        <v>0.76485000000000003</v>
      </c>
      <c r="N40">
        <v>2.36</v>
      </c>
      <c r="O40">
        <v>1.3915</v>
      </c>
      <c r="P40">
        <v>2.4175</v>
      </c>
      <c r="Q40">
        <v>6.1555</v>
      </c>
      <c r="R40">
        <v>0.33090000000000003</v>
      </c>
      <c r="S40">
        <v>1.9414999999999998</v>
      </c>
      <c r="T40">
        <v>1.0934999999999999</v>
      </c>
      <c r="U40">
        <v>63.780000000000008</v>
      </c>
      <c r="V40">
        <v>36.643970000000003</v>
      </c>
      <c r="W40">
        <v>1.991889</v>
      </c>
      <c r="X40">
        <v>18.39659</v>
      </c>
    </row>
    <row r="41" spans="1:24" x14ac:dyDescent="0.3">
      <c r="A41" t="s">
        <v>203</v>
      </c>
      <c r="B41" s="113">
        <v>66</v>
      </c>
      <c r="C41" t="s">
        <v>239</v>
      </c>
      <c r="D41">
        <v>8</v>
      </c>
      <c r="E41">
        <v>35.770000000000003</v>
      </c>
      <c r="F41">
        <v>2.073</v>
      </c>
      <c r="G41">
        <v>6.8919500000000005</v>
      </c>
      <c r="H41">
        <v>6.0450000000000004E-2</v>
      </c>
      <c r="I41">
        <v>0.32919999999999999</v>
      </c>
      <c r="J41">
        <v>2.8464999999999998</v>
      </c>
      <c r="K41">
        <v>18.324999999999999</v>
      </c>
      <c r="L41">
        <v>0.15719999999999998</v>
      </c>
      <c r="M41">
        <v>5.2649999999999995E-2</v>
      </c>
      <c r="N41">
        <v>1.486</v>
      </c>
      <c r="O41">
        <v>0.86360000000000003</v>
      </c>
      <c r="P41">
        <v>0.24410000000000004</v>
      </c>
      <c r="Q41">
        <v>2.6355</v>
      </c>
      <c r="R41">
        <v>0.2024</v>
      </c>
      <c r="S41">
        <v>1.1035000000000001</v>
      </c>
      <c r="T41">
        <v>0.38169999999999998</v>
      </c>
      <c r="U41">
        <v>31.15</v>
      </c>
      <c r="V41">
        <v>38.842829999999999</v>
      </c>
      <c r="W41">
        <v>2.3145859999999998</v>
      </c>
      <c r="X41">
        <v>16.781759999999998</v>
      </c>
    </row>
    <row r="42" spans="1:24" x14ac:dyDescent="0.3">
      <c r="A42" t="s">
        <v>203</v>
      </c>
      <c r="B42" s="113">
        <v>66</v>
      </c>
      <c r="C42" t="s">
        <v>240</v>
      </c>
      <c r="D42">
        <v>9</v>
      </c>
      <c r="E42">
        <v>34.18</v>
      </c>
      <c r="F42">
        <v>1.4020000000000001</v>
      </c>
      <c r="G42">
        <v>10.803949999999999</v>
      </c>
      <c r="H42">
        <v>5.5349999999999996E-2</v>
      </c>
      <c r="I42">
        <v>0.49970000000000003</v>
      </c>
      <c r="J42">
        <v>6.0225</v>
      </c>
      <c r="K42">
        <v>1.5549999999999997</v>
      </c>
      <c r="L42">
        <v>0.2913</v>
      </c>
      <c r="M42">
        <v>0.55335000000000001</v>
      </c>
      <c r="N42">
        <v>0.93300000000000005</v>
      </c>
      <c r="O42">
        <v>0.3372</v>
      </c>
      <c r="P42">
        <v>0.6159</v>
      </c>
      <c r="Q42">
        <v>4.3235000000000001</v>
      </c>
      <c r="R42">
        <v>0.73320000000000007</v>
      </c>
      <c r="S42">
        <v>0.66850000000000009</v>
      </c>
      <c r="T42">
        <v>2.3555000000000001</v>
      </c>
      <c r="U42">
        <v>23</v>
      </c>
      <c r="V42">
        <v>41.665019999999998</v>
      </c>
      <c r="W42">
        <v>2.2721900000000002</v>
      </c>
      <c r="X42">
        <v>18.336939999999998</v>
      </c>
    </row>
    <row r="43" spans="1:24" x14ac:dyDescent="0.3">
      <c r="A43" t="s">
        <v>203</v>
      </c>
      <c r="B43" s="113">
        <v>66</v>
      </c>
      <c r="C43" t="s">
        <v>240</v>
      </c>
      <c r="D43">
        <v>10</v>
      </c>
      <c r="E43">
        <v>39.619999999999997</v>
      </c>
      <c r="F43">
        <v>5.28</v>
      </c>
      <c r="G43">
        <v>17.30395</v>
      </c>
      <c r="H43">
        <v>0.14984999999999998</v>
      </c>
      <c r="I43">
        <v>1.5375000000000001</v>
      </c>
      <c r="J43">
        <v>9.0914999999999999</v>
      </c>
      <c r="K43">
        <v>22.184999999999999</v>
      </c>
      <c r="L43">
        <v>0.55280000000000007</v>
      </c>
      <c r="M43">
        <v>0.55385000000000006</v>
      </c>
      <c r="N43">
        <v>1.5130000000000001</v>
      </c>
      <c r="O43">
        <v>0.55880000000000007</v>
      </c>
      <c r="P43">
        <v>3.0005000000000002</v>
      </c>
      <c r="Q43">
        <v>3.7554999999999996</v>
      </c>
      <c r="R43">
        <v>0.84410000000000007</v>
      </c>
      <c r="S43">
        <v>1.3844999999999998</v>
      </c>
      <c r="T43">
        <v>2.8534999999999999</v>
      </c>
      <c r="U43">
        <v>61.87</v>
      </c>
      <c r="V43">
        <v>42.243899999999996</v>
      </c>
      <c r="W43">
        <v>2.2035260000000001</v>
      </c>
      <c r="X43">
        <v>19.171050000000001</v>
      </c>
    </row>
    <row r="44" spans="1:24" x14ac:dyDescent="0.3">
      <c r="A44" t="s">
        <v>203</v>
      </c>
      <c r="B44" s="113">
        <v>66</v>
      </c>
      <c r="C44" t="s">
        <v>240</v>
      </c>
      <c r="D44">
        <v>11</v>
      </c>
      <c r="E44">
        <v>40.21</v>
      </c>
      <c r="F44">
        <v>5.9669999999999996</v>
      </c>
      <c r="G44">
        <v>11.703949999999999</v>
      </c>
      <c r="H44">
        <v>3.0350000000000002E-2</v>
      </c>
      <c r="I44">
        <v>1.7384999999999999</v>
      </c>
      <c r="J44">
        <v>12.561500000000001</v>
      </c>
      <c r="K44">
        <v>11.195000000000004</v>
      </c>
      <c r="L44">
        <v>1.5605</v>
      </c>
      <c r="M44">
        <v>0.28615000000000002</v>
      </c>
      <c r="N44">
        <v>0.87570000000000003</v>
      </c>
      <c r="O44">
        <v>0.37779999999999997</v>
      </c>
      <c r="P44">
        <v>1.0035000000000001</v>
      </c>
      <c r="Q44">
        <v>4.2285000000000004</v>
      </c>
      <c r="R44">
        <v>0.77050000000000007</v>
      </c>
      <c r="S44">
        <v>1.1674999999999998</v>
      </c>
      <c r="T44">
        <v>1.6535</v>
      </c>
      <c r="U44">
        <v>30.800000000000004</v>
      </c>
      <c r="V44">
        <v>40.932859999999998</v>
      </c>
      <c r="W44">
        <v>2.2296779999999998</v>
      </c>
      <c r="X44">
        <v>18.35819</v>
      </c>
    </row>
    <row r="45" spans="1:24" x14ac:dyDescent="0.3">
      <c r="A45" t="s">
        <v>203</v>
      </c>
      <c r="B45" s="113">
        <v>66</v>
      </c>
      <c r="C45" t="s">
        <v>240</v>
      </c>
      <c r="D45">
        <v>12</v>
      </c>
      <c r="E45">
        <v>37.99</v>
      </c>
      <c r="F45">
        <v>4.84</v>
      </c>
      <c r="G45">
        <v>11.25395</v>
      </c>
      <c r="H45">
        <v>0.25844999999999996</v>
      </c>
      <c r="I45">
        <v>1.3274999999999999</v>
      </c>
      <c r="J45">
        <v>8.5495000000000001</v>
      </c>
      <c r="K45">
        <v>42.935000000000002</v>
      </c>
      <c r="L45">
        <v>0.50429999999999997</v>
      </c>
      <c r="M45">
        <v>0.33284999999999998</v>
      </c>
      <c r="N45">
        <v>0.76740000000000008</v>
      </c>
      <c r="O45">
        <v>0.378</v>
      </c>
      <c r="P45">
        <v>3.2435</v>
      </c>
      <c r="Q45">
        <v>3.4645000000000001</v>
      </c>
      <c r="R45">
        <v>0.4708</v>
      </c>
      <c r="S45">
        <v>3.9885000000000002</v>
      </c>
      <c r="T45">
        <v>1.6225000000000001</v>
      </c>
      <c r="U45">
        <v>78.489999999999995</v>
      </c>
      <c r="V45">
        <v>41.195010000000003</v>
      </c>
      <c r="W45">
        <v>2.3204950000000002</v>
      </c>
      <c r="X45">
        <v>17.752680000000002</v>
      </c>
    </row>
    <row r="46" spans="1:24" x14ac:dyDescent="0.3">
      <c r="A46" t="s">
        <v>203</v>
      </c>
      <c r="B46" s="113">
        <v>66</v>
      </c>
      <c r="C46" t="s">
        <v>241</v>
      </c>
      <c r="D46">
        <v>13</v>
      </c>
      <c r="E46">
        <v>34.909999999999997</v>
      </c>
      <c r="F46">
        <v>6.8159999999999998</v>
      </c>
      <c r="G46">
        <v>8.7239499999999985</v>
      </c>
      <c r="H46">
        <v>4.8250000000000001E-2</v>
      </c>
      <c r="I46">
        <v>1.5814999999999999</v>
      </c>
      <c r="J46">
        <v>8.3674999999999997</v>
      </c>
      <c r="K46">
        <v>25.135000000000002</v>
      </c>
      <c r="L46">
        <v>1.0154999999999998</v>
      </c>
      <c r="M46">
        <v>3.7749999999999999E-2</v>
      </c>
      <c r="N46">
        <v>1.248</v>
      </c>
      <c r="O46">
        <v>0.1658</v>
      </c>
      <c r="P46">
        <v>3.5625</v>
      </c>
      <c r="Q46">
        <v>3.5735000000000001</v>
      </c>
      <c r="R46">
        <v>0.40310000000000001</v>
      </c>
      <c r="S46">
        <v>2.4999999999999467E-3</v>
      </c>
      <c r="T46">
        <v>0.82110000000000005</v>
      </c>
      <c r="U46">
        <v>62.48</v>
      </c>
      <c r="V46">
        <v>40.251869999999997</v>
      </c>
      <c r="W46">
        <v>1.935381</v>
      </c>
      <c r="X46">
        <v>20.797899999999998</v>
      </c>
    </row>
    <row r="47" spans="1:24" x14ac:dyDescent="0.3">
      <c r="A47" t="s">
        <v>203</v>
      </c>
      <c r="B47" s="113">
        <v>66</v>
      </c>
      <c r="C47" t="s">
        <v>241</v>
      </c>
      <c r="D47">
        <v>14</v>
      </c>
      <c r="E47">
        <v>33.81</v>
      </c>
      <c r="F47">
        <v>3.0049999999999999</v>
      </c>
      <c r="G47">
        <v>10.66395</v>
      </c>
      <c r="H47">
        <v>0.46704999999999997</v>
      </c>
      <c r="I47">
        <v>1.0075000000000001</v>
      </c>
      <c r="J47">
        <v>8.144499999999999</v>
      </c>
      <c r="K47">
        <v>70.814999999999998</v>
      </c>
      <c r="L47">
        <v>1.0174999999999998</v>
      </c>
      <c r="M47">
        <v>0.30164999999999997</v>
      </c>
      <c r="N47">
        <v>1.5</v>
      </c>
      <c r="O47">
        <v>0.19800000000000001</v>
      </c>
      <c r="P47">
        <v>3.2715000000000001</v>
      </c>
      <c r="Q47">
        <v>3.2705000000000002</v>
      </c>
      <c r="R47">
        <v>0.72350000000000003</v>
      </c>
      <c r="S47">
        <v>1.1275000000000002</v>
      </c>
      <c r="T47">
        <v>1.8105</v>
      </c>
      <c r="U47">
        <v>62.300000000000004</v>
      </c>
      <c r="V47">
        <v>42.145600000000002</v>
      </c>
      <c r="W47">
        <v>2.3085460000000002</v>
      </c>
      <c r="X47">
        <v>18.256340000000002</v>
      </c>
    </row>
    <row r="48" spans="1:24" x14ac:dyDescent="0.3">
      <c r="A48" t="s">
        <v>203</v>
      </c>
      <c r="B48" s="113">
        <v>66</v>
      </c>
      <c r="C48" t="s">
        <v>241</v>
      </c>
      <c r="D48">
        <v>15</v>
      </c>
      <c r="E48">
        <v>36.229999999999997</v>
      </c>
      <c r="F48">
        <v>1.1520000000000001</v>
      </c>
      <c r="G48">
        <v>10.633949999999999</v>
      </c>
      <c r="H48">
        <v>0.13785</v>
      </c>
      <c r="I48">
        <v>0.30779999999999996</v>
      </c>
      <c r="J48">
        <v>6.4624999999999995</v>
      </c>
      <c r="K48">
        <v>30.455000000000002</v>
      </c>
      <c r="L48">
        <v>0.12089999999999998</v>
      </c>
      <c r="M48">
        <v>0.45724999999999999</v>
      </c>
      <c r="N48">
        <v>1.855</v>
      </c>
      <c r="O48">
        <v>0.26799999999999996</v>
      </c>
      <c r="P48">
        <v>1.5905</v>
      </c>
      <c r="Q48">
        <v>3.9705000000000004</v>
      </c>
      <c r="R48">
        <v>0.60470000000000002</v>
      </c>
      <c r="S48">
        <v>1.0765</v>
      </c>
      <c r="T48">
        <v>1.7375</v>
      </c>
      <c r="U48">
        <v>40.4</v>
      </c>
      <c r="V48">
        <v>42.16122</v>
      </c>
      <c r="W48">
        <v>2.6209359999999999</v>
      </c>
      <c r="X48">
        <v>16.086320000000001</v>
      </c>
    </row>
    <row r="49" spans="1:24" x14ac:dyDescent="0.3">
      <c r="A49" t="s">
        <v>203</v>
      </c>
      <c r="B49" s="113">
        <v>66</v>
      </c>
      <c r="C49" t="s">
        <v>241</v>
      </c>
      <c r="D49">
        <v>16</v>
      </c>
      <c r="E49">
        <v>35.5</v>
      </c>
      <c r="F49">
        <v>8.423</v>
      </c>
      <c r="G49">
        <v>16.933949999999999</v>
      </c>
      <c r="H49">
        <v>0</v>
      </c>
      <c r="I49">
        <v>1.7395</v>
      </c>
      <c r="J49">
        <v>19.051500000000001</v>
      </c>
      <c r="K49">
        <v>13.065000000000001</v>
      </c>
      <c r="L49">
        <v>1.9075</v>
      </c>
      <c r="M49">
        <v>1.02535</v>
      </c>
      <c r="N49">
        <v>3.3339999999999996</v>
      </c>
      <c r="O49">
        <v>0.41670000000000001</v>
      </c>
      <c r="P49">
        <v>1.5365</v>
      </c>
      <c r="Q49">
        <v>7.3385000000000007</v>
      </c>
      <c r="R49">
        <v>1.0765</v>
      </c>
      <c r="S49">
        <v>2.0114999999999998</v>
      </c>
      <c r="T49">
        <v>2.6615000000000002</v>
      </c>
      <c r="U49">
        <v>53.57</v>
      </c>
      <c r="V49">
        <v>45.360399999999998</v>
      </c>
      <c r="W49">
        <v>2.2550819999999998</v>
      </c>
      <c r="X49">
        <v>20.114750000000001</v>
      </c>
    </row>
    <row r="50" spans="1:24" x14ac:dyDescent="0.3">
      <c r="A50" t="s">
        <v>204</v>
      </c>
      <c r="B50" s="113">
        <v>99</v>
      </c>
      <c r="C50" t="s">
        <v>238</v>
      </c>
      <c r="D50">
        <v>1</v>
      </c>
      <c r="E50">
        <v>34.090000000000003</v>
      </c>
      <c r="F50">
        <v>1.855</v>
      </c>
      <c r="G50">
        <v>16.883950000000002</v>
      </c>
      <c r="H50">
        <v>0.40585000000000004</v>
      </c>
      <c r="I50">
        <v>0.32050000000000001</v>
      </c>
      <c r="J50">
        <v>10.5015</v>
      </c>
      <c r="K50">
        <v>82.575000000000003</v>
      </c>
      <c r="L50">
        <v>0.95050000000000001</v>
      </c>
      <c r="M50">
        <v>0.65515000000000001</v>
      </c>
      <c r="N50">
        <v>3.59</v>
      </c>
      <c r="O50">
        <v>1.5125</v>
      </c>
      <c r="P50">
        <v>4.2465000000000002</v>
      </c>
      <c r="Q50">
        <v>6.1864999999999997</v>
      </c>
      <c r="R50">
        <v>0.94879999999999998</v>
      </c>
      <c r="S50">
        <v>8.2004999999999999</v>
      </c>
      <c r="T50">
        <v>1.8294999999999999</v>
      </c>
      <c r="U50">
        <v>76.459999999999994</v>
      </c>
      <c r="V50">
        <v>42.211120000000001</v>
      </c>
      <c r="W50">
        <v>2.374447</v>
      </c>
      <c r="X50">
        <v>17.777239999999999</v>
      </c>
    </row>
    <row r="51" spans="1:24" x14ac:dyDescent="0.3">
      <c r="A51" t="s">
        <v>204</v>
      </c>
      <c r="B51" s="113">
        <v>99</v>
      </c>
      <c r="C51" t="s">
        <v>238</v>
      </c>
      <c r="D51">
        <v>2</v>
      </c>
      <c r="E51">
        <v>30.18</v>
      </c>
      <c r="F51">
        <v>1.677</v>
      </c>
      <c r="G51">
        <v>17.09395</v>
      </c>
      <c r="H51">
        <v>3.8499999999999923E-3</v>
      </c>
      <c r="I51">
        <v>0.41699999999999998</v>
      </c>
      <c r="J51">
        <v>8.5135000000000005</v>
      </c>
      <c r="K51">
        <v>30.385000000000002</v>
      </c>
      <c r="L51">
        <v>0.2762</v>
      </c>
      <c r="M51">
        <v>0.71125000000000005</v>
      </c>
      <c r="N51">
        <v>3.1319999999999997</v>
      </c>
      <c r="O51">
        <v>1.6525000000000001</v>
      </c>
      <c r="P51">
        <v>1.6105</v>
      </c>
      <c r="Q51">
        <v>3.8265000000000002</v>
      </c>
      <c r="R51">
        <v>0.68190000000000006</v>
      </c>
      <c r="S51">
        <v>5.4844999999999997</v>
      </c>
      <c r="T51">
        <v>1.4675</v>
      </c>
      <c r="U51">
        <v>59.809999999999995</v>
      </c>
      <c r="V51">
        <v>41.955779999999997</v>
      </c>
      <c r="W51">
        <v>2.388719</v>
      </c>
      <c r="X51">
        <v>17.564129999999999</v>
      </c>
    </row>
    <row r="52" spans="1:24" x14ac:dyDescent="0.3">
      <c r="A52" t="s">
        <v>204</v>
      </c>
      <c r="B52" s="113">
        <v>99</v>
      </c>
      <c r="C52" t="s">
        <v>238</v>
      </c>
      <c r="D52">
        <v>3</v>
      </c>
      <c r="E52">
        <v>32.06</v>
      </c>
      <c r="F52">
        <v>2.2109999999999999</v>
      </c>
      <c r="G52">
        <v>21.75395</v>
      </c>
      <c r="H52">
        <v>8.7749999999999995E-2</v>
      </c>
      <c r="I52">
        <v>0</v>
      </c>
      <c r="J52">
        <v>12.7315</v>
      </c>
      <c r="K52">
        <v>27.985000000000003</v>
      </c>
      <c r="L52">
        <v>0.46120000000000005</v>
      </c>
      <c r="M52">
        <v>0.88265000000000005</v>
      </c>
      <c r="N52">
        <v>4.383</v>
      </c>
      <c r="O52">
        <v>1.9415</v>
      </c>
      <c r="P52">
        <v>2.6995</v>
      </c>
      <c r="Q52">
        <v>7.2984999999999998</v>
      </c>
      <c r="R52">
        <v>1.2705</v>
      </c>
      <c r="S52">
        <v>8.6995000000000005</v>
      </c>
      <c r="T52">
        <v>2.7395</v>
      </c>
      <c r="U52">
        <v>77.169999999999987</v>
      </c>
      <c r="V52">
        <v>42.040889999999997</v>
      </c>
      <c r="W52">
        <v>2.3420109999999998</v>
      </c>
      <c r="X52">
        <v>17.950769999999999</v>
      </c>
    </row>
    <row r="53" spans="1:24" x14ac:dyDescent="0.3">
      <c r="A53" t="s">
        <v>204</v>
      </c>
      <c r="B53" s="113">
        <v>99</v>
      </c>
      <c r="C53" t="s">
        <v>238</v>
      </c>
      <c r="D53">
        <v>4</v>
      </c>
      <c r="E53">
        <v>32.65</v>
      </c>
      <c r="F53">
        <v>3.0789999999999997</v>
      </c>
      <c r="G53">
        <v>19.183949999999999</v>
      </c>
      <c r="H53">
        <v>0</v>
      </c>
      <c r="I53">
        <v>0</v>
      </c>
      <c r="J53">
        <v>15.461499999999999</v>
      </c>
      <c r="K53">
        <v>14.294999999999998</v>
      </c>
      <c r="L53">
        <v>0.58210000000000006</v>
      </c>
      <c r="M53">
        <v>0.7339500000000001</v>
      </c>
      <c r="N53">
        <v>3.27</v>
      </c>
      <c r="O53">
        <v>1.7995000000000001</v>
      </c>
      <c r="P53">
        <v>0.91749999999999998</v>
      </c>
      <c r="Q53">
        <v>6.3815</v>
      </c>
      <c r="R53">
        <v>0.84010000000000007</v>
      </c>
      <c r="S53">
        <v>6.0724999999999998</v>
      </c>
      <c r="T53">
        <v>2.4895</v>
      </c>
      <c r="U53">
        <v>47.89</v>
      </c>
      <c r="V53">
        <v>42.934229999999999</v>
      </c>
      <c r="W53">
        <v>2.0545179999999998</v>
      </c>
      <c r="X53">
        <v>20.897469999999998</v>
      </c>
    </row>
    <row r="54" spans="1:24" x14ac:dyDescent="0.3">
      <c r="A54" t="s">
        <v>204</v>
      </c>
      <c r="B54" s="113">
        <v>99</v>
      </c>
      <c r="C54" t="s">
        <v>239</v>
      </c>
      <c r="D54">
        <v>5</v>
      </c>
      <c r="E54">
        <v>28.65</v>
      </c>
      <c r="F54">
        <v>7.4169999999999998</v>
      </c>
      <c r="G54">
        <v>12.643949999999998</v>
      </c>
      <c r="H54">
        <v>2.3249999999999993E-2</v>
      </c>
      <c r="I54">
        <v>1.2994999999999999</v>
      </c>
      <c r="J54">
        <v>13.1815</v>
      </c>
      <c r="K54">
        <v>16.974999999999998</v>
      </c>
      <c r="L54">
        <v>3.5685000000000002</v>
      </c>
      <c r="M54">
        <v>0.65815000000000001</v>
      </c>
      <c r="N54">
        <v>3.3849999999999998</v>
      </c>
      <c r="O54">
        <v>1.7305000000000001</v>
      </c>
      <c r="P54">
        <v>1.2235</v>
      </c>
      <c r="Q54">
        <v>7.9524999999999997</v>
      </c>
      <c r="R54">
        <v>0.8266</v>
      </c>
      <c r="S54">
        <v>5.7364999999999995</v>
      </c>
      <c r="T54">
        <v>1.9205000000000001</v>
      </c>
      <c r="U54">
        <v>70.509999999999991</v>
      </c>
      <c r="V54">
        <v>40.064999999999998</v>
      </c>
      <c r="W54">
        <v>2.0628259999999998</v>
      </c>
      <c r="X54">
        <v>19.42238</v>
      </c>
    </row>
    <row r="55" spans="1:24" x14ac:dyDescent="0.3">
      <c r="A55" t="s">
        <v>204</v>
      </c>
      <c r="B55" s="113">
        <v>99</v>
      </c>
      <c r="C55" t="s">
        <v>239</v>
      </c>
      <c r="D55">
        <v>6</v>
      </c>
      <c r="E55">
        <v>30.92</v>
      </c>
      <c r="F55">
        <v>3.8449999999999998</v>
      </c>
      <c r="G55">
        <v>15.203949999999999</v>
      </c>
      <c r="H55">
        <v>6.9449999999999984E-2</v>
      </c>
      <c r="I55">
        <v>0.58509999999999995</v>
      </c>
      <c r="J55">
        <v>11.9415</v>
      </c>
      <c r="K55">
        <v>43.075000000000003</v>
      </c>
      <c r="L55">
        <v>1.5034999999999998</v>
      </c>
      <c r="M55">
        <v>0.67265000000000008</v>
      </c>
      <c r="N55">
        <v>2.907</v>
      </c>
      <c r="O55">
        <v>2.4045000000000001</v>
      </c>
      <c r="P55">
        <v>4.9215</v>
      </c>
      <c r="Q55">
        <v>6.5564999999999998</v>
      </c>
      <c r="R55">
        <v>0.99749999999999994</v>
      </c>
      <c r="S55">
        <v>1.2274999999999998</v>
      </c>
      <c r="T55">
        <v>2.3014999999999999</v>
      </c>
      <c r="U55">
        <v>67.849999999999994</v>
      </c>
      <c r="V55">
        <v>38.475050000000003</v>
      </c>
      <c r="W55">
        <v>2.2132580000000002</v>
      </c>
      <c r="X55">
        <v>17.383900000000001</v>
      </c>
    </row>
    <row r="56" spans="1:24" x14ac:dyDescent="0.3">
      <c r="A56" t="s">
        <v>204</v>
      </c>
      <c r="B56" s="113">
        <v>99</v>
      </c>
      <c r="C56" t="s">
        <v>239</v>
      </c>
      <c r="D56">
        <v>7</v>
      </c>
      <c r="E56">
        <v>32.82</v>
      </c>
      <c r="F56">
        <v>3.778</v>
      </c>
      <c r="G56">
        <v>10.773949999999999</v>
      </c>
      <c r="H56">
        <v>0.64824999999999999</v>
      </c>
      <c r="I56">
        <v>1.3605</v>
      </c>
      <c r="J56">
        <v>10.711499999999999</v>
      </c>
      <c r="K56">
        <v>28.254999999999999</v>
      </c>
      <c r="L56">
        <v>1.7354999999999998</v>
      </c>
      <c r="M56">
        <v>0.63435000000000008</v>
      </c>
      <c r="N56">
        <v>2.9</v>
      </c>
      <c r="O56">
        <v>1.6234999999999999</v>
      </c>
      <c r="P56">
        <v>2.8665000000000003</v>
      </c>
      <c r="Q56">
        <v>6.1574999999999998</v>
      </c>
      <c r="R56">
        <v>0.8397</v>
      </c>
      <c r="S56">
        <v>2.6974999999999998</v>
      </c>
      <c r="T56">
        <v>2.0724999999999998</v>
      </c>
      <c r="U56">
        <v>75.25</v>
      </c>
      <c r="V56">
        <v>39.717500000000001</v>
      </c>
      <c r="W56">
        <v>2.2868369999999998</v>
      </c>
      <c r="X56">
        <v>17.36787</v>
      </c>
    </row>
    <row r="57" spans="1:24" x14ac:dyDescent="0.3">
      <c r="A57" t="s">
        <v>204</v>
      </c>
      <c r="B57" s="113">
        <v>99</v>
      </c>
      <c r="C57" t="s">
        <v>239</v>
      </c>
      <c r="D57">
        <v>8</v>
      </c>
      <c r="E57">
        <v>33.380000000000003</v>
      </c>
      <c r="F57">
        <v>2.5979999999999999</v>
      </c>
      <c r="G57">
        <v>12.75395</v>
      </c>
      <c r="H57">
        <v>8.9749999999999996E-2</v>
      </c>
      <c r="I57">
        <v>0.54310000000000003</v>
      </c>
      <c r="J57">
        <v>7.0534999999999997</v>
      </c>
      <c r="K57">
        <v>27.154999999999998</v>
      </c>
      <c r="L57">
        <v>1.0634999999999999</v>
      </c>
      <c r="M57">
        <v>0.64745000000000008</v>
      </c>
      <c r="N57">
        <v>2.589</v>
      </c>
      <c r="O57">
        <v>1.8825000000000001</v>
      </c>
      <c r="P57">
        <v>2.2105000000000001</v>
      </c>
      <c r="Q57">
        <v>3.6515000000000004</v>
      </c>
      <c r="R57">
        <v>0.94469999999999998</v>
      </c>
      <c r="S57">
        <v>2.5214999999999996</v>
      </c>
      <c r="T57">
        <v>2.5665</v>
      </c>
      <c r="U57">
        <v>62.110000000000007</v>
      </c>
      <c r="V57">
        <v>40.590119999999999</v>
      </c>
      <c r="W57">
        <v>1.9323410000000001</v>
      </c>
      <c r="X57">
        <v>21.005671359247668</v>
      </c>
    </row>
    <row r="58" spans="1:24" x14ac:dyDescent="0.3">
      <c r="A58" t="s">
        <v>204</v>
      </c>
      <c r="B58" s="113">
        <v>99</v>
      </c>
      <c r="C58" t="s">
        <v>240</v>
      </c>
      <c r="D58">
        <v>9</v>
      </c>
      <c r="E58">
        <v>31.42</v>
      </c>
      <c r="F58">
        <v>6.2130000000000001</v>
      </c>
      <c r="G58">
        <v>11.313949999999998</v>
      </c>
      <c r="H58">
        <v>2.9850000000000002E-2</v>
      </c>
      <c r="I58">
        <v>0.37709999999999999</v>
      </c>
      <c r="J58">
        <v>8.1854999999999993</v>
      </c>
      <c r="K58">
        <v>49.364999999999995</v>
      </c>
      <c r="L58">
        <v>1.3584999999999998</v>
      </c>
      <c r="M58">
        <v>4.0450000000000007E-2</v>
      </c>
      <c r="N58">
        <v>0.99500000000000011</v>
      </c>
      <c r="O58">
        <v>0.36080000000000001</v>
      </c>
      <c r="P58">
        <v>3.0575000000000001</v>
      </c>
      <c r="Q58">
        <v>3.6425000000000001</v>
      </c>
      <c r="R58">
        <v>0.64200000000000002</v>
      </c>
      <c r="S58">
        <v>0.2024999999999999</v>
      </c>
      <c r="T58">
        <v>0.81850000000000001</v>
      </c>
      <c r="U58">
        <v>64.66</v>
      </c>
      <c r="V58">
        <v>38.328560000000003</v>
      </c>
      <c r="W58">
        <v>2.2761369999999999</v>
      </c>
      <c r="X58">
        <v>16.839300000000001</v>
      </c>
    </row>
    <row r="59" spans="1:24" x14ac:dyDescent="0.3">
      <c r="A59" t="s">
        <v>204</v>
      </c>
      <c r="B59" s="113">
        <v>99</v>
      </c>
      <c r="C59" t="s">
        <v>240</v>
      </c>
      <c r="D59">
        <v>10</v>
      </c>
      <c r="E59">
        <v>33.61</v>
      </c>
      <c r="F59">
        <v>4.3659999999999997</v>
      </c>
      <c r="G59">
        <v>10.57395</v>
      </c>
      <c r="H59">
        <v>0</v>
      </c>
      <c r="I59">
        <v>0.73099999999999998</v>
      </c>
      <c r="J59">
        <v>6.0164999999999997</v>
      </c>
      <c r="K59">
        <v>26.175000000000001</v>
      </c>
      <c r="L59">
        <v>1.1644999999999999</v>
      </c>
      <c r="M59">
        <v>0.46425</v>
      </c>
      <c r="N59">
        <v>0.82120000000000004</v>
      </c>
      <c r="O59">
        <v>0.36219999999999997</v>
      </c>
      <c r="P59">
        <v>1.0465</v>
      </c>
      <c r="Q59">
        <v>3.4835000000000003</v>
      </c>
      <c r="R59">
        <v>0.67530000000000001</v>
      </c>
      <c r="S59">
        <v>0.92949999999999977</v>
      </c>
      <c r="T59">
        <v>1.5125</v>
      </c>
      <c r="U59">
        <v>37.54</v>
      </c>
      <c r="V59">
        <v>41.32902</v>
      </c>
      <c r="W59">
        <v>2.225241</v>
      </c>
      <c r="X59">
        <v>18.57283</v>
      </c>
    </row>
    <row r="60" spans="1:24" x14ac:dyDescent="0.3">
      <c r="A60" t="s">
        <v>204</v>
      </c>
      <c r="B60" s="113">
        <v>99</v>
      </c>
      <c r="C60" t="s">
        <v>240</v>
      </c>
      <c r="D60">
        <v>11</v>
      </c>
      <c r="E60">
        <v>35.78</v>
      </c>
      <c r="F60">
        <v>1.9339999999999999</v>
      </c>
      <c r="G60">
        <v>9.0579499999999999</v>
      </c>
      <c r="H60">
        <v>2.9850000000000002E-2</v>
      </c>
      <c r="I60">
        <v>0.49109999999999998</v>
      </c>
      <c r="J60">
        <v>6.7874999999999996</v>
      </c>
      <c r="K60">
        <v>51.774999999999991</v>
      </c>
      <c r="L60">
        <v>0.79059999999999997</v>
      </c>
      <c r="M60">
        <v>0.35394999999999999</v>
      </c>
      <c r="N60">
        <v>0.70760000000000001</v>
      </c>
      <c r="O60">
        <v>0.30130000000000001</v>
      </c>
      <c r="P60">
        <v>2.1345000000000001</v>
      </c>
      <c r="Q60">
        <v>2.7805</v>
      </c>
      <c r="R60">
        <v>0.57140000000000002</v>
      </c>
      <c r="S60">
        <v>0.51150000000000007</v>
      </c>
      <c r="T60">
        <v>0.73019999999999996</v>
      </c>
      <c r="U60">
        <v>31.050000000000004</v>
      </c>
      <c r="V60">
        <v>42.356090000000002</v>
      </c>
      <c r="W60">
        <v>2.2143929999999998</v>
      </c>
      <c r="X60">
        <v>19.12763</v>
      </c>
    </row>
    <row r="61" spans="1:24" x14ac:dyDescent="0.3">
      <c r="A61" t="s">
        <v>204</v>
      </c>
      <c r="B61" s="113">
        <v>99</v>
      </c>
      <c r="C61" t="s">
        <v>240</v>
      </c>
      <c r="D61">
        <v>12</v>
      </c>
      <c r="E61">
        <v>34.14</v>
      </c>
      <c r="F61">
        <v>2.7509999999999999</v>
      </c>
      <c r="G61">
        <v>12.783949999999999</v>
      </c>
      <c r="H61">
        <v>0</v>
      </c>
      <c r="I61">
        <v>2.4255</v>
      </c>
      <c r="J61">
        <v>8.3915000000000006</v>
      </c>
      <c r="K61">
        <v>28.315000000000001</v>
      </c>
      <c r="L61">
        <v>0.68780000000000008</v>
      </c>
      <c r="M61">
        <v>0.31464999999999999</v>
      </c>
      <c r="N61">
        <v>1.1040000000000001</v>
      </c>
      <c r="O61">
        <v>0.4178</v>
      </c>
      <c r="P61">
        <v>2.6095000000000002</v>
      </c>
      <c r="Q61">
        <v>3.5065</v>
      </c>
      <c r="R61">
        <v>0.75450000000000006</v>
      </c>
      <c r="S61">
        <v>0.35450000000000004</v>
      </c>
      <c r="T61">
        <v>1.6425000000000001</v>
      </c>
      <c r="U61">
        <v>51.57</v>
      </c>
      <c r="V61">
        <v>42.875300000000003</v>
      </c>
      <c r="W61">
        <v>1.9010590000000001</v>
      </c>
      <c r="X61">
        <v>22.553380000000001</v>
      </c>
    </row>
    <row r="62" spans="1:24" x14ac:dyDescent="0.3">
      <c r="A62" t="s">
        <v>204</v>
      </c>
      <c r="B62" s="113">
        <v>99</v>
      </c>
      <c r="C62" t="s">
        <v>241</v>
      </c>
      <c r="D62">
        <v>13</v>
      </c>
      <c r="E62">
        <v>30.92</v>
      </c>
      <c r="F62">
        <v>6.5809999999999995</v>
      </c>
      <c r="G62">
        <v>8.4279499999999992</v>
      </c>
      <c r="H62">
        <v>4.5350000000000001E-2</v>
      </c>
      <c r="I62">
        <v>1.0954999999999999</v>
      </c>
      <c r="J62">
        <v>4.6414999999999997</v>
      </c>
      <c r="K62">
        <v>25.105</v>
      </c>
      <c r="L62">
        <v>0.30100000000000005</v>
      </c>
      <c r="M62">
        <v>0.24445</v>
      </c>
      <c r="N62">
        <v>1.2370000000000001</v>
      </c>
      <c r="O62">
        <v>0.13329999999999997</v>
      </c>
      <c r="P62">
        <v>3.3495000000000004</v>
      </c>
      <c r="Q62">
        <v>3.3384999999999998</v>
      </c>
      <c r="R62">
        <v>0.41110000000000002</v>
      </c>
      <c r="S62">
        <v>0</v>
      </c>
      <c r="T62">
        <v>1.6325000000000001</v>
      </c>
      <c r="U62">
        <v>31.04</v>
      </c>
      <c r="V62">
        <v>41.406390000000002</v>
      </c>
      <c r="W62">
        <v>2.201886</v>
      </c>
      <c r="X62">
        <v>18.804970000000001</v>
      </c>
    </row>
    <row r="63" spans="1:24" x14ac:dyDescent="0.3">
      <c r="A63" t="s">
        <v>204</v>
      </c>
      <c r="B63" s="113">
        <v>99</v>
      </c>
      <c r="C63" t="s">
        <v>241</v>
      </c>
      <c r="D63">
        <v>14</v>
      </c>
      <c r="E63">
        <v>31.11</v>
      </c>
      <c r="F63">
        <v>9.3040000000000003</v>
      </c>
      <c r="G63">
        <v>13.643949999999998</v>
      </c>
      <c r="H63">
        <v>0</v>
      </c>
      <c r="I63">
        <v>1.4484999999999999</v>
      </c>
      <c r="J63">
        <v>27.141500000000001</v>
      </c>
      <c r="K63">
        <v>83.974999999999994</v>
      </c>
      <c r="L63">
        <v>2.2635000000000001</v>
      </c>
      <c r="M63">
        <v>0.70165</v>
      </c>
      <c r="N63">
        <v>2.0829999999999997</v>
      </c>
      <c r="O63">
        <v>0.2465</v>
      </c>
      <c r="P63">
        <v>3.9005000000000005</v>
      </c>
      <c r="Q63">
        <v>8.6765000000000008</v>
      </c>
      <c r="R63">
        <v>0.92669999999999997</v>
      </c>
      <c r="S63">
        <v>4.3224999999999998</v>
      </c>
      <c r="T63">
        <v>2.6265000000000001</v>
      </c>
      <c r="U63">
        <v>80.5</v>
      </c>
      <c r="V63">
        <v>41.332189999999997</v>
      </c>
      <c r="W63">
        <v>1.8855599999999999</v>
      </c>
      <c r="X63">
        <v>21.920369999999998</v>
      </c>
    </row>
    <row r="64" spans="1:24" x14ac:dyDescent="0.3">
      <c r="A64" t="s">
        <v>204</v>
      </c>
      <c r="B64" s="113">
        <v>99</v>
      </c>
      <c r="C64" t="s">
        <v>241</v>
      </c>
      <c r="D64">
        <v>15</v>
      </c>
      <c r="E64">
        <v>34.22</v>
      </c>
      <c r="F64">
        <v>3.26</v>
      </c>
      <c r="G64">
        <v>14.16395</v>
      </c>
      <c r="H64">
        <v>5.5649999999999991E-2</v>
      </c>
      <c r="I64">
        <v>0.77080000000000004</v>
      </c>
      <c r="J64">
        <v>13.0115</v>
      </c>
      <c r="K64">
        <v>38.325000000000003</v>
      </c>
      <c r="L64">
        <v>0.57310000000000005</v>
      </c>
      <c r="M64">
        <v>0.89555000000000007</v>
      </c>
      <c r="N64">
        <v>3.0379999999999998</v>
      </c>
      <c r="O64">
        <v>0.3014</v>
      </c>
      <c r="P64">
        <v>2.1205000000000003</v>
      </c>
      <c r="Q64">
        <v>9.2674999999999983</v>
      </c>
      <c r="R64">
        <v>0.77050000000000007</v>
      </c>
      <c r="S64">
        <v>0.95349999999999979</v>
      </c>
      <c r="T64">
        <v>2.3815</v>
      </c>
      <c r="U64">
        <v>42.74</v>
      </c>
      <c r="V64">
        <v>43.597679999999997</v>
      </c>
      <c r="W64">
        <v>2.0468850000000001</v>
      </c>
      <c r="X64">
        <v>21.299530000000001</v>
      </c>
    </row>
    <row r="65" spans="1:24" x14ac:dyDescent="0.3">
      <c r="A65" t="s">
        <v>204</v>
      </c>
      <c r="B65" s="113">
        <v>99</v>
      </c>
      <c r="C65" t="s">
        <v>241</v>
      </c>
      <c r="D65">
        <v>16</v>
      </c>
      <c r="E65">
        <v>31.03</v>
      </c>
      <c r="F65">
        <v>3.403</v>
      </c>
      <c r="G65">
        <v>10.34395</v>
      </c>
      <c r="H65">
        <v>6.7049999999999998E-2</v>
      </c>
      <c r="I65">
        <v>0.98849999999999993</v>
      </c>
      <c r="J65">
        <v>18.331500000000002</v>
      </c>
      <c r="K65">
        <v>39.695000000000007</v>
      </c>
      <c r="L65">
        <v>1.0265</v>
      </c>
      <c r="M65">
        <v>0.84984999999999999</v>
      </c>
      <c r="N65">
        <v>2.4419999999999997</v>
      </c>
      <c r="O65">
        <v>0.28799999999999998</v>
      </c>
      <c r="P65">
        <v>0.72489999999999999</v>
      </c>
      <c r="Q65">
        <v>6.4295</v>
      </c>
      <c r="R65">
        <v>0.73270000000000002</v>
      </c>
      <c r="S65">
        <v>1.2085000000000001</v>
      </c>
      <c r="T65">
        <v>1.2044999999999999</v>
      </c>
      <c r="U65">
        <v>49.730000000000004</v>
      </c>
      <c r="V65">
        <v>43.561230000000002</v>
      </c>
      <c r="W65">
        <v>1.9385349999999999</v>
      </c>
      <c r="X65">
        <v>22.471209999999999</v>
      </c>
    </row>
    <row r="66" spans="1:24" x14ac:dyDescent="0.3">
      <c r="A66" t="s">
        <v>205</v>
      </c>
      <c r="B66" s="113">
        <v>125</v>
      </c>
      <c r="C66" t="s">
        <v>238</v>
      </c>
      <c r="D66">
        <v>1</v>
      </c>
      <c r="E66">
        <v>32.799999999999997</v>
      </c>
      <c r="F66">
        <v>6.3639999999999999</v>
      </c>
      <c r="G66">
        <v>17.203950000000003</v>
      </c>
      <c r="H66">
        <v>0.10364999999999999</v>
      </c>
      <c r="I66">
        <v>0.63109999999999999</v>
      </c>
      <c r="J66">
        <v>10.5915</v>
      </c>
      <c r="K66">
        <v>34.004999999999995</v>
      </c>
      <c r="L66">
        <v>1.2075</v>
      </c>
      <c r="M66">
        <v>0.74595</v>
      </c>
      <c r="N66">
        <v>3.7909999999999999</v>
      </c>
      <c r="O66">
        <v>2.4275000000000002</v>
      </c>
      <c r="P66">
        <v>3.5755000000000003</v>
      </c>
      <c r="Q66">
        <v>8.0814999999999984</v>
      </c>
      <c r="R66">
        <v>0.52110000000000001</v>
      </c>
      <c r="S66">
        <v>2.2404999999999999</v>
      </c>
      <c r="T66">
        <v>2.8144999999999998</v>
      </c>
      <c r="U66">
        <v>72.61999999999999</v>
      </c>
      <c r="V66">
        <v>39.346170000000001</v>
      </c>
      <c r="W66">
        <v>2.00644</v>
      </c>
      <c r="X66">
        <v>19.609940000000002</v>
      </c>
    </row>
    <row r="67" spans="1:24" x14ac:dyDescent="0.3">
      <c r="A67" t="s">
        <v>205</v>
      </c>
      <c r="B67" s="113">
        <v>125</v>
      </c>
      <c r="C67" t="s">
        <v>238</v>
      </c>
      <c r="D67">
        <v>2</v>
      </c>
      <c r="E67">
        <v>28.94</v>
      </c>
      <c r="F67">
        <v>8.277000000000001</v>
      </c>
      <c r="G67">
        <v>15.16395</v>
      </c>
      <c r="H67">
        <v>5.4050000000000001E-2</v>
      </c>
      <c r="I67">
        <v>0.75590000000000002</v>
      </c>
      <c r="J67">
        <v>14.961499999999999</v>
      </c>
      <c r="K67">
        <v>41.355000000000004</v>
      </c>
      <c r="L67">
        <v>1.4084999999999999</v>
      </c>
      <c r="M67">
        <v>0.8226500000000001</v>
      </c>
      <c r="N67">
        <v>3.601</v>
      </c>
      <c r="O67">
        <v>2.4544999999999999</v>
      </c>
      <c r="P67">
        <v>1.4784999999999999</v>
      </c>
      <c r="Q67">
        <v>8.2734999999999985</v>
      </c>
      <c r="R67">
        <v>0.53870000000000007</v>
      </c>
      <c r="S67">
        <v>0</v>
      </c>
      <c r="T67">
        <v>1.7164999999999999</v>
      </c>
      <c r="U67">
        <v>87.25</v>
      </c>
      <c r="V67">
        <v>39.288580000000003</v>
      </c>
      <c r="W67">
        <v>1.968791</v>
      </c>
      <c r="X67">
        <v>19.955690000000001</v>
      </c>
    </row>
    <row r="68" spans="1:24" x14ac:dyDescent="0.3">
      <c r="A68" t="s">
        <v>205</v>
      </c>
      <c r="B68" s="113">
        <v>125</v>
      </c>
      <c r="C68" t="s">
        <v>238</v>
      </c>
      <c r="D68">
        <v>3</v>
      </c>
      <c r="E68">
        <v>28.06</v>
      </c>
      <c r="F68">
        <v>4.8389999999999995</v>
      </c>
      <c r="G68">
        <v>15.97395</v>
      </c>
      <c r="H68">
        <v>3.914999999999999E-2</v>
      </c>
      <c r="I68">
        <v>0.62119999999999997</v>
      </c>
      <c r="J68">
        <v>11.371499999999999</v>
      </c>
      <c r="K68">
        <v>25.105</v>
      </c>
      <c r="L68">
        <v>2.0385</v>
      </c>
      <c r="M68">
        <v>0.99334999999999996</v>
      </c>
      <c r="N68">
        <v>3.0189999999999997</v>
      </c>
      <c r="O68">
        <v>2.4155000000000002</v>
      </c>
      <c r="P68">
        <v>1.2615000000000001</v>
      </c>
      <c r="Q68">
        <v>5.9935</v>
      </c>
      <c r="R68">
        <v>1.2725</v>
      </c>
      <c r="S68">
        <v>2.9704999999999995</v>
      </c>
      <c r="T68">
        <v>2.4495</v>
      </c>
      <c r="U68">
        <v>63.660000000000004</v>
      </c>
      <c r="V68">
        <v>38.936549999999997</v>
      </c>
      <c r="W68">
        <v>1.9269419999999999</v>
      </c>
      <c r="X68">
        <v>20.206389999999999</v>
      </c>
    </row>
    <row r="69" spans="1:24" x14ac:dyDescent="0.3">
      <c r="A69" t="s">
        <v>205</v>
      </c>
      <c r="B69" s="113">
        <v>125</v>
      </c>
      <c r="C69" t="s">
        <v>238</v>
      </c>
      <c r="D69">
        <v>4</v>
      </c>
      <c r="E69">
        <v>29.98</v>
      </c>
      <c r="F69">
        <v>3.6379999999999999</v>
      </c>
      <c r="G69">
        <v>10.17395</v>
      </c>
      <c r="H69">
        <v>0</v>
      </c>
      <c r="I69">
        <v>0.25729999999999997</v>
      </c>
      <c r="J69">
        <v>10.3215</v>
      </c>
      <c r="K69">
        <v>32.495000000000005</v>
      </c>
      <c r="L69">
        <v>1.6344999999999998</v>
      </c>
      <c r="M69">
        <v>0.75395000000000001</v>
      </c>
      <c r="N69">
        <v>1.849</v>
      </c>
      <c r="O69">
        <v>1.4775</v>
      </c>
      <c r="P69">
        <v>1.1205000000000001</v>
      </c>
      <c r="Q69">
        <v>6.6555</v>
      </c>
      <c r="R69">
        <v>0.72220000000000006</v>
      </c>
      <c r="S69">
        <v>2.3775000000000004</v>
      </c>
      <c r="T69">
        <v>1.9935</v>
      </c>
      <c r="U69">
        <v>55.280000000000008</v>
      </c>
      <c r="V69">
        <v>40.31174</v>
      </c>
      <c r="W69">
        <v>1.772994</v>
      </c>
      <c r="X69">
        <v>22.736529999999998</v>
      </c>
    </row>
    <row r="70" spans="1:24" x14ac:dyDescent="0.3">
      <c r="A70" t="s">
        <v>205</v>
      </c>
      <c r="B70" s="113">
        <v>125</v>
      </c>
      <c r="C70" t="s">
        <v>239</v>
      </c>
      <c r="D70">
        <v>5</v>
      </c>
      <c r="E70">
        <v>26.31</v>
      </c>
      <c r="F70">
        <v>7.1019999999999994</v>
      </c>
      <c r="G70">
        <v>10.013949999999999</v>
      </c>
      <c r="H70">
        <v>0.11465</v>
      </c>
      <c r="I70">
        <v>0.87170000000000003</v>
      </c>
      <c r="J70">
        <v>8.5604999999999993</v>
      </c>
      <c r="K70">
        <v>3.8049999999999997</v>
      </c>
      <c r="L70">
        <v>1.9145000000000001</v>
      </c>
      <c r="M70">
        <v>0.15454999999999999</v>
      </c>
      <c r="N70">
        <v>0.91700000000000004</v>
      </c>
      <c r="O70">
        <v>0.28170000000000001</v>
      </c>
      <c r="P70">
        <v>1.1964999999999999</v>
      </c>
      <c r="Q70">
        <v>4.9874999999999998</v>
      </c>
      <c r="R70">
        <v>0.60470000000000002</v>
      </c>
      <c r="S70">
        <v>1.8745000000000001</v>
      </c>
      <c r="T70">
        <v>1.0325</v>
      </c>
      <c r="U70">
        <v>40.43</v>
      </c>
      <c r="V70">
        <v>39.41272</v>
      </c>
      <c r="W70">
        <v>2.1234470000000001</v>
      </c>
      <c r="X70">
        <v>18.56073</v>
      </c>
    </row>
    <row r="71" spans="1:24" x14ac:dyDescent="0.3">
      <c r="A71" t="s">
        <v>205</v>
      </c>
      <c r="B71" s="113">
        <v>125</v>
      </c>
      <c r="C71" t="s">
        <v>239</v>
      </c>
      <c r="D71">
        <v>6</v>
      </c>
      <c r="E71">
        <v>29.68</v>
      </c>
      <c r="F71">
        <v>5.9619999999999997</v>
      </c>
      <c r="G71">
        <v>10.233949999999998</v>
      </c>
      <c r="H71">
        <v>6.9449999999999984E-2</v>
      </c>
      <c r="I71">
        <v>0.74160000000000004</v>
      </c>
      <c r="J71">
        <v>10.721500000000001</v>
      </c>
      <c r="K71">
        <v>31.074999999999999</v>
      </c>
      <c r="L71">
        <v>1.2204999999999999</v>
      </c>
      <c r="M71">
        <v>0.16814999999999999</v>
      </c>
      <c r="N71">
        <v>0.85520000000000007</v>
      </c>
      <c r="O71">
        <v>0.33069999999999999</v>
      </c>
      <c r="P71">
        <v>4.3445</v>
      </c>
      <c r="Q71">
        <v>3.9175000000000004</v>
      </c>
      <c r="R71">
        <v>0.49880000000000002</v>
      </c>
      <c r="S71">
        <v>1.3004999999999998</v>
      </c>
      <c r="T71">
        <v>0.88990000000000002</v>
      </c>
      <c r="U71">
        <v>52.809999999999995</v>
      </c>
      <c r="V71">
        <v>40.214770000000001</v>
      </c>
      <c r="W71">
        <v>2.0085670000000002</v>
      </c>
      <c r="X71">
        <v>20.021619999999999</v>
      </c>
    </row>
    <row r="72" spans="1:24" x14ac:dyDescent="0.3">
      <c r="A72" t="s">
        <v>205</v>
      </c>
      <c r="B72" s="113">
        <v>125</v>
      </c>
      <c r="C72" t="s">
        <v>239</v>
      </c>
      <c r="D72">
        <v>7</v>
      </c>
      <c r="E72">
        <v>29</v>
      </c>
      <c r="F72">
        <v>5.4959999999999996</v>
      </c>
      <c r="G72">
        <v>16.043950000000002</v>
      </c>
      <c r="H72">
        <v>0.25865000000000005</v>
      </c>
      <c r="I72">
        <v>0.76649999999999996</v>
      </c>
      <c r="J72">
        <v>12.1815</v>
      </c>
      <c r="K72">
        <v>10.684999999999999</v>
      </c>
      <c r="L72">
        <v>1.3025</v>
      </c>
      <c r="M72">
        <v>0.48505000000000004</v>
      </c>
      <c r="N72">
        <v>1.052</v>
      </c>
      <c r="O72">
        <v>0.5727000000000001</v>
      </c>
      <c r="P72">
        <v>4.9055</v>
      </c>
      <c r="Q72">
        <v>6.6195000000000004</v>
      </c>
      <c r="R72">
        <v>0.81020000000000003</v>
      </c>
      <c r="S72">
        <v>4.0074999999999994</v>
      </c>
      <c r="T72">
        <v>2.0665</v>
      </c>
      <c r="U72">
        <v>49.01</v>
      </c>
      <c r="V72">
        <v>40.14893</v>
      </c>
      <c r="W72">
        <v>2.416099</v>
      </c>
      <c r="X72">
        <v>16.617249999999999</v>
      </c>
    </row>
    <row r="73" spans="1:24" x14ac:dyDescent="0.3">
      <c r="A73" t="s">
        <v>205</v>
      </c>
      <c r="B73" s="113">
        <v>125</v>
      </c>
      <c r="C73" t="s">
        <v>239</v>
      </c>
      <c r="D73">
        <v>8</v>
      </c>
      <c r="E73">
        <v>28.23</v>
      </c>
      <c r="F73">
        <v>5.49</v>
      </c>
      <c r="G73">
        <v>13.953949999999999</v>
      </c>
      <c r="H73">
        <v>9.8849999999999993E-2</v>
      </c>
      <c r="I73">
        <v>0.65169999999999995</v>
      </c>
      <c r="J73">
        <v>10.711499999999999</v>
      </c>
      <c r="K73">
        <v>38.875</v>
      </c>
      <c r="L73">
        <v>1.3884999999999998</v>
      </c>
      <c r="M73">
        <v>0.53935</v>
      </c>
      <c r="N73">
        <v>1.1850000000000001</v>
      </c>
      <c r="O73">
        <v>0.3926</v>
      </c>
      <c r="P73">
        <v>3.6605000000000003</v>
      </c>
      <c r="Q73">
        <v>4.6715</v>
      </c>
      <c r="R73">
        <v>0.78129999999999999</v>
      </c>
      <c r="S73">
        <v>2.5385</v>
      </c>
      <c r="T73">
        <v>1.9594999999999998</v>
      </c>
      <c r="U73">
        <v>62.300000000000004</v>
      </c>
      <c r="V73">
        <v>40.053199999999997</v>
      </c>
      <c r="W73">
        <v>2.1573660000000001</v>
      </c>
      <c r="X73">
        <v>18.56579</v>
      </c>
    </row>
    <row r="74" spans="1:24" x14ac:dyDescent="0.3">
      <c r="A74" t="s">
        <v>205</v>
      </c>
      <c r="B74" s="113">
        <v>125</v>
      </c>
      <c r="C74" t="s">
        <v>240</v>
      </c>
      <c r="D74">
        <v>9</v>
      </c>
      <c r="E74">
        <v>30.11</v>
      </c>
      <c r="F74">
        <v>4.8869999999999996</v>
      </c>
      <c r="G74">
        <v>17.293950000000002</v>
      </c>
      <c r="H74">
        <v>1.7849999999999991E-2</v>
      </c>
      <c r="I74">
        <v>0.78659999999999997</v>
      </c>
      <c r="J74">
        <v>21.561500000000002</v>
      </c>
      <c r="K74">
        <v>83.875</v>
      </c>
      <c r="L74">
        <v>1.8774999999999997</v>
      </c>
      <c r="M74">
        <v>0.89495000000000002</v>
      </c>
      <c r="N74">
        <v>2.2919999999999998</v>
      </c>
      <c r="O74">
        <v>1.6085</v>
      </c>
      <c r="P74">
        <v>2.4665000000000004</v>
      </c>
      <c r="Q74">
        <v>11.137499999999999</v>
      </c>
      <c r="R74">
        <v>1.1935</v>
      </c>
      <c r="S74">
        <v>3.2374999999999998</v>
      </c>
      <c r="T74">
        <v>2.6335000000000002</v>
      </c>
      <c r="U74">
        <v>95.149999999999991</v>
      </c>
      <c r="V74">
        <v>42.292630000000003</v>
      </c>
      <c r="W74">
        <v>1.9897100000000001</v>
      </c>
      <c r="X74">
        <v>21.255680000000002</v>
      </c>
    </row>
    <row r="75" spans="1:24" x14ac:dyDescent="0.3">
      <c r="A75" t="s">
        <v>205</v>
      </c>
      <c r="B75" s="113">
        <v>125</v>
      </c>
      <c r="C75" t="s">
        <v>240</v>
      </c>
      <c r="D75">
        <v>10</v>
      </c>
      <c r="E75">
        <v>30.19</v>
      </c>
      <c r="F75">
        <v>3.1469999999999998</v>
      </c>
      <c r="G75">
        <v>16.243950000000002</v>
      </c>
      <c r="H75">
        <v>0.10344999999999999</v>
      </c>
      <c r="I75">
        <v>0.9133</v>
      </c>
      <c r="J75">
        <v>8.4454999999999991</v>
      </c>
      <c r="K75">
        <v>11.525000000000002</v>
      </c>
      <c r="L75">
        <v>1.0294999999999999</v>
      </c>
      <c r="M75">
        <v>0.58865000000000001</v>
      </c>
      <c r="N75">
        <v>2.4359999999999999</v>
      </c>
      <c r="O75">
        <v>1.5485</v>
      </c>
      <c r="P75">
        <v>1.2705</v>
      </c>
      <c r="Q75">
        <v>5.0054999999999996</v>
      </c>
      <c r="R75">
        <v>0.7903</v>
      </c>
      <c r="S75">
        <v>0.34850000000000003</v>
      </c>
      <c r="T75">
        <v>1.7415</v>
      </c>
      <c r="U75">
        <v>52.73</v>
      </c>
      <c r="V75">
        <v>41.499250000000004</v>
      </c>
      <c r="W75">
        <v>2.0397050000000001</v>
      </c>
      <c r="X75">
        <v>20.34571</v>
      </c>
    </row>
    <row r="76" spans="1:24" x14ac:dyDescent="0.3">
      <c r="A76" t="s">
        <v>205</v>
      </c>
      <c r="B76" s="113">
        <v>125</v>
      </c>
      <c r="C76" t="s">
        <v>240</v>
      </c>
      <c r="D76">
        <v>11</v>
      </c>
      <c r="E76">
        <v>30.24</v>
      </c>
      <c r="F76">
        <v>2.6059999999999999</v>
      </c>
      <c r="G76">
        <v>15.75395</v>
      </c>
      <c r="H76">
        <v>0.13055</v>
      </c>
      <c r="I76">
        <v>0.61380000000000001</v>
      </c>
      <c r="J76">
        <v>7.3245000000000005</v>
      </c>
      <c r="K76">
        <v>67.545000000000002</v>
      </c>
      <c r="L76">
        <v>0.68300000000000005</v>
      </c>
      <c r="M76">
        <v>0.56715000000000004</v>
      </c>
      <c r="N76">
        <v>2.7289999999999996</v>
      </c>
      <c r="O76">
        <v>1.5595000000000001</v>
      </c>
      <c r="P76">
        <v>2.0655000000000001</v>
      </c>
      <c r="Q76">
        <v>5.7075000000000005</v>
      </c>
      <c r="R76">
        <v>0.71440000000000003</v>
      </c>
      <c r="S76">
        <v>1.8964999999999999</v>
      </c>
      <c r="T76">
        <v>1.5745</v>
      </c>
      <c r="U76">
        <v>67.47999999999999</v>
      </c>
      <c r="V76">
        <v>41.480980000000002</v>
      </c>
      <c r="W76">
        <v>1.808249</v>
      </c>
      <c r="X76">
        <v>22.939859999999999</v>
      </c>
    </row>
    <row r="77" spans="1:24" x14ac:dyDescent="0.3">
      <c r="A77" t="s">
        <v>205</v>
      </c>
      <c r="B77" s="113">
        <v>125</v>
      </c>
      <c r="C77" t="s">
        <v>240</v>
      </c>
      <c r="D77">
        <v>12</v>
      </c>
      <c r="E77">
        <v>31.6</v>
      </c>
      <c r="F77">
        <v>7.8049999999999997</v>
      </c>
      <c r="G77">
        <v>22.793950000000002</v>
      </c>
      <c r="H77">
        <v>0.10025000000000001</v>
      </c>
      <c r="I77">
        <v>0.3715</v>
      </c>
      <c r="J77">
        <v>13.141500000000001</v>
      </c>
      <c r="K77">
        <v>27.635000000000002</v>
      </c>
      <c r="L77">
        <v>1.1504999999999999</v>
      </c>
      <c r="M77">
        <v>0.67255000000000009</v>
      </c>
      <c r="N77">
        <v>3.3459999999999996</v>
      </c>
      <c r="O77">
        <v>2.1274999999999999</v>
      </c>
      <c r="P77">
        <v>2.3435000000000001</v>
      </c>
      <c r="Q77">
        <v>7.4795000000000007</v>
      </c>
      <c r="R77">
        <v>0.61799999999999999</v>
      </c>
      <c r="S77">
        <v>2.4364999999999997</v>
      </c>
      <c r="T77">
        <v>2.7534999999999998</v>
      </c>
      <c r="U77">
        <v>78.75</v>
      </c>
      <c r="V77">
        <v>40.527670000000001</v>
      </c>
      <c r="W77">
        <v>2.138808</v>
      </c>
      <c r="X77">
        <v>18.948720000000002</v>
      </c>
    </row>
    <row r="78" spans="1:24" x14ac:dyDescent="0.3">
      <c r="A78" t="s">
        <v>205</v>
      </c>
      <c r="B78" s="113">
        <v>125</v>
      </c>
      <c r="C78" t="s">
        <v>241</v>
      </c>
      <c r="D78">
        <v>13</v>
      </c>
      <c r="E78">
        <v>30.18</v>
      </c>
      <c r="F78">
        <v>7.63</v>
      </c>
      <c r="G78">
        <v>14.563949999999998</v>
      </c>
      <c r="H78">
        <v>0.44404999999999994</v>
      </c>
      <c r="I78">
        <v>1.1165</v>
      </c>
      <c r="J78">
        <v>9.2914999999999992</v>
      </c>
      <c r="K78">
        <v>11.375000000000004</v>
      </c>
      <c r="L78">
        <v>1.3804999999999998</v>
      </c>
      <c r="M78">
        <v>0.8690500000000001</v>
      </c>
      <c r="N78">
        <v>2.6139999999999999</v>
      </c>
      <c r="O78">
        <v>0.28159999999999996</v>
      </c>
      <c r="P78">
        <v>3.9215000000000004</v>
      </c>
      <c r="Q78">
        <v>6.7534999999999998</v>
      </c>
      <c r="R78">
        <v>0.95740000000000003</v>
      </c>
      <c r="S78">
        <v>3.2334999999999994</v>
      </c>
      <c r="T78">
        <v>1.7544999999999999</v>
      </c>
      <c r="U78">
        <v>78.089999999999989</v>
      </c>
      <c r="V78">
        <v>40.868189999999998</v>
      </c>
      <c r="W78">
        <v>2.2367059999999999</v>
      </c>
      <c r="X78">
        <v>18.271599999999999</v>
      </c>
    </row>
    <row r="79" spans="1:24" x14ac:dyDescent="0.3">
      <c r="A79" t="s">
        <v>205</v>
      </c>
      <c r="B79" s="113">
        <v>125</v>
      </c>
      <c r="C79" t="s">
        <v>241</v>
      </c>
      <c r="D79">
        <v>14</v>
      </c>
      <c r="E79">
        <v>30.79</v>
      </c>
      <c r="F79">
        <v>8.8260000000000005</v>
      </c>
      <c r="G79">
        <v>14.953949999999999</v>
      </c>
      <c r="H79">
        <v>0.42215000000000003</v>
      </c>
      <c r="I79">
        <v>1.0874999999999999</v>
      </c>
      <c r="J79">
        <v>14.0115</v>
      </c>
      <c r="K79">
        <v>22.945000000000004</v>
      </c>
      <c r="L79">
        <v>0.74480000000000002</v>
      </c>
      <c r="M79">
        <v>0.61575000000000002</v>
      </c>
      <c r="N79">
        <v>2.3289999999999997</v>
      </c>
      <c r="O79">
        <v>0.32539999999999997</v>
      </c>
      <c r="P79">
        <v>4.8895</v>
      </c>
      <c r="Q79">
        <v>10.337499999999999</v>
      </c>
      <c r="R79">
        <v>0.77849999999999997</v>
      </c>
      <c r="S79">
        <v>5.0735000000000001</v>
      </c>
      <c r="T79">
        <v>2.4045000000000001</v>
      </c>
      <c r="U79">
        <v>90.05</v>
      </c>
      <c r="V79">
        <v>40.927030000000002</v>
      </c>
      <c r="W79">
        <v>1.899572</v>
      </c>
      <c r="X79">
        <v>21.545390000000001</v>
      </c>
    </row>
    <row r="80" spans="1:24" x14ac:dyDescent="0.3">
      <c r="A80" t="s">
        <v>205</v>
      </c>
      <c r="B80" s="113">
        <v>125</v>
      </c>
      <c r="C80" t="s">
        <v>241</v>
      </c>
      <c r="D80">
        <v>15</v>
      </c>
      <c r="E80">
        <v>31.73</v>
      </c>
      <c r="F80">
        <v>5.5659999999999998</v>
      </c>
      <c r="G80">
        <v>15.74395</v>
      </c>
      <c r="H80">
        <v>0</v>
      </c>
      <c r="I80">
        <v>1.0505</v>
      </c>
      <c r="J80">
        <v>15.461499999999999</v>
      </c>
      <c r="K80">
        <v>17.625000000000004</v>
      </c>
      <c r="L80">
        <v>1.3744999999999998</v>
      </c>
      <c r="M80">
        <v>0.90255000000000007</v>
      </c>
      <c r="N80">
        <v>2.5789999999999997</v>
      </c>
      <c r="O80">
        <v>0.32639999999999997</v>
      </c>
      <c r="P80">
        <v>1.2765</v>
      </c>
      <c r="Q80">
        <v>6.6154999999999999</v>
      </c>
      <c r="R80">
        <v>1.1054999999999999</v>
      </c>
      <c r="S80">
        <v>6.8624999999999989</v>
      </c>
      <c r="T80">
        <v>2.9824999999999999</v>
      </c>
      <c r="U80">
        <v>48.38</v>
      </c>
      <c r="V80">
        <v>42.899639999999998</v>
      </c>
      <c r="W80">
        <v>2.2613949999999998</v>
      </c>
      <c r="X80">
        <v>18.97043</v>
      </c>
    </row>
    <row r="81" spans="1:24" x14ac:dyDescent="0.3">
      <c r="A81" t="s">
        <v>205</v>
      </c>
      <c r="B81" s="113">
        <v>125</v>
      </c>
      <c r="C81" t="s">
        <v>241</v>
      </c>
      <c r="D81">
        <v>16</v>
      </c>
      <c r="E81">
        <v>29.77</v>
      </c>
      <c r="F81">
        <v>9.7850000000000001</v>
      </c>
      <c r="G81">
        <v>12.803949999999999</v>
      </c>
      <c r="H81">
        <v>1.0499999999999954E-3</v>
      </c>
      <c r="I81">
        <v>1.4544999999999999</v>
      </c>
      <c r="J81">
        <v>13.451499999999999</v>
      </c>
      <c r="K81">
        <v>23.195000000000004</v>
      </c>
      <c r="L81">
        <v>1.5334999999999999</v>
      </c>
      <c r="M81">
        <v>0.21814999999999998</v>
      </c>
      <c r="N81">
        <v>1.8740000000000001</v>
      </c>
      <c r="O81">
        <v>0.30209999999999998</v>
      </c>
      <c r="P81">
        <v>1.9585000000000001</v>
      </c>
      <c r="Q81">
        <v>20.5075</v>
      </c>
      <c r="R81">
        <v>0.85609999999999997</v>
      </c>
      <c r="S81">
        <v>3.7424999999999997</v>
      </c>
      <c r="T81">
        <v>1.3614999999999999</v>
      </c>
      <c r="U81">
        <v>102.05</v>
      </c>
      <c r="V81">
        <v>39.905029999999996</v>
      </c>
      <c r="W81">
        <v>2.0520670000000001</v>
      </c>
      <c r="X81">
        <v>19.446259999999999</v>
      </c>
    </row>
    <row r="82" spans="1:24" x14ac:dyDescent="0.3">
      <c r="A82" t="s">
        <v>206</v>
      </c>
      <c r="B82" s="113">
        <v>157</v>
      </c>
      <c r="C82" t="s">
        <v>238</v>
      </c>
      <c r="D82">
        <v>1</v>
      </c>
      <c r="E82">
        <v>26.96</v>
      </c>
      <c r="F82">
        <v>8.125</v>
      </c>
      <c r="G82">
        <v>11.043949999999999</v>
      </c>
      <c r="H82">
        <v>7.0750000000000007E-2</v>
      </c>
      <c r="I82">
        <v>1.0175000000000001</v>
      </c>
      <c r="J82">
        <v>13.5115</v>
      </c>
      <c r="K82">
        <v>7.1850000000000023</v>
      </c>
      <c r="L82">
        <v>2.0775000000000001</v>
      </c>
      <c r="M82">
        <v>0.34575</v>
      </c>
      <c r="N82">
        <v>0.75740000000000007</v>
      </c>
      <c r="O82">
        <v>0.34889999999999999</v>
      </c>
      <c r="P82">
        <v>0.75169999999999992</v>
      </c>
      <c r="Q82">
        <v>6.9325000000000001</v>
      </c>
      <c r="R82">
        <v>0.89150000000000007</v>
      </c>
      <c r="S82">
        <v>4.6274999999999995</v>
      </c>
      <c r="T82">
        <v>1.3774999999999999</v>
      </c>
      <c r="U82">
        <v>98.649999999999991</v>
      </c>
      <c r="V82">
        <v>43.404029999999999</v>
      </c>
      <c r="W82">
        <v>1.9965839999999999</v>
      </c>
      <c r="X82">
        <v>21.739139999999999</v>
      </c>
    </row>
    <row r="83" spans="1:24" x14ac:dyDescent="0.3">
      <c r="A83" t="s">
        <v>206</v>
      </c>
      <c r="B83" s="113">
        <v>157</v>
      </c>
      <c r="C83" t="s">
        <v>238</v>
      </c>
      <c r="D83">
        <v>2</v>
      </c>
      <c r="E83">
        <v>25.43</v>
      </c>
      <c r="F83">
        <v>9.1870000000000012</v>
      </c>
      <c r="G83">
        <v>11.143949999999998</v>
      </c>
      <c r="H83">
        <v>3.7499999999999895E-3</v>
      </c>
      <c r="I83">
        <v>0.85099999999999998</v>
      </c>
      <c r="J83">
        <v>15.871499999999999</v>
      </c>
      <c r="K83">
        <v>15.915000000000003</v>
      </c>
      <c r="L83">
        <v>2.6605000000000003</v>
      </c>
      <c r="M83">
        <v>0.32434999999999997</v>
      </c>
      <c r="N83">
        <v>0.83040000000000003</v>
      </c>
      <c r="O83">
        <v>0.3155</v>
      </c>
      <c r="P83">
        <v>1.5234999999999999</v>
      </c>
      <c r="Q83">
        <v>6.8735000000000008</v>
      </c>
      <c r="R83">
        <v>0.92210000000000003</v>
      </c>
      <c r="S83">
        <v>5.7275</v>
      </c>
      <c r="T83">
        <v>1.0615000000000001</v>
      </c>
      <c r="U83">
        <v>61.780000000000008</v>
      </c>
      <c r="V83">
        <v>42.83334</v>
      </c>
      <c r="W83">
        <v>1.836592</v>
      </c>
      <c r="X83">
        <v>23.322179999999999</v>
      </c>
    </row>
    <row r="84" spans="1:24" x14ac:dyDescent="0.3">
      <c r="A84" t="s">
        <v>206</v>
      </c>
      <c r="B84" s="113">
        <v>157</v>
      </c>
      <c r="C84" t="s">
        <v>238</v>
      </c>
      <c r="D84">
        <v>3</v>
      </c>
      <c r="E84">
        <v>23.43</v>
      </c>
      <c r="F84">
        <v>7.008</v>
      </c>
      <c r="G84">
        <v>15.313949999999998</v>
      </c>
      <c r="H84">
        <v>0</v>
      </c>
      <c r="I84">
        <v>0.72799999999999998</v>
      </c>
      <c r="J84">
        <v>16.901500000000002</v>
      </c>
      <c r="K84">
        <v>3.5850000000000009</v>
      </c>
      <c r="L84">
        <v>2.0435000000000003</v>
      </c>
      <c r="M84">
        <v>0.53645000000000009</v>
      </c>
      <c r="N84">
        <v>1.3520000000000001</v>
      </c>
      <c r="O84">
        <v>0.5605</v>
      </c>
      <c r="P84">
        <v>3.6725000000000003</v>
      </c>
      <c r="Q84">
        <v>6.9165000000000001</v>
      </c>
      <c r="R84">
        <v>1.1184999999999998</v>
      </c>
      <c r="S84">
        <v>3.6475</v>
      </c>
      <c r="T84">
        <v>2.2244999999999999</v>
      </c>
      <c r="U84">
        <v>47.11</v>
      </c>
      <c r="V84">
        <v>39.439160000000001</v>
      </c>
      <c r="W84">
        <v>1.9103490000000001</v>
      </c>
      <c r="X84">
        <v>20.645</v>
      </c>
    </row>
    <row r="85" spans="1:24" x14ac:dyDescent="0.3">
      <c r="A85" t="s">
        <v>206</v>
      </c>
      <c r="B85" s="113">
        <v>157</v>
      </c>
      <c r="C85" t="s">
        <v>238</v>
      </c>
      <c r="D85">
        <v>4</v>
      </c>
      <c r="E85">
        <v>23.26</v>
      </c>
      <c r="F85">
        <v>4.9649999999999999</v>
      </c>
      <c r="G85">
        <v>13.483949999999998</v>
      </c>
      <c r="H85">
        <v>1.6499999999999987E-3</v>
      </c>
      <c r="I85">
        <v>0.57519999999999993</v>
      </c>
      <c r="J85">
        <v>9.3814999999999991</v>
      </c>
      <c r="K85">
        <v>0</v>
      </c>
      <c r="L85">
        <v>1.4904999999999999</v>
      </c>
      <c r="M85">
        <v>0.44035000000000002</v>
      </c>
      <c r="N85">
        <v>1.258</v>
      </c>
      <c r="O85">
        <v>0.51819999999999999</v>
      </c>
      <c r="P85">
        <v>1.3225</v>
      </c>
      <c r="Q85">
        <v>4.3695000000000004</v>
      </c>
      <c r="R85">
        <v>0.8367</v>
      </c>
      <c r="S85">
        <v>3.7864999999999993</v>
      </c>
      <c r="T85">
        <v>2.1484999999999999</v>
      </c>
      <c r="U85">
        <v>45.65</v>
      </c>
      <c r="V85">
        <v>40.550870000000003</v>
      </c>
      <c r="W85">
        <v>1.956626</v>
      </c>
      <c r="X85">
        <v>20.724900000000002</v>
      </c>
    </row>
    <row r="86" spans="1:24" x14ac:dyDescent="0.3">
      <c r="A86" t="s">
        <v>206</v>
      </c>
      <c r="B86" s="113">
        <v>157</v>
      </c>
      <c r="C86" t="s">
        <v>239</v>
      </c>
      <c r="D86">
        <v>5</v>
      </c>
      <c r="E86">
        <v>23.76</v>
      </c>
      <c r="F86">
        <v>6.7949999999999999</v>
      </c>
      <c r="G86">
        <v>13.013949999999999</v>
      </c>
      <c r="H86">
        <v>0.33025000000000004</v>
      </c>
      <c r="I86">
        <v>0.95150000000000001</v>
      </c>
      <c r="J86">
        <v>17.041500000000003</v>
      </c>
      <c r="K86">
        <v>5.4250000000000007</v>
      </c>
      <c r="L86">
        <v>1.3864999999999998</v>
      </c>
      <c r="M86">
        <v>0.50285000000000002</v>
      </c>
      <c r="N86">
        <v>1.83</v>
      </c>
      <c r="O86">
        <v>0.30330000000000001</v>
      </c>
      <c r="P86">
        <v>3.4835000000000003</v>
      </c>
      <c r="Q86">
        <v>12.827500000000001</v>
      </c>
      <c r="R86">
        <v>0.8901</v>
      </c>
      <c r="S86">
        <v>5.4914999999999994</v>
      </c>
      <c r="T86">
        <v>2.4864999999999999</v>
      </c>
      <c r="U86">
        <v>60.410000000000004</v>
      </c>
      <c r="V86">
        <v>43.147530000000003</v>
      </c>
      <c r="W86">
        <v>2.0562680000000002</v>
      </c>
      <c r="X86">
        <v>20.983419999999999</v>
      </c>
    </row>
    <row r="87" spans="1:24" x14ac:dyDescent="0.3">
      <c r="A87" t="s">
        <v>206</v>
      </c>
      <c r="B87" s="113">
        <v>157</v>
      </c>
      <c r="C87" t="s">
        <v>239</v>
      </c>
      <c r="D87">
        <v>6</v>
      </c>
      <c r="E87">
        <v>23.54</v>
      </c>
      <c r="F87">
        <v>4.3629999999999995</v>
      </c>
      <c r="G87">
        <v>15.133949999999999</v>
      </c>
      <c r="H87">
        <v>9.8549999999999999E-2</v>
      </c>
      <c r="I87">
        <v>0.67520000000000002</v>
      </c>
      <c r="J87">
        <v>14.641500000000001</v>
      </c>
      <c r="K87">
        <v>2.5749999999999993</v>
      </c>
      <c r="L87">
        <v>0.58300000000000007</v>
      </c>
      <c r="M87">
        <v>0.19155</v>
      </c>
      <c r="N87">
        <v>2.2399999999999998</v>
      </c>
      <c r="O87">
        <v>0.35339999999999999</v>
      </c>
      <c r="P87">
        <v>0.91349999999999998</v>
      </c>
      <c r="Q87">
        <v>8.9274999999999984</v>
      </c>
      <c r="R87">
        <v>0.79610000000000003</v>
      </c>
      <c r="S87">
        <v>3.3274999999999997</v>
      </c>
      <c r="T87">
        <v>1.6585000000000001</v>
      </c>
      <c r="U87">
        <v>44.09</v>
      </c>
      <c r="V87">
        <v>41.45908</v>
      </c>
      <c r="W87">
        <v>2.079825</v>
      </c>
      <c r="X87">
        <v>19.93393</v>
      </c>
    </row>
    <row r="88" spans="1:24" x14ac:dyDescent="0.3">
      <c r="A88" t="s">
        <v>206</v>
      </c>
      <c r="B88" s="113">
        <v>157</v>
      </c>
      <c r="C88" t="s">
        <v>239</v>
      </c>
      <c r="D88">
        <v>7</v>
      </c>
      <c r="E88">
        <v>27.49</v>
      </c>
      <c r="F88">
        <v>6.782</v>
      </c>
      <c r="G88">
        <v>11.393949999999998</v>
      </c>
      <c r="H88">
        <v>1.5149999999999997E-2</v>
      </c>
      <c r="I88">
        <v>0.91879999999999995</v>
      </c>
      <c r="J88">
        <v>8.8614999999999995</v>
      </c>
      <c r="K88">
        <v>7.2750000000000021</v>
      </c>
      <c r="L88">
        <v>1.0834999999999999</v>
      </c>
      <c r="M88">
        <v>0.11174999999999999</v>
      </c>
      <c r="N88">
        <v>1.3280000000000001</v>
      </c>
      <c r="O88">
        <v>0.21229999999999999</v>
      </c>
      <c r="P88">
        <v>4.4535</v>
      </c>
      <c r="Q88">
        <v>2.8644999999999996</v>
      </c>
      <c r="R88">
        <v>0.53180000000000005</v>
      </c>
      <c r="S88">
        <v>6.3964999999999996</v>
      </c>
      <c r="T88">
        <v>0.98049999999999993</v>
      </c>
      <c r="U88">
        <v>68.789999999999992</v>
      </c>
      <c r="V88">
        <v>41.322769999999998</v>
      </c>
      <c r="W88">
        <v>2.2180140000000002</v>
      </c>
      <c r="X88">
        <v>18.63053</v>
      </c>
    </row>
    <row r="89" spans="1:24" x14ac:dyDescent="0.3">
      <c r="A89" t="s">
        <v>206</v>
      </c>
      <c r="B89" s="113">
        <v>157</v>
      </c>
      <c r="C89" t="s">
        <v>239</v>
      </c>
      <c r="D89">
        <v>8</v>
      </c>
      <c r="E89">
        <v>26.14</v>
      </c>
      <c r="F89">
        <v>5.8940000000000001</v>
      </c>
      <c r="G89">
        <v>10.263949999999999</v>
      </c>
      <c r="H89">
        <v>1.3850000000000001E-2</v>
      </c>
      <c r="I89">
        <v>0.85489999999999999</v>
      </c>
      <c r="J89">
        <v>8.5525000000000002</v>
      </c>
      <c r="K89">
        <v>0</v>
      </c>
      <c r="L89">
        <v>1.1044999999999998</v>
      </c>
      <c r="M89">
        <v>0.37154999999999999</v>
      </c>
      <c r="N89">
        <v>1.4570000000000001</v>
      </c>
      <c r="O89">
        <v>0.24919999999999998</v>
      </c>
      <c r="P89">
        <v>1.6145</v>
      </c>
      <c r="Q89">
        <v>4.2755000000000001</v>
      </c>
      <c r="R89">
        <v>0.60680000000000001</v>
      </c>
      <c r="S89">
        <v>2.9274999999999993</v>
      </c>
      <c r="T89">
        <v>1.6675</v>
      </c>
      <c r="U89">
        <v>43.39</v>
      </c>
      <c r="V89">
        <v>41.938110000000002</v>
      </c>
      <c r="W89">
        <v>2.1848269999999999</v>
      </c>
      <c r="X89">
        <v>19.195160000000001</v>
      </c>
    </row>
    <row r="90" spans="1:24" x14ac:dyDescent="0.3">
      <c r="A90" t="s">
        <v>206</v>
      </c>
      <c r="B90" s="113">
        <v>157</v>
      </c>
      <c r="C90" t="s">
        <v>240</v>
      </c>
      <c r="D90">
        <v>9</v>
      </c>
      <c r="E90">
        <v>28.94</v>
      </c>
      <c r="F90">
        <v>3.4239999999999999</v>
      </c>
      <c r="G90">
        <v>24.863950000000003</v>
      </c>
      <c r="H90">
        <v>0.76654999999999995</v>
      </c>
      <c r="I90">
        <v>0.71</v>
      </c>
      <c r="J90">
        <v>10.861499999999999</v>
      </c>
      <c r="K90">
        <v>3.4649999999999999</v>
      </c>
      <c r="L90">
        <v>1.0585</v>
      </c>
      <c r="M90">
        <v>0.73475000000000001</v>
      </c>
      <c r="N90">
        <v>3.9789999999999996</v>
      </c>
      <c r="O90">
        <v>2.2315</v>
      </c>
      <c r="P90">
        <v>3.8795000000000002</v>
      </c>
      <c r="Q90">
        <v>10.0075</v>
      </c>
      <c r="R90">
        <v>1.2905</v>
      </c>
      <c r="S90">
        <v>6.2414999999999994</v>
      </c>
      <c r="T90">
        <v>3.0684999999999998</v>
      </c>
      <c r="U90">
        <v>110.14999999999999</v>
      </c>
      <c r="V90">
        <v>40.689529999999998</v>
      </c>
      <c r="W90">
        <v>2.0264229999999999</v>
      </c>
      <c r="X90">
        <v>20.07948</v>
      </c>
    </row>
    <row r="91" spans="1:24" x14ac:dyDescent="0.3">
      <c r="A91" t="s">
        <v>206</v>
      </c>
      <c r="B91" s="113">
        <v>157</v>
      </c>
      <c r="C91" t="s">
        <v>240</v>
      </c>
      <c r="D91">
        <v>10</v>
      </c>
      <c r="E91">
        <v>27.3</v>
      </c>
      <c r="F91">
        <v>3.8339999999999996</v>
      </c>
      <c r="G91">
        <v>18.793950000000002</v>
      </c>
      <c r="H91">
        <v>8.0850000000000005E-2</v>
      </c>
      <c r="I91">
        <v>0.67220000000000002</v>
      </c>
      <c r="J91">
        <v>9.9614999999999991</v>
      </c>
      <c r="K91">
        <v>11.095000000000002</v>
      </c>
      <c r="L91">
        <v>1.1274999999999999</v>
      </c>
      <c r="M91">
        <v>0.7097500000000001</v>
      </c>
      <c r="N91">
        <v>2.5749999999999997</v>
      </c>
      <c r="O91">
        <v>1.9855</v>
      </c>
      <c r="P91">
        <v>1.3305</v>
      </c>
      <c r="Q91">
        <v>5.3985000000000003</v>
      </c>
      <c r="R91">
        <v>0.77700000000000002</v>
      </c>
      <c r="S91">
        <v>6.3715000000000002</v>
      </c>
      <c r="T91">
        <v>2.0874999999999999</v>
      </c>
      <c r="U91">
        <v>71.27</v>
      </c>
      <c r="V91">
        <v>40.937579999999997</v>
      </c>
      <c r="W91">
        <v>2.1261779999999999</v>
      </c>
      <c r="X91">
        <v>19.254069999999999</v>
      </c>
    </row>
    <row r="92" spans="1:24" x14ac:dyDescent="0.3">
      <c r="A92" t="s">
        <v>206</v>
      </c>
      <c r="B92" s="113">
        <v>157</v>
      </c>
      <c r="C92" t="s">
        <v>240</v>
      </c>
      <c r="D92">
        <v>11</v>
      </c>
      <c r="E92">
        <v>26.49</v>
      </c>
      <c r="F92">
        <v>4.6779999999999999</v>
      </c>
      <c r="G92">
        <v>23.853950000000001</v>
      </c>
      <c r="H92">
        <v>0.33325000000000005</v>
      </c>
      <c r="I92">
        <v>1.9474999999999998</v>
      </c>
      <c r="J92">
        <v>10.9415</v>
      </c>
      <c r="K92">
        <v>13.065000000000001</v>
      </c>
      <c r="L92">
        <v>0.504</v>
      </c>
      <c r="M92">
        <v>0.69035000000000002</v>
      </c>
      <c r="N92">
        <v>3.25</v>
      </c>
      <c r="O92">
        <v>2.4455</v>
      </c>
      <c r="P92">
        <v>4.2024999999999997</v>
      </c>
      <c r="Q92">
        <v>8.2134999999999998</v>
      </c>
      <c r="R92">
        <v>0.94610000000000005</v>
      </c>
      <c r="S92">
        <v>6.4915000000000003</v>
      </c>
      <c r="T92">
        <v>3.0724999999999998</v>
      </c>
      <c r="U92">
        <v>90.149999999999991</v>
      </c>
      <c r="V92">
        <v>39.040860000000002</v>
      </c>
      <c r="W92">
        <v>2.035568</v>
      </c>
      <c r="X92">
        <v>19.17934</v>
      </c>
    </row>
    <row r="93" spans="1:24" x14ac:dyDescent="0.3">
      <c r="A93" t="s">
        <v>206</v>
      </c>
      <c r="B93" s="113">
        <v>157</v>
      </c>
      <c r="C93" t="s">
        <v>240</v>
      </c>
      <c r="D93">
        <v>12</v>
      </c>
      <c r="E93">
        <v>28.72</v>
      </c>
      <c r="F93">
        <v>3.7169999999999996</v>
      </c>
      <c r="G93">
        <v>19.653950000000002</v>
      </c>
      <c r="H93">
        <v>1.2449999999999989E-2</v>
      </c>
      <c r="I93">
        <v>0.57340000000000002</v>
      </c>
      <c r="J93">
        <v>11.4215</v>
      </c>
      <c r="K93">
        <v>4.1350000000000016</v>
      </c>
      <c r="L93">
        <v>1.0774999999999999</v>
      </c>
      <c r="M93">
        <v>0.67815000000000003</v>
      </c>
      <c r="N93">
        <v>2.5099999999999998</v>
      </c>
      <c r="O93">
        <v>1.9655</v>
      </c>
      <c r="P93">
        <v>2.0965000000000003</v>
      </c>
      <c r="Q93">
        <v>6.8775000000000004</v>
      </c>
      <c r="R93">
        <v>1.0245</v>
      </c>
      <c r="S93">
        <v>3.7094999999999994</v>
      </c>
      <c r="T93">
        <v>2.7605</v>
      </c>
      <c r="U93">
        <v>63.250000000000007</v>
      </c>
      <c r="V93">
        <v>41.652009999999997</v>
      </c>
      <c r="W93">
        <v>2.3925420000000002</v>
      </c>
      <c r="X93">
        <v>17.409109999999998</v>
      </c>
    </row>
    <row r="94" spans="1:24" x14ac:dyDescent="0.3">
      <c r="A94" t="s">
        <v>206</v>
      </c>
      <c r="B94" s="113">
        <v>157</v>
      </c>
      <c r="C94" t="s">
        <v>241</v>
      </c>
      <c r="D94">
        <v>13</v>
      </c>
      <c r="E94">
        <v>25.3</v>
      </c>
      <c r="F94">
        <v>6.407</v>
      </c>
      <c r="G94">
        <v>16.73395</v>
      </c>
      <c r="H94">
        <v>0.54215000000000002</v>
      </c>
      <c r="I94">
        <v>1.2404999999999999</v>
      </c>
      <c r="J94">
        <v>7.9855</v>
      </c>
      <c r="K94">
        <v>1.504999999999999</v>
      </c>
      <c r="L94">
        <v>2.8605</v>
      </c>
      <c r="M94">
        <v>0.93035000000000001</v>
      </c>
      <c r="N94">
        <v>3.5379999999999998</v>
      </c>
      <c r="O94">
        <v>2.2255000000000003</v>
      </c>
      <c r="P94">
        <v>2.2815000000000003</v>
      </c>
      <c r="Q94">
        <v>5.1665000000000001</v>
      </c>
      <c r="R94">
        <v>0.90290000000000004</v>
      </c>
      <c r="S94">
        <v>5.7424999999999997</v>
      </c>
      <c r="T94">
        <v>2.4735</v>
      </c>
      <c r="U94">
        <v>83.03</v>
      </c>
      <c r="V94">
        <v>38.503889999999998</v>
      </c>
      <c r="W94">
        <v>2.055069</v>
      </c>
      <c r="X94">
        <v>18.736059999999998</v>
      </c>
    </row>
    <row r="95" spans="1:24" x14ac:dyDescent="0.3">
      <c r="A95" t="s">
        <v>206</v>
      </c>
      <c r="B95" s="113">
        <v>157</v>
      </c>
      <c r="C95" t="s">
        <v>241</v>
      </c>
      <c r="D95">
        <v>14</v>
      </c>
      <c r="E95">
        <v>27.28</v>
      </c>
      <c r="F95">
        <v>0</v>
      </c>
      <c r="G95">
        <v>15.66395</v>
      </c>
      <c r="H95">
        <v>0.10564999999999999</v>
      </c>
      <c r="I95">
        <v>0.46109999999999995</v>
      </c>
      <c r="J95">
        <v>-0.23049999999999993</v>
      </c>
      <c r="K95">
        <v>0</v>
      </c>
      <c r="L95">
        <v>0</v>
      </c>
      <c r="M95">
        <v>0.48325000000000001</v>
      </c>
      <c r="N95">
        <v>2.9899999999999998</v>
      </c>
      <c r="O95">
        <v>1.7095</v>
      </c>
      <c r="P95">
        <v>2.8575000000000004</v>
      </c>
      <c r="Q95">
        <v>2.6435</v>
      </c>
      <c r="R95">
        <v>0.10449999999999998</v>
      </c>
      <c r="S95">
        <v>0</v>
      </c>
      <c r="T95">
        <v>3.0585</v>
      </c>
      <c r="U95">
        <v>66.489999999999995</v>
      </c>
      <c r="V95">
        <v>38.533090000000001</v>
      </c>
      <c r="W95">
        <v>2.0427029999999999</v>
      </c>
      <c r="X95">
        <v>18.863779999999998</v>
      </c>
    </row>
    <row r="96" spans="1:24" x14ac:dyDescent="0.3">
      <c r="A96" t="s">
        <v>206</v>
      </c>
      <c r="B96" s="113">
        <v>157</v>
      </c>
      <c r="C96" t="s">
        <v>241</v>
      </c>
      <c r="D96">
        <v>15</v>
      </c>
      <c r="E96">
        <v>30.15</v>
      </c>
      <c r="F96">
        <v>3.6869999999999998</v>
      </c>
      <c r="G96">
        <v>14.883949999999999</v>
      </c>
      <c r="H96">
        <v>0.13344999999999999</v>
      </c>
      <c r="I96">
        <v>0.45519999999999994</v>
      </c>
      <c r="J96">
        <v>2.9615</v>
      </c>
      <c r="K96">
        <v>1.2349999999999994</v>
      </c>
      <c r="L96">
        <v>0.3841</v>
      </c>
      <c r="M96">
        <v>0.23854999999999998</v>
      </c>
      <c r="N96">
        <v>3.0609999999999999</v>
      </c>
      <c r="O96">
        <v>2.0874999999999999</v>
      </c>
      <c r="P96">
        <v>1.6924999999999999</v>
      </c>
      <c r="Q96">
        <v>4.8804999999999996</v>
      </c>
      <c r="R96">
        <v>4.0999999999999995E-3</v>
      </c>
      <c r="S96">
        <v>-0.79530000000000001</v>
      </c>
      <c r="T96">
        <v>2.0085000000000002</v>
      </c>
      <c r="U96">
        <v>86.75</v>
      </c>
      <c r="V96">
        <v>38.65448</v>
      </c>
      <c r="W96">
        <v>2.0956619999999999</v>
      </c>
      <c r="X96">
        <v>18.445</v>
      </c>
    </row>
    <row r="97" spans="1:24" x14ac:dyDescent="0.3">
      <c r="A97" t="s">
        <v>206</v>
      </c>
      <c r="B97" s="113">
        <v>157</v>
      </c>
      <c r="C97" t="s">
        <v>241</v>
      </c>
      <c r="D97">
        <v>16</v>
      </c>
      <c r="E97">
        <v>23.46</v>
      </c>
      <c r="F97">
        <v>9.995000000000001</v>
      </c>
      <c r="G97">
        <v>16.41395</v>
      </c>
      <c r="H97">
        <v>0</v>
      </c>
      <c r="I97">
        <v>1.6285000000000001</v>
      </c>
      <c r="J97">
        <v>13.6015</v>
      </c>
      <c r="K97">
        <v>24.915000000000003</v>
      </c>
      <c r="L97">
        <v>4.8905000000000003</v>
      </c>
      <c r="M97">
        <v>1.70635</v>
      </c>
      <c r="N97">
        <v>3.6259999999999999</v>
      </c>
      <c r="O97">
        <v>2.7985000000000002</v>
      </c>
      <c r="P97">
        <v>4.9394999999999998</v>
      </c>
      <c r="Q97">
        <v>5.8825000000000003</v>
      </c>
      <c r="R97">
        <v>1.3274999999999999</v>
      </c>
      <c r="S97">
        <v>5.5394999999999994</v>
      </c>
      <c r="T97">
        <v>2.8184999999999998</v>
      </c>
      <c r="U97">
        <v>82.5</v>
      </c>
      <c r="V97">
        <v>37.713279999999997</v>
      </c>
      <c r="W97">
        <v>1.9527859999999999</v>
      </c>
      <c r="X97">
        <v>19.312550000000002</v>
      </c>
    </row>
    <row r="98" spans="1:24" x14ac:dyDescent="0.3">
      <c r="A98" t="s">
        <v>207</v>
      </c>
      <c r="B98" s="113">
        <v>189</v>
      </c>
      <c r="C98" t="s">
        <v>238</v>
      </c>
      <c r="D98">
        <v>1</v>
      </c>
      <c r="E98">
        <v>19.010000000000002</v>
      </c>
      <c r="F98">
        <v>2.5909999999999997</v>
      </c>
      <c r="G98">
        <v>21.373950000000001</v>
      </c>
      <c r="H98">
        <v>0.30044999999999999</v>
      </c>
      <c r="I98">
        <v>0.33929999999999999</v>
      </c>
      <c r="J98">
        <v>9.6715</v>
      </c>
      <c r="K98">
        <v>0</v>
      </c>
      <c r="L98">
        <v>0.45889999999999997</v>
      </c>
      <c r="M98">
        <v>0.64345000000000008</v>
      </c>
      <c r="N98">
        <v>3.8899999999999997</v>
      </c>
      <c r="O98">
        <v>1.9635</v>
      </c>
      <c r="P98">
        <v>4.5735000000000001</v>
      </c>
      <c r="Q98">
        <v>5.7815000000000003</v>
      </c>
      <c r="R98">
        <v>0.92669999999999997</v>
      </c>
      <c r="S98">
        <v>0</v>
      </c>
      <c r="T98">
        <v>2.7635000000000001</v>
      </c>
      <c r="U98">
        <v>59.830000000000005</v>
      </c>
      <c r="V98">
        <v>40.885829999999999</v>
      </c>
      <c r="W98">
        <v>2.1809379999999998</v>
      </c>
      <c r="X98">
        <v>18.7469</v>
      </c>
    </row>
    <row r="99" spans="1:24" x14ac:dyDescent="0.3">
      <c r="A99" t="s">
        <v>207</v>
      </c>
      <c r="B99" s="113">
        <v>189</v>
      </c>
      <c r="C99" t="s">
        <v>238</v>
      </c>
      <c r="D99">
        <v>2</v>
      </c>
      <c r="E99">
        <v>19.23</v>
      </c>
      <c r="F99">
        <v>4.1899999999999995</v>
      </c>
      <c r="G99">
        <v>23.333950000000002</v>
      </c>
      <c r="H99">
        <v>0.31115000000000004</v>
      </c>
      <c r="I99">
        <v>0.4178</v>
      </c>
      <c r="J99">
        <v>7.0465</v>
      </c>
      <c r="K99">
        <v>2.3150000000000013</v>
      </c>
      <c r="L99">
        <v>1.2774999999999999</v>
      </c>
      <c r="M99">
        <v>0.53585000000000005</v>
      </c>
      <c r="N99">
        <v>3.2049999999999996</v>
      </c>
      <c r="O99">
        <v>2.2965</v>
      </c>
      <c r="P99">
        <v>2.9615</v>
      </c>
      <c r="Q99">
        <v>4.2744999999999997</v>
      </c>
      <c r="R99">
        <v>0.88919999999999999</v>
      </c>
      <c r="S99">
        <v>-0.16549999999999998</v>
      </c>
      <c r="T99">
        <v>3.1455000000000002</v>
      </c>
      <c r="U99">
        <v>70.569999999999993</v>
      </c>
      <c r="V99">
        <v>42.396740000000001</v>
      </c>
      <c r="W99">
        <v>2.2032370000000001</v>
      </c>
      <c r="X99">
        <v>19.242930000000001</v>
      </c>
    </row>
    <row r="100" spans="1:24" x14ac:dyDescent="0.3">
      <c r="A100" t="s">
        <v>207</v>
      </c>
      <c r="B100" s="113">
        <v>189</v>
      </c>
      <c r="C100" t="s">
        <v>238</v>
      </c>
      <c r="D100">
        <v>3</v>
      </c>
      <c r="E100">
        <v>20.8</v>
      </c>
      <c r="F100">
        <v>2.3479999999999999</v>
      </c>
      <c r="G100">
        <v>20.193950000000001</v>
      </c>
      <c r="H100">
        <v>0.19144999999999998</v>
      </c>
      <c r="I100">
        <v>0.18519999999999998</v>
      </c>
      <c r="J100">
        <v>5.6384999999999996</v>
      </c>
      <c r="K100">
        <v>17.285</v>
      </c>
      <c r="L100">
        <v>0.42880000000000007</v>
      </c>
      <c r="M100">
        <v>1.0543500000000001</v>
      </c>
      <c r="N100">
        <v>3.2129999999999996</v>
      </c>
      <c r="O100">
        <v>1.9585000000000001</v>
      </c>
      <c r="P100">
        <v>7.2074999999999996</v>
      </c>
      <c r="Q100">
        <v>2.9435000000000002</v>
      </c>
      <c r="R100">
        <v>1.0174999999999998</v>
      </c>
      <c r="S100">
        <v>2.6014999999999997</v>
      </c>
      <c r="T100">
        <v>3.0745</v>
      </c>
      <c r="U100">
        <v>87.85</v>
      </c>
      <c r="V100">
        <v>40.988109999999999</v>
      </c>
      <c r="W100">
        <v>2.3503440000000002</v>
      </c>
      <c r="X100">
        <v>17.4392</v>
      </c>
    </row>
    <row r="101" spans="1:24" x14ac:dyDescent="0.3">
      <c r="A101" t="s">
        <v>207</v>
      </c>
      <c r="B101" s="113">
        <v>189</v>
      </c>
      <c r="C101" t="s">
        <v>238</v>
      </c>
      <c r="D101">
        <v>4</v>
      </c>
      <c r="E101">
        <v>18.2</v>
      </c>
      <c r="F101">
        <v>3.2969999999999997</v>
      </c>
      <c r="G101">
        <v>17.363950000000003</v>
      </c>
      <c r="H101">
        <v>0.10755000000000001</v>
      </c>
      <c r="I101">
        <v>0.35580000000000001</v>
      </c>
      <c r="J101">
        <v>7.3725000000000005</v>
      </c>
      <c r="K101">
        <v>7.0350000000000001</v>
      </c>
      <c r="L101">
        <v>0.82889999999999997</v>
      </c>
      <c r="M101">
        <v>0.65305000000000002</v>
      </c>
      <c r="N101">
        <v>2.8099999999999996</v>
      </c>
      <c r="O101">
        <v>1.8085</v>
      </c>
      <c r="P101">
        <v>3.1845000000000003</v>
      </c>
      <c r="Q101">
        <v>2.7815000000000003</v>
      </c>
      <c r="R101">
        <v>0.69420000000000004</v>
      </c>
      <c r="S101">
        <v>0</v>
      </c>
      <c r="T101">
        <v>1.7175</v>
      </c>
      <c r="U101">
        <v>74.259999999999991</v>
      </c>
      <c r="V101">
        <v>41.322769999999998</v>
      </c>
      <c r="W101">
        <v>1.950785</v>
      </c>
      <c r="X101">
        <v>21.182639999999999</v>
      </c>
    </row>
    <row r="102" spans="1:24" x14ac:dyDescent="0.3">
      <c r="A102" t="s">
        <v>207</v>
      </c>
      <c r="B102" s="113">
        <v>189</v>
      </c>
      <c r="C102" t="s">
        <v>239</v>
      </c>
      <c r="D102">
        <v>5</v>
      </c>
      <c r="E102">
        <v>20.12</v>
      </c>
      <c r="F102">
        <v>7.6339999999999995</v>
      </c>
      <c r="G102">
        <v>15.693949999999999</v>
      </c>
      <c r="H102">
        <v>0.33625000000000005</v>
      </c>
      <c r="I102">
        <v>0.89480000000000004</v>
      </c>
      <c r="J102">
        <v>8.2434999999999992</v>
      </c>
      <c r="K102">
        <v>2.3450000000000024</v>
      </c>
      <c r="L102">
        <v>2.3185000000000002</v>
      </c>
      <c r="M102">
        <v>1.24735</v>
      </c>
      <c r="N102">
        <v>3.4</v>
      </c>
      <c r="O102">
        <v>2.3225000000000002</v>
      </c>
      <c r="P102">
        <v>4.2014999999999993</v>
      </c>
      <c r="Q102">
        <v>6.2335000000000003</v>
      </c>
      <c r="R102">
        <v>0.7722</v>
      </c>
      <c r="S102">
        <v>1.5334999999999999</v>
      </c>
      <c r="T102">
        <v>2.6274999999999999</v>
      </c>
      <c r="U102">
        <v>93.05</v>
      </c>
      <c r="V102">
        <v>38.450110000000002</v>
      </c>
      <c r="W102">
        <v>2.1301920000000001</v>
      </c>
      <c r="X102">
        <v>18.050070000000002</v>
      </c>
    </row>
    <row r="103" spans="1:24" x14ac:dyDescent="0.3">
      <c r="A103" t="s">
        <v>207</v>
      </c>
      <c r="B103" s="113">
        <v>189</v>
      </c>
      <c r="C103" t="s">
        <v>239</v>
      </c>
      <c r="D103">
        <v>6</v>
      </c>
      <c r="E103">
        <v>20.23</v>
      </c>
      <c r="F103">
        <v>5.0249999999999995</v>
      </c>
      <c r="G103">
        <v>12.08395</v>
      </c>
      <c r="H103">
        <v>0.62854999999999994</v>
      </c>
      <c r="I103">
        <v>0.82879999999999998</v>
      </c>
      <c r="J103">
        <v>8.0574999999999992</v>
      </c>
      <c r="K103">
        <v>16.485000000000003</v>
      </c>
      <c r="L103">
        <v>1.2945</v>
      </c>
      <c r="M103">
        <v>1.79135</v>
      </c>
      <c r="N103">
        <v>1.8049999999999999</v>
      </c>
      <c r="O103">
        <v>1.6114999999999999</v>
      </c>
      <c r="P103">
        <v>3.3295000000000003</v>
      </c>
      <c r="Q103">
        <v>5.6924999999999999</v>
      </c>
      <c r="R103">
        <v>0.72930000000000006</v>
      </c>
      <c r="S103">
        <v>2.1074999999999999</v>
      </c>
      <c r="T103">
        <v>1.8534999999999999</v>
      </c>
      <c r="U103">
        <v>134.44999999999999</v>
      </c>
      <c r="V103">
        <v>37.336069999999999</v>
      </c>
      <c r="W103">
        <v>1.9424319999999999</v>
      </c>
      <c r="X103">
        <v>19.221299999999999</v>
      </c>
    </row>
    <row r="104" spans="1:24" x14ac:dyDescent="0.3">
      <c r="A104" t="s">
        <v>207</v>
      </c>
      <c r="B104" s="113">
        <v>189</v>
      </c>
      <c r="C104" t="s">
        <v>239</v>
      </c>
      <c r="D104">
        <v>7</v>
      </c>
      <c r="E104">
        <v>22.6</v>
      </c>
      <c r="F104">
        <v>5.2989999999999995</v>
      </c>
      <c r="G104">
        <v>12.643949999999998</v>
      </c>
      <c r="H104">
        <v>0.29125000000000001</v>
      </c>
      <c r="I104">
        <v>0.33460000000000001</v>
      </c>
      <c r="J104">
        <v>9.8514999999999997</v>
      </c>
      <c r="K104">
        <v>26.824999999999999</v>
      </c>
      <c r="L104">
        <v>1.3225</v>
      </c>
      <c r="M104">
        <v>0.94425000000000003</v>
      </c>
      <c r="N104">
        <v>2.8079999999999998</v>
      </c>
      <c r="O104">
        <v>2.0085000000000002</v>
      </c>
      <c r="P104">
        <v>2.2155</v>
      </c>
      <c r="Q104">
        <v>8.1715000000000018</v>
      </c>
      <c r="R104">
        <v>0.74960000000000004</v>
      </c>
      <c r="S104">
        <v>6.1524999999999999</v>
      </c>
      <c r="T104">
        <v>2.7635000000000001</v>
      </c>
      <c r="U104">
        <v>127.65</v>
      </c>
      <c r="V104">
        <v>37.794249999999998</v>
      </c>
      <c r="W104">
        <v>2.3138179999999999</v>
      </c>
      <c r="X104">
        <v>16.334150000000001</v>
      </c>
    </row>
    <row r="105" spans="1:24" x14ac:dyDescent="0.3">
      <c r="A105" t="s">
        <v>207</v>
      </c>
      <c r="B105" s="113">
        <v>189</v>
      </c>
      <c r="C105" t="s">
        <v>239</v>
      </c>
      <c r="D105">
        <v>8</v>
      </c>
      <c r="E105">
        <v>24.12</v>
      </c>
      <c r="F105">
        <v>4.2109999999999994</v>
      </c>
      <c r="G105">
        <v>9.6489499999999992</v>
      </c>
      <c r="H105">
        <v>0.16605</v>
      </c>
      <c r="I105">
        <v>0.85580000000000001</v>
      </c>
      <c r="J105">
        <v>7.4774999999999991</v>
      </c>
      <c r="K105">
        <v>14.675000000000001</v>
      </c>
      <c r="L105">
        <v>1.5825</v>
      </c>
      <c r="M105">
        <v>0.90975000000000006</v>
      </c>
      <c r="N105">
        <v>2.4459999999999997</v>
      </c>
      <c r="O105">
        <v>1.5375000000000001</v>
      </c>
      <c r="P105">
        <v>0.97449999999999992</v>
      </c>
      <c r="Q105">
        <v>4.2575000000000003</v>
      </c>
      <c r="R105">
        <v>0.47620000000000007</v>
      </c>
      <c r="S105">
        <v>1.1994999999999998</v>
      </c>
      <c r="T105">
        <v>1.8405</v>
      </c>
      <c r="U105">
        <v>67.739999999999995</v>
      </c>
      <c r="V105">
        <v>38.646709999999999</v>
      </c>
      <c r="W105">
        <v>2.1341290000000002</v>
      </c>
      <c r="X105">
        <v>18.108889999999999</v>
      </c>
    </row>
    <row r="106" spans="1:24" x14ac:dyDescent="0.3">
      <c r="A106" t="s">
        <v>207</v>
      </c>
      <c r="B106" s="113">
        <v>189</v>
      </c>
      <c r="C106" t="s">
        <v>240</v>
      </c>
      <c r="D106">
        <v>9</v>
      </c>
      <c r="E106">
        <v>25.16</v>
      </c>
      <c r="F106">
        <v>7.2589999999999995</v>
      </c>
      <c r="G106">
        <v>10.16395</v>
      </c>
      <c r="H106">
        <v>0.39454999999999996</v>
      </c>
      <c r="I106">
        <v>0.56730000000000003</v>
      </c>
      <c r="J106">
        <v>8.4695</v>
      </c>
      <c r="K106">
        <v>0</v>
      </c>
      <c r="L106">
        <v>1.0745</v>
      </c>
      <c r="M106">
        <v>0.46465000000000001</v>
      </c>
      <c r="N106">
        <v>1.296</v>
      </c>
      <c r="O106">
        <v>0.32989999999999997</v>
      </c>
      <c r="P106">
        <v>3.4915000000000003</v>
      </c>
      <c r="Q106">
        <v>3.2474999999999996</v>
      </c>
      <c r="R106">
        <v>0.65160000000000007</v>
      </c>
      <c r="S106">
        <v>0</v>
      </c>
      <c r="T106">
        <v>2.6244999999999998</v>
      </c>
      <c r="U106">
        <v>53.809999999999995</v>
      </c>
      <c r="V106">
        <v>39.076369999999997</v>
      </c>
      <c r="W106">
        <v>2.1615669999999998</v>
      </c>
      <c r="X106">
        <v>18.0778</v>
      </c>
    </row>
    <row r="107" spans="1:24" x14ac:dyDescent="0.3">
      <c r="A107" t="s">
        <v>207</v>
      </c>
      <c r="B107" s="113">
        <v>189</v>
      </c>
      <c r="C107" t="s">
        <v>240</v>
      </c>
      <c r="D107">
        <v>10</v>
      </c>
      <c r="E107">
        <v>23.29</v>
      </c>
      <c r="F107">
        <v>7.9679999999999991</v>
      </c>
      <c r="G107">
        <v>9.8419499999999989</v>
      </c>
      <c r="H107">
        <v>0.60864999999999991</v>
      </c>
      <c r="I107">
        <v>0</v>
      </c>
      <c r="J107">
        <v>9.3215000000000003</v>
      </c>
      <c r="K107">
        <v>6.9250000000000007</v>
      </c>
      <c r="L107">
        <v>2.2825000000000002</v>
      </c>
      <c r="M107">
        <v>0.42854999999999999</v>
      </c>
      <c r="N107">
        <v>0.86770000000000003</v>
      </c>
      <c r="O107">
        <v>0.33279999999999998</v>
      </c>
      <c r="P107">
        <v>3.0835000000000004</v>
      </c>
      <c r="Q107">
        <v>3.6574999999999998</v>
      </c>
      <c r="R107">
        <v>0.77270000000000005</v>
      </c>
      <c r="S107">
        <v>3.1854999999999993</v>
      </c>
      <c r="T107">
        <v>2.6505000000000001</v>
      </c>
      <c r="U107">
        <v>68.94</v>
      </c>
      <c r="V107">
        <v>41.273940000000003</v>
      </c>
      <c r="W107">
        <v>2.233498</v>
      </c>
      <c r="X107">
        <v>18.479510000000001</v>
      </c>
    </row>
    <row r="108" spans="1:24" x14ac:dyDescent="0.3">
      <c r="A108" t="s">
        <v>207</v>
      </c>
      <c r="B108" s="113">
        <v>189</v>
      </c>
      <c r="C108" t="s">
        <v>240</v>
      </c>
      <c r="D108">
        <v>11</v>
      </c>
      <c r="E108">
        <v>23.06</v>
      </c>
      <c r="F108">
        <v>6.6109999999999998</v>
      </c>
      <c r="G108">
        <v>14.24395</v>
      </c>
      <c r="H108">
        <v>0.42544999999999999</v>
      </c>
      <c r="I108">
        <v>0.54569999999999996</v>
      </c>
      <c r="J108">
        <v>8.9215</v>
      </c>
      <c r="K108">
        <v>13.665000000000003</v>
      </c>
      <c r="L108">
        <v>2.0415000000000001</v>
      </c>
      <c r="M108">
        <v>0.64615</v>
      </c>
      <c r="N108">
        <v>1.3740000000000001</v>
      </c>
      <c r="O108">
        <v>0.47739999999999999</v>
      </c>
      <c r="P108">
        <v>4.0415000000000001</v>
      </c>
      <c r="Q108">
        <v>5.6085000000000003</v>
      </c>
      <c r="R108">
        <v>1.0434999999999999</v>
      </c>
      <c r="S108">
        <v>2.9094999999999995</v>
      </c>
      <c r="T108">
        <v>3.0074999999999998</v>
      </c>
      <c r="U108">
        <v>82.28</v>
      </c>
      <c r="V108">
        <v>40.983060000000002</v>
      </c>
      <c r="W108">
        <v>2.561153</v>
      </c>
      <c r="X108">
        <v>16.001799999999999</v>
      </c>
    </row>
    <row r="109" spans="1:24" x14ac:dyDescent="0.3">
      <c r="A109" t="s">
        <v>207</v>
      </c>
      <c r="B109" s="113">
        <v>189</v>
      </c>
      <c r="C109" t="s">
        <v>240</v>
      </c>
      <c r="D109">
        <v>12</v>
      </c>
      <c r="E109">
        <v>22.84</v>
      </c>
      <c r="F109">
        <v>9.3450000000000006</v>
      </c>
      <c r="G109">
        <v>10.733949999999998</v>
      </c>
      <c r="H109">
        <v>0.26124999999999998</v>
      </c>
      <c r="I109">
        <v>0.68049999999999999</v>
      </c>
      <c r="J109">
        <v>12.781499999999999</v>
      </c>
      <c r="K109">
        <v>0</v>
      </c>
      <c r="L109">
        <v>2.7855000000000003</v>
      </c>
      <c r="M109">
        <v>0.62995000000000001</v>
      </c>
      <c r="N109">
        <v>1.0130000000000001</v>
      </c>
      <c r="O109">
        <v>0.3034</v>
      </c>
      <c r="P109">
        <v>5.1774999999999993</v>
      </c>
      <c r="Q109">
        <v>5.8895</v>
      </c>
      <c r="R109">
        <v>0.91180000000000005</v>
      </c>
      <c r="S109">
        <v>0</v>
      </c>
      <c r="T109">
        <v>2.6575000000000002</v>
      </c>
      <c r="U109">
        <v>51.780000000000008</v>
      </c>
      <c r="V109">
        <v>42.088000000000001</v>
      </c>
      <c r="W109">
        <v>2.3596550000000001</v>
      </c>
      <c r="X109">
        <v>17.836510000000001</v>
      </c>
    </row>
    <row r="110" spans="1:24" x14ac:dyDescent="0.3">
      <c r="A110" t="s">
        <v>207</v>
      </c>
      <c r="B110" s="113">
        <v>189</v>
      </c>
      <c r="C110" t="s">
        <v>241</v>
      </c>
      <c r="D110">
        <v>13</v>
      </c>
      <c r="E110">
        <v>23.63</v>
      </c>
      <c r="F110">
        <v>7.4119999999999999</v>
      </c>
      <c r="G110">
        <v>11.703949999999999</v>
      </c>
      <c r="H110">
        <v>0.34445000000000003</v>
      </c>
      <c r="I110">
        <v>0.52049999999999996</v>
      </c>
      <c r="J110">
        <v>14.291499999999999</v>
      </c>
      <c r="K110">
        <v>16.074999999999999</v>
      </c>
      <c r="L110">
        <v>1.9334999999999998</v>
      </c>
      <c r="M110">
        <v>0.39105000000000001</v>
      </c>
      <c r="N110">
        <v>1.573</v>
      </c>
      <c r="O110">
        <v>0.26519999999999999</v>
      </c>
      <c r="P110">
        <v>2.3025000000000002</v>
      </c>
      <c r="Q110">
        <v>5.3695000000000004</v>
      </c>
      <c r="R110">
        <v>0.66980000000000006</v>
      </c>
      <c r="S110">
        <v>2.6244999999999994</v>
      </c>
      <c r="T110">
        <v>2.5874999999999999</v>
      </c>
      <c r="U110">
        <v>75.89</v>
      </c>
      <c r="V110">
        <v>42.209180000000003</v>
      </c>
      <c r="W110">
        <v>1.9739120000000001</v>
      </c>
      <c r="X110">
        <v>21.383520000000001</v>
      </c>
    </row>
    <row r="111" spans="1:24" x14ac:dyDescent="0.3">
      <c r="A111" t="s">
        <v>207</v>
      </c>
      <c r="B111" s="113">
        <v>189</v>
      </c>
      <c r="C111" t="s">
        <v>241</v>
      </c>
      <c r="D111">
        <v>14</v>
      </c>
      <c r="E111">
        <v>26.49</v>
      </c>
      <c r="F111">
        <v>12.595000000000001</v>
      </c>
      <c r="G111">
        <v>10.74395</v>
      </c>
      <c r="H111">
        <v>0.13815</v>
      </c>
      <c r="I111">
        <v>0.68659999999999999</v>
      </c>
      <c r="J111">
        <v>15.411499999999998</v>
      </c>
      <c r="K111">
        <v>2.1550000000000011</v>
      </c>
      <c r="L111">
        <v>2.1485000000000003</v>
      </c>
      <c r="M111">
        <v>0.36345</v>
      </c>
      <c r="N111">
        <v>1.274</v>
      </c>
      <c r="O111">
        <v>0.25600000000000001</v>
      </c>
      <c r="P111">
        <v>2.1685000000000003</v>
      </c>
      <c r="Q111">
        <v>6.0635000000000003</v>
      </c>
      <c r="R111">
        <v>0.55380000000000007</v>
      </c>
      <c r="S111">
        <v>0</v>
      </c>
      <c r="T111">
        <v>2.0874999999999999</v>
      </c>
      <c r="U111">
        <v>48.15</v>
      </c>
      <c r="V111">
        <v>41.975769999999997</v>
      </c>
      <c r="W111">
        <v>2.0963150000000002</v>
      </c>
      <c r="X111">
        <v>20.023599999999998</v>
      </c>
    </row>
    <row r="112" spans="1:24" x14ac:dyDescent="0.3">
      <c r="A112" t="s">
        <v>207</v>
      </c>
      <c r="B112" s="113">
        <v>189</v>
      </c>
      <c r="C112" t="s">
        <v>241</v>
      </c>
      <c r="D112">
        <v>15</v>
      </c>
      <c r="E112">
        <v>27.19</v>
      </c>
      <c r="F112">
        <v>11.805000000000001</v>
      </c>
      <c r="G112">
        <v>12.123949999999999</v>
      </c>
      <c r="H112">
        <v>3.6749999999999991E-2</v>
      </c>
      <c r="I112">
        <v>0.63170000000000004</v>
      </c>
      <c r="J112">
        <v>11.201499999999999</v>
      </c>
      <c r="K112">
        <v>7.4149999999999991</v>
      </c>
      <c r="L112">
        <v>2.0805000000000002</v>
      </c>
      <c r="M112">
        <v>0.21274999999999999</v>
      </c>
      <c r="N112">
        <v>1.702</v>
      </c>
      <c r="O112">
        <v>0.30130000000000001</v>
      </c>
      <c r="P112">
        <v>1.7865</v>
      </c>
      <c r="Q112">
        <v>3.8274999999999997</v>
      </c>
      <c r="R112">
        <v>0.4597</v>
      </c>
      <c r="S112">
        <v>0</v>
      </c>
      <c r="T112">
        <v>1.8425</v>
      </c>
      <c r="U112">
        <v>45.36</v>
      </c>
      <c r="V112">
        <v>41.492460000000001</v>
      </c>
      <c r="W112">
        <v>2.1046529999999999</v>
      </c>
      <c r="X112">
        <v>19.71463</v>
      </c>
    </row>
    <row r="113" spans="1:24" x14ac:dyDescent="0.3">
      <c r="A113" t="s">
        <v>207</v>
      </c>
      <c r="B113" s="113">
        <v>189</v>
      </c>
      <c r="C113" t="s">
        <v>241</v>
      </c>
      <c r="D113">
        <v>16</v>
      </c>
      <c r="E113">
        <v>20.23</v>
      </c>
      <c r="F113">
        <v>7.2119999999999997</v>
      </c>
      <c r="G113">
        <v>9.9839499999999983</v>
      </c>
      <c r="H113">
        <v>0.46614999999999995</v>
      </c>
      <c r="I113">
        <v>0.56179999999999997</v>
      </c>
      <c r="J113">
        <v>11.4015</v>
      </c>
      <c r="K113">
        <v>0.58500000000000085</v>
      </c>
      <c r="L113">
        <v>1.4615</v>
      </c>
      <c r="M113">
        <v>0.27955000000000002</v>
      </c>
      <c r="N113">
        <v>1.2130000000000001</v>
      </c>
      <c r="O113">
        <v>0.19700000000000001</v>
      </c>
      <c r="P113">
        <v>3.5045000000000002</v>
      </c>
      <c r="Q113">
        <v>5.6405000000000003</v>
      </c>
      <c r="R113">
        <v>0.58379999999999999</v>
      </c>
      <c r="S113">
        <v>0.53950000000000009</v>
      </c>
      <c r="T113">
        <v>2.4725000000000001</v>
      </c>
      <c r="U113">
        <v>63.6</v>
      </c>
      <c r="V113">
        <v>43.32141</v>
      </c>
      <c r="W113">
        <v>2.439975</v>
      </c>
      <c r="X113">
        <v>17.754860000000001</v>
      </c>
    </row>
    <row r="114" spans="1:24" x14ac:dyDescent="0.3">
      <c r="A114" t="s">
        <v>208</v>
      </c>
      <c r="B114" s="113">
        <v>221</v>
      </c>
      <c r="C114" t="s">
        <v>238</v>
      </c>
      <c r="D114">
        <v>1</v>
      </c>
      <c r="E114">
        <v>15.07</v>
      </c>
      <c r="F114">
        <v>2.633</v>
      </c>
      <c r="G114">
        <v>21.91395</v>
      </c>
      <c r="H114">
        <v>0.37355000000000005</v>
      </c>
      <c r="I114">
        <v>1.4284999999999999</v>
      </c>
      <c r="J114">
        <v>10.7615</v>
      </c>
      <c r="K114">
        <v>19.455000000000002</v>
      </c>
      <c r="L114">
        <v>0.56030000000000002</v>
      </c>
      <c r="M114">
        <v>0.99635000000000007</v>
      </c>
      <c r="N114">
        <v>2.903</v>
      </c>
      <c r="O114">
        <v>2.2635000000000001</v>
      </c>
      <c r="P114">
        <v>2.4255</v>
      </c>
      <c r="Q114">
        <v>24.787499999999998</v>
      </c>
      <c r="R114">
        <v>1.2494999999999998</v>
      </c>
      <c r="S114">
        <v>5.5145</v>
      </c>
      <c r="T114">
        <v>3.1065</v>
      </c>
      <c r="U114">
        <v>110.14999999999999</v>
      </c>
      <c r="V114">
        <v>42.879330000000003</v>
      </c>
      <c r="W114">
        <v>2.3585509999999998</v>
      </c>
      <c r="X114">
        <v>18.18037</v>
      </c>
    </row>
    <row r="115" spans="1:24" x14ac:dyDescent="0.3">
      <c r="A115" t="s">
        <v>208</v>
      </c>
      <c r="B115" s="113">
        <v>221</v>
      </c>
      <c r="C115" t="s">
        <v>238</v>
      </c>
      <c r="D115">
        <v>2</v>
      </c>
      <c r="E115">
        <v>17.93</v>
      </c>
      <c r="F115">
        <v>2.3209999999999997</v>
      </c>
      <c r="G115">
        <v>19.723950000000002</v>
      </c>
      <c r="H115">
        <v>0.50924999999999998</v>
      </c>
      <c r="I115">
        <v>3.7065000000000001</v>
      </c>
      <c r="J115">
        <v>3.6555</v>
      </c>
      <c r="K115">
        <v>14.114999999999998</v>
      </c>
      <c r="L115">
        <v>0.1363</v>
      </c>
      <c r="M115">
        <v>0.83125000000000004</v>
      </c>
      <c r="N115">
        <v>2.786</v>
      </c>
      <c r="O115">
        <v>2.1045000000000003</v>
      </c>
      <c r="P115">
        <v>2.5715000000000003</v>
      </c>
      <c r="Q115">
        <v>3.6965000000000003</v>
      </c>
      <c r="R115">
        <v>0.5655</v>
      </c>
      <c r="S115">
        <v>3.6635</v>
      </c>
      <c r="T115">
        <v>2.5245000000000002</v>
      </c>
      <c r="U115">
        <v>91.649999999999991</v>
      </c>
      <c r="V115">
        <v>40.727060000000002</v>
      </c>
      <c r="W115">
        <v>2.3273079999999999</v>
      </c>
      <c r="X115">
        <v>17.499639999999999</v>
      </c>
    </row>
    <row r="116" spans="1:24" x14ac:dyDescent="0.3">
      <c r="A116" t="s">
        <v>208</v>
      </c>
      <c r="B116" s="113">
        <v>221</v>
      </c>
      <c r="C116" t="s">
        <v>238</v>
      </c>
      <c r="D116">
        <v>3</v>
      </c>
      <c r="E116">
        <v>19.29</v>
      </c>
      <c r="F116">
        <v>7.7909999999999995</v>
      </c>
      <c r="G116">
        <v>21.05395</v>
      </c>
      <c r="H116">
        <v>0.40854999999999997</v>
      </c>
      <c r="I116">
        <v>25.561500000000002</v>
      </c>
      <c r="J116">
        <v>16.121500000000001</v>
      </c>
      <c r="K116">
        <v>11.195000000000004</v>
      </c>
      <c r="L116">
        <v>1.7095</v>
      </c>
      <c r="M116">
        <v>1.55935</v>
      </c>
      <c r="N116">
        <v>2.5069999999999997</v>
      </c>
      <c r="O116">
        <v>2.3014999999999999</v>
      </c>
      <c r="P116">
        <v>3.8405</v>
      </c>
      <c r="Q116">
        <v>7.8024999999999993</v>
      </c>
      <c r="R116">
        <v>0.9506</v>
      </c>
      <c r="S116">
        <v>2.9455</v>
      </c>
      <c r="T116">
        <v>2.9365000000000001</v>
      </c>
      <c r="U116">
        <v>77.41</v>
      </c>
      <c r="V116">
        <v>40.968359999999997</v>
      </c>
      <c r="W116">
        <v>2.0996980000000001</v>
      </c>
      <c r="X116">
        <v>19.51155</v>
      </c>
    </row>
    <row r="117" spans="1:24" x14ac:dyDescent="0.3">
      <c r="A117" t="s">
        <v>208</v>
      </c>
      <c r="B117" s="113">
        <v>221</v>
      </c>
      <c r="C117" t="s">
        <v>238</v>
      </c>
      <c r="D117">
        <v>4</v>
      </c>
      <c r="E117">
        <v>14.36</v>
      </c>
      <c r="F117">
        <v>4.452</v>
      </c>
      <c r="G117">
        <v>21.25395</v>
      </c>
      <c r="H117">
        <v>0.14915</v>
      </c>
      <c r="I117">
        <v>1.2895000000000001</v>
      </c>
      <c r="J117">
        <v>8.6824999999999992</v>
      </c>
      <c r="K117">
        <v>13.105</v>
      </c>
      <c r="L117">
        <v>1.4335</v>
      </c>
      <c r="M117">
        <v>0.9738500000000001</v>
      </c>
      <c r="N117">
        <v>3.6669999999999998</v>
      </c>
      <c r="O117">
        <v>2.2025000000000001</v>
      </c>
      <c r="P117">
        <v>2.9995000000000003</v>
      </c>
      <c r="Q117">
        <v>5.1624999999999996</v>
      </c>
      <c r="R117">
        <v>1.2314999999999998</v>
      </c>
      <c r="S117">
        <v>4.3144999999999998</v>
      </c>
      <c r="T117">
        <v>3.0465</v>
      </c>
      <c r="U117">
        <v>80.289999999999992</v>
      </c>
      <c r="V117">
        <v>40.528919999999999</v>
      </c>
      <c r="W117">
        <v>2.3080319999999999</v>
      </c>
      <c r="X117">
        <v>17.559950000000001</v>
      </c>
    </row>
    <row r="118" spans="1:24" x14ac:dyDescent="0.3">
      <c r="A118" t="s">
        <v>208</v>
      </c>
      <c r="B118" s="113">
        <v>221</v>
      </c>
      <c r="C118" t="s">
        <v>239</v>
      </c>
      <c r="D118">
        <v>5</v>
      </c>
      <c r="E118">
        <v>18.73</v>
      </c>
      <c r="F118">
        <v>9.3120000000000012</v>
      </c>
      <c r="G118">
        <v>12.813949999999998</v>
      </c>
      <c r="H118">
        <v>8.0549999999999983E-2</v>
      </c>
      <c r="I118">
        <v>2.3494999999999999</v>
      </c>
      <c r="J118">
        <v>8.4685000000000006</v>
      </c>
      <c r="K118">
        <v>22.965</v>
      </c>
      <c r="L118">
        <v>3.0665</v>
      </c>
      <c r="M118">
        <v>0.85645000000000004</v>
      </c>
      <c r="N118">
        <v>2.5799999999999996</v>
      </c>
      <c r="O118">
        <v>1.6875</v>
      </c>
      <c r="P118">
        <v>0.72729999999999995</v>
      </c>
      <c r="Q118">
        <v>17.247499999999999</v>
      </c>
      <c r="R118">
        <v>0.54869999999999997</v>
      </c>
      <c r="S118">
        <v>6.2074999999999996</v>
      </c>
      <c r="T118">
        <v>0.9395</v>
      </c>
      <c r="U118">
        <v>98.25</v>
      </c>
      <c r="V118">
        <v>36.361060000000002</v>
      </c>
      <c r="W118">
        <v>2.1993269999999998</v>
      </c>
      <c r="X118">
        <v>16.532810000000001</v>
      </c>
    </row>
    <row r="119" spans="1:24" x14ac:dyDescent="0.3">
      <c r="A119" t="s">
        <v>208</v>
      </c>
      <c r="B119" s="113">
        <v>221</v>
      </c>
      <c r="C119" t="s">
        <v>239</v>
      </c>
      <c r="D119">
        <v>6</v>
      </c>
      <c r="E119">
        <v>19.11</v>
      </c>
      <c r="F119">
        <v>4.1879999999999997</v>
      </c>
      <c r="G119">
        <v>8.1519499999999994</v>
      </c>
      <c r="H119">
        <v>0.39915</v>
      </c>
      <c r="I119">
        <v>0.84509999999999996</v>
      </c>
      <c r="J119">
        <v>5.4304999999999994</v>
      </c>
      <c r="K119">
        <v>17.824999999999999</v>
      </c>
      <c r="L119">
        <v>1.6375</v>
      </c>
      <c r="M119">
        <v>0.48905000000000004</v>
      </c>
      <c r="N119">
        <v>1.851</v>
      </c>
      <c r="O119">
        <v>1.2395</v>
      </c>
      <c r="P119">
        <v>2.4675000000000002</v>
      </c>
      <c r="Q119">
        <v>3.8235000000000001</v>
      </c>
      <c r="R119">
        <v>0.53639999999999999</v>
      </c>
      <c r="S119">
        <v>4.8514999999999997</v>
      </c>
      <c r="T119">
        <v>1.3274999999999999</v>
      </c>
      <c r="U119">
        <v>66.539999999999992</v>
      </c>
      <c r="V119">
        <v>37.268520000000002</v>
      </c>
      <c r="W119">
        <v>2.023854</v>
      </c>
      <c r="X119">
        <v>18.414629999999999</v>
      </c>
    </row>
    <row r="120" spans="1:24" x14ac:dyDescent="0.3">
      <c r="A120" t="s">
        <v>208</v>
      </c>
      <c r="B120" s="113">
        <v>221</v>
      </c>
      <c r="C120" t="s">
        <v>239</v>
      </c>
      <c r="D120">
        <v>7</v>
      </c>
      <c r="E120">
        <v>19.489999999999998</v>
      </c>
      <c r="F120">
        <v>6.3780000000000001</v>
      </c>
      <c r="G120">
        <v>18.583950000000002</v>
      </c>
      <c r="H120">
        <v>0.27085000000000004</v>
      </c>
      <c r="I120">
        <v>1.4824999999999999</v>
      </c>
      <c r="J120">
        <v>11.131499999999999</v>
      </c>
      <c r="K120">
        <v>34.534999999999997</v>
      </c>
      <c r="L120">
        <v>2.2775000000000003</v>
      </c>
      <c r="M120">
        <v>1.06935</v>
      </c>
      <c r="N120">
        <v>4.0410000000000004</v>
      </c>
      <c r="O120">
        <v>3.0425</v>
      </c>
      <c r="P120">
        <v>3.6695000000000002</v>
      </c>
      <c r="Q120">
        <v>5.4015000000000004</v>
      </c>
      <c r="R120">
        <v>1.1355</v>
      </c>
      <c r="S120">
        <v>7.0905000000000005</v>
      </c>
      <c r="T120">
        <v>3.3014999999999999</v>
      </c>
      <c r="U120">
        <v>105.05</v>
      </c>
      <c r="V120">
        <v>37.26388</v>
      </c>
      <c r="W120">
        <v>2.0571640000000002</v>
      </c>
      <c r="X120">
        <v>18.1142</v>
      </c>
    </row>
    <row r="121" spans="1:24" x14ac:dyDescent="0.3">
      <c r="A121" t="s">
        <v>208</v>
      </c>
      <c r="B121" s="113">
        <v>221</v>
      </c>
      <c r="C121" t="s">
        <v>239</v>
      </c>
      <c r="D121">
        <v>8</v>
      </c>
      <c r="E121">
        <v>20.309999999999999</v>
      </c>
      <c r="F121">
        <v>2.8919999999999999</v>
      </c>
      <c r="G121">
        <v>13.773949999999999</v>
      </c>
      <c r="H121">
        <v>0.19265000000000002</v>
      </c>
      <c r="I121">
        <v>0.73260000000000003</v>
      </c>
      <c r="J121">
        <v>4.8014999999999999</v>
      </c>
      <c r="K121">
        <v>9.615000000000002</v>
      </c>
      <c r="L121">
        <v>0.86150000000000004</v>
      </c>
      <c r="M121">
        <v>0.74135000000000006</v>
      </c>
      <c r="N121">
        <v>1.7969999999999999</v>
      </c>
      <c r="O121">
        <v>0.48330000000000001</v>
      </c>
      <c r="P121">
        <v>3.0045000000000002</v>
      </c>
      <c r="Q121">
        <v>3.8704999999999998</v>
      </c>
      <c r="R121">
        <v>0.6482</v>
      </c>
      <c r="S121">
        <v>5.6854999999999993</v>
      </c>
      <c r="T121">
        <v>2.2374999999999998</v>
      </c>
      <c r="U121">
        <v>50.419999999999995</v>
      </c>
      <c r="V121">
        <v>41.447960000000002</v>
      </c>
      <c r="W121">
        <v>1.8940630000000001</v>
      </c>
      <c r="X121">
        <v>21.883089999999999</v>
      </c>
    </row>
    <row r="122" spans="1:24" x14ac:dyDescent="0.3">
      <c r="A122" t="s">
        <v>208</v>
      </c>
      <c r="B122" s="113">
        <v>221</v>
      </c>
      <c r="C122" t="s">
        <v>240</v>
      </c>
      <c r="D122">
        <v>9</v>
      </c>
      <c r="E122">
        <v>22.82</v>
      </c>
      <c r="F122">
        <v>7.6949999999999994</v>
      </c>
      <c r="G122">
        <v>15.74395</v>
      </c>
      <c r="H122">
        <v>4.2149999999999993E-2</v>
      </c>
      <c r="I122">
        <v>2.0205000000000002</v>
      </c>
      <c r="J122">
        <v>15.4415</v>
      </c>
      <c r="K122">
        <v>4.875</v>
      </c>
      <c r="L122">
        <v>2.1135000000000002</v>
      </c>
      <c r="M122">
        <v>0.5202500000000001</v>
      </c>
      <c r="N122">
        <v>2.4889999999999999</v>
      </c>
      <c r="O122">
        <v>0.2661</v>
      </c>
      <c r="P122">
        <v>1.3494999999999999</v>
      </c>
      <c r="Q122">
        <v>4.6395</v>
      </c>
      <c r="R122">
        <v>0.80940000000000001</v>
      </c>
      <c r="S122">
        <v>4.6585000000000001</v>
      </c>
      <c r="T122">
        <v>2.3094999999999999</v>
      </c>
      <c r="U122">
        <v>38.86</v>
      </c>
      <c r="V122">
        <v>42.66751</v>
      </c>
      <c r="W122">
        <v>1.987735</v>
      </c>
      <c r="X122">
        <v>21.465389999999999</v>
      </c>
    </row>
    <row r="123" spans="1:24" x14ac:dyDescent="0.3">
      <c r="A123" t="s">
        <v>208</v>
      </c>
      <c r="B123" s="113">
        <v>221</v>
      </c>
      <c r="C123" t="s">
        <v>240</v>
      </c>
      <c r="D123">
        <v>10</v>
      </c>
      <c r="E123">
        <v>19.97</v>
      </c>
      <c r="F123">
        <v>7.4609999999999994</v>
      </c>
      <c r="G123">
        <v>9.8159499999999991</v>
      </c>
      <c r="H123">
        <v>0.43724999999999992</v>
      </c>
      <c r="I123">
        <v>0.65710000000000002</v>
      </c>
      <c r="J123">
        <v>9.2215000000000007</v>
      </c>
      <c r="K123">
        <v>13.794999999999998</v>
      </c>
      <c r="L123">
        <v>1.8414999999999997</v>
      </c>
      <c r="M123">
        <v>-9.1499999999999984E-3</v>
      </c>
      <c r="N123">
        <v>0.80900000000000005</v>
      </c>
      <c r="O123">
        <v>0.28089999999999998</v>
      </c>
      <c r="P123">
        <v>5.0335000000000001</v>
      </c>
      <c r="Q123">
        <v>3.3014999999999999</v>
      </c>
      <c r="R123">
        <v>0.59030000000000005</v>
      </c>
      <c r="S123">
        <v>5.3845000000000001</v>
      </c>
      <c r="T123">
        <v>0.65390000000000004</v>
      </c>
      <c r="U123">
        <v>77.649999999999991</v>
      </c>
      <c r="V123">
        <v>38.925330000000002</v>
      </c>
      <c r="W123">
        <v>2.2569469999999998</v>
      </c>
      <c r="X123">
        <v>17.2469</v>
      </c>
    </row>
    <row r="124" spans="1:24" x14ac:dyDescent="0.3">
      <c r="A124" t="s">
        <v>208</v>
      </c>
      <c r="B124" s="113">
        <v>221</v>
      </c>
      <c r="C124" t="s">
        <v>240</v>
      </c>
      <c r="D124">
        <v>11</v>
      </c>
      <c r="E124">
        <v>20.3</v>
      </c>
      <c r="F124">
        <v>7.2859999999999996</v>
      </c>
      <c r="G124">
        <v>6.6729500000000002</v>
      </c>
      <c r="H124">
        <v>0.74644999999999995</v>
      </c>
      <c r="I124">
        <v>0.75739999999999996</v>
      </c>
      <c r="J124">
        <v>3.3955000000000002</v>
      </c>
      <c r="K124">
        <v>1.5950000000000024</v>
      </c>
      <c r="L124">
        <v>1.6504999999999999</v>
      </c>
      <c r="M124">
        <v>9.484999999999999E-2</v>
      </c>
      <c r="N124">
        <v>0.58740000000000003</v>
      </c>
      <c r="O124">
        <v>0.1603</v>
      </c>
      <c r="P124">
        <v>4.7035</v>
      </c>
      <c r="Q124">
        <v>4.2255000000000003</v>
      </c>
      <c r="R124">
        <v>0.49340000000000006</v>
      </c>
      <c r="S124">
        <v>2.8155000000000001</v>
      </c>
      <c r="T124">
        <v>1.1485000000000001</v>
      </c>
      <c r="U124">
        <v>67.38</v>
      </c>
      <c r="V124">
        <v>39.136569999999999</v>
      </c>
      <c r="W124">
        <v>2.1606359999999998</v>
      </c>
      <c r="X124">
        <v>18.11345</v>
      </c>
    </row>
    <row r="125" spans="1:24" x14ac:dyDescent="0.3">
      <c r="A125" t="s">
        <v>208</v>
      </c>
      <c r="B125" s="113">
        <v>221</v>
      </c>
      <c r="C125" t="s">
        <v>240</v>
      </c>
      <c r="D125">
        <v>12</v>
      </c>
      <c r="E125">
        <v>19.32</v>
      </c>
      <c r="F125">
        <v>8.4210000000000012</v>
      </c>
      <c r="G125">
        <v>7.8359500000000004</v>
      </c>
      <c r="H125">
        <v>0</v>
      </c>
      <c r="I125">
        <v>0.85129999999999995</v>
      </c>
      <c r="J125">
        <v>9.3315000000000001</v>
      </c>
      <c r="K125">
        <v>0</v>
      </c>
      <c r="L125">
        <v>2.3305000000000002</v>
      </c>
      <c r="M125">
        <v>1.1849999999999999E-2</v>
      </c>
      <c r="N125">
        <v>0.63150000000000006</v>
      </c>
      <c r="O125">
        <v>0.2369</v>
      </c>
      <c r="P125">
        <v>2.3535000000000004</v>
      </c>
      <c r="Q125">
        <v>4.5914999999999999</v>
      </c>
      <c r="R125">
        <v>0.58140000000000003</v>
      </c>
      <c r="S125">
        <v>2.3055000000000003</v>
      </c>
      <c r="T125">
        <v>0.6663</v>
      </c>
      <c r="U125">
        <v>30.97</v>
      </c>
      <c r="V125">
        <v>39.949530000000003</v>
      </c>
      <c r="W125">
        <v>2.3439070000000002</v>
      </c>
      <c r="X125">
        <v>17.043990000000001</v>
      </c>
    </row>
    <row r="126" spans="1:24" x14ac:dyDescent="0.3">
      <c r="A126" t="s">
        <v>208</v>
      </c>
      <c r="B126" s="113">
        <v>221</v>
      </c>
      <c r="C126" t="s">
        <v>241</v>
      </c>
      <c r="D126">
        <v>13</v>
      </c>
      <c r="E126">
        <v>20.92</v>
      </c>
      <c r="F126">
        <v>11.425000000000001</v>
      </c>
      <c r="G126">
        <v>11.733949999999998</v>
      </c>
      <c r="H126">
        <v>2.2249999999999992E-2</v>
      </c>
      <c r="I126">
        <v>0.84989999999999999</v>
      </c>
      <c r="J126">
        <v>11.211499999999999</v>
      </c>
      <c r="K126">
        <v>12.735000000000003</v>
      </c>
      <c r="L126">
        <v>1.7974999999999999</v>
      </c>
      <c r="M126">
        <v>4.5949999999999998E-2</v>
      </c>
      <c r="N126">
        <v>1.49</v>
      </c>
      <c r="O126">
        <v>0.21660000000000001</v>
      </c>
      <c r="P126">
        <v>2.8175000000000003</v>
      </c>
      <c r="Q126">
        <v>4.1315</v>
      </c>
      <c r="R126">
        <v>0.74990000000000001</v>
      </c>
      <c r="S126">
        <v>2.7035</v>
      </c>
      <c r="T126">
        <v>1.0405</v>
      </c>
      <c r="U126">
        <v>54.15</v>
      </c>
      <c r="V126">
        <v>39.594639999999998</v>
      </c>
      <c r="W126">
        <v>2.1751170000000002</v>
      </c>
      <c r="X126">
        <v>18.20345</v>
      </c>
    </row>
    <row r="127" spans="1:24" x14ac:dyDescent="0.3">
      <c r="A127" t="s">
        <v>208</v>
      </c>
      <c r="B127" s="113">
        <v>221</v>
      </c>
      <c r="C127" t="s">
        <v>241</v>
      </c>
      <c r="D127">
        <v>14</v>
      </c>
      <c r="E127">
        <v>22.76</v>
      </c>
      <c r="F127">
        <v>6.7690000000000001</v>
      </c>
      <c r="G127">
        <v>8.3619499999999984</v>
      </c>
      <c r="H127">
        <v>1.7649999999999999E-2</v>
      </c>
      <c r="I127">
        <v>0.96550000000000002</v>
      </c>
      <c r="J127">
        <v>7.1385000000000005</v>
      </c>
      <c r="K127">
        <v>7.745000000000001</v>
      </c>
      <c r="L127">
        <v>0.8004</v>
      </c>
      <c r="M127">
        <v>0</v>
      </c>
      <c r="N127">
        <v>0.9910000000000001</v>
      </c>
      <c r="O127">
        <v>0.16370000000000001</v>
      </c>
      <c r="P127">
        <v>3.3175000000000003</v>
      </c>
      <c r="Q127">
        <v>2.8925000000000001</v>
      </c>
      <c r="R127">
        <v>0.49890000000000001</v>
      </c>
      <c r="S127">
        <v>3.4855</v>
      </c>
      <c r="T127">
        <v>0.60560000000000003</v>
      </c>
      <c r="U127">
        <v>51.220000000000006</v>
      </c>
      <c r="V127">
        <v>37.631720000000001</v>
      </c>
      <c r="W127">
        <v>2.4426899999999998</v>
      </c>
      <c r="X127">
        <v>15.405849999999999</v>
      </c>
    </row>
    <row r="128" spans="1:24" x14ac:dyDescent="0.3">
      <c r="A128" t="s">
        <v>208</v>
      </c>
      <c r="B128" s="113">
        <v>221</v>
      </c>
      <c r="C128" t="s">
        <v>241</v>
      </c>
      <c r="D128">
        <v>15</v>
      </c>
      <c r="E128">
        <v>20.48</v>
      </c>
      <c r="F128">
        <v>10.005000000000001</v>
      </c>
      <c r="G128">
        <v>10.453949999999999</v>
      </c>
      <c r="H128">
        <v>0.38195000000000001</v>
      </c>
      <c r="I128">
        <v>1.3875</v>
      </c>
      <c r="J128">
        <v>20.461500000000001</v>
      </c>
      <c r="K128">
        <v>25.635000000000002</v>
      </c>
      <c r="L128">
        <v>1.9684999999999999</v>
      </c>
      <c r="M128">
        <v>0</v>
      </c>
      <c r="N128">
        <v>1.6779999999999999</v>
      </c>
      <c r="O128">
        <v>0.20140000000000002</v>
      </c>
      <c r="P128">
        <v>2.6825000000000001</v>
      </c>
      <c r="Q128">
        <v>8.9475000000000016</v>
      </c>
      <c r="R128">
        <v>0.54780000000000006</v>
      </c>
      <c r="S128">
        <v>5.4014999999999995</v>
      </c>
      <c r="T128">
        <v>0.63090000000000002</v>
      </c>
      <c r="U128">
        <v>79.709999999999994</v>
      </c>
      <c r="V128">
        <v>36.726990000000001</v>
      </c>
      <c r="W128">
        <v>2.442504</v>
      </c>
      <c r="X128">
        <v>15.03661</v>
      </c>
    </row>
    <row r="129" spans="1:24" x14ac:dyDescent="0.3">
      <c r="A129" t="s">
        <v>208</v>
      </c>
      <c r="B129" s="113">
        <v>221</v>
      </c>
      <c r="C129" t="s">
        <v>241</v>
      </c>
      <c r="D129">
        <v>16</v>
      </c>
      <c r="E129">
        <v>19.03</v>
      </c>
      <c r="F129">
        <v>10.785</v>
      </c>
      <c r="G129">
        <v>9.4549499999999984</v>
      </c>
      <c r="H129">
        <v>0.10275000000000001</v>
      </c>
      <c r="I129">
        <v>0.84419999999999995</v>
      </c>
      <c r="J129">
        <v>10.6915</v>
      </c>
      <c r="K129">
        <v>4.2250000000000014</v>
      </c>
      <c r="L129">
        <v>1.1134999999999999</v>
      </c>
      <c r="M129">
        <v>0</v>
      </c>
      <c r="N129">
        <v>1.1600000000000001</v>
      </c>
      <c r="O129">
        <v>0.19030000000000002</v>
      </c>
      <c r="P129">
        <v>5.1774999999999993</v>
      </c>
      <c r="Q129">
        <v>8.8275000000000006</v>
      </c>
      <c r="R129">
        <v>0.23779999999999998</v>
      </c>
      <c r="S129">
        <v>4.4565000000000001</v>
      </c>
      <c r="T129">
        <v>0.72509999999999997</v>
      </c>
      <c r="U129">
        <v>45.25</v>
      </c>
      <c r="V129">
        <v>37.062640000000002</v>
      </c>
      <c r="W129">
        <v>2.5933320000000002</v>
      </c>
      <c r="X129">
        <v>14.291510000000001</v>
      </c>
    </row>
    <row r="130" spans="1:24" x14ac:dyDescent="0.3">
      <c r="A130" t="s">
        <v>209</v>
      </c>
      <c r="B130" s="113">
        <v>251</v>
      </c>
      <c r="C130" t="s">
        <v>238</v>
      </c>
      <c r="D130">
        <v>1</v>
      </c>
      <c r="E130">
        <v>11.15</v>
      </c>
      <c r="F130">
        <v>5.968</v>
      </c>
      <c r="G130">
        <v>21.993950000000002</v>
      </c>
      <c r="H130">
        <v>6.8649999999999989E-2</v>
      </c>
      <c r="I130">
        <v>0.49929999999999997</v>
      </c>
      <c r="J130">
        <v>6.0765000000000002</v>
      </c>
      <c r="K130">
        <v>16.035</v>
      </c>
      <c r="L130">
        <v>1.3334999999999999</v>
      </c>
      <c r="M130">
        <v>0.89695000000000003</v>
      </c>
      <c r="N130">
        <v>2.194</v>
      </c>
      <c r="O130">
        <v>2.4005000000000001</v>
      </c>
      <c r="P130">
        <v>1.6644999999999999</v>
      </c>
      <c r="Q130">
        <v>3.2424999999999997</v>
      </c>
      <c r="R130">
        <v>1.1824999999999999</v>
      </c>
      <c r="S130">
        <v>8.8094999999999999</v>
      </c>
      <c r="T130">
        <v>3.3454999999999999</v>
      </c>
      <c r="U130">
        <v>118.44999999999999</v>
      </c>
      <c r="V130">
        <v>40.08596</v>
      </c>
      <c r="W130">
        <v>2.1680109999999999</v>
      </c>
      <c r="X130">
        <v>18.489740000000001</v>
      </c>
    </row>
    <row r="131" spans="1:24" x14ac:dyDescent="0.3">
      <c r="A131" t="s">
        <v>209</v>
      </c>
      <c r="B131" s="113">
        <v>251</v>
      </c>
      <c r="C131" t="s">
        <v>238</v>
      </c>
      <c r="D131">
        <v>2</v>
      </c>
      <c r="E131">
        <v>13</v>
      </c>
      <c r="F131">
        <v>10.365</v>
      </c>
      <c r="G131">
        <v>18.16395</v>
      </c>
      <c r="H131">
        <v>0.40844999999999998</v>
      </c>
      <c r="I131">
        <v>1.2104999999999999</v>
      </c>
      <c r="J131">
        <v>5.6135000000000002</v>
      </c>
      <c r="K131">
        <v>3.7250000000000014</v>
      </c>
      <c r="L131">
        <v>0.37690000000000001</v>
      </c>
      <c r="M131">
        <v>0.87245000000000006</v>
      </c>
      <c r="N131">
        <v>2.085</v>
      </c>
      <c r="O131">
        <v>1.7655000000000001</v>
      </c>
      <c r="P131">
        <v>5.2394999999999996</v>
      </c>
      <c r="Q131">
        <v>8.5914999999999999</v>
      </c>
      <c r="R131">
        <v>0.1613</v>
      </c>
      <c r="S131">
        <v>2.1185</v>
      </c>
      <c r="T131">
        <v>0.81100000000000005</v>
      </c>
      <c r="U131">
        <v>88.55</v>
      </c>
      <c r="V131">
        <v>36.961799999999997</v>
      </c>
      <c r="W131">
        <v>2.03783</v>
      </c>
      <c r="X131">
        <v>18.137820000000001</v>
      </c>
    </row>
    <row r="132" spans="1:24" x14ac:dyDescent="0.3">
      <c r="A132" t="s">
        <v>209</v>
      </c>
      <c r="B132" s="113">
        <v>251</v>
      </c>
      <c r="C132" t="s">
        <v>238</v>
      </c>
      <c r="D132">
        <v>3</v>
      </c>
      <c r="E132">
        <v>14.17</v>
      </c>
      <c r="F132">
        <v>7.3959999999999999</v>
      </c>
      <c r="G132">
        <v>21.603950000000001</v>
      </c>
      <c r="H132">
        <v>0.43015000000000003</v>
      </c>
      <c r="I132">
        <v>1.0574999999999999</v>
      </c>
      <c r="J132">
        <v>11.0115</v>
      </c>
      <c r="K132">
        <v>4.2149999999999999</v>
      </c>
      <c r="L132">
        <v>2.5975000000000001</v>
      </c>
      <c r="M132">
        <v>1.4153500000000001</v>
      </c>
      <c r="N132">
        <v>2.1989999999999998</v>
      </c>
      <c r="O132">
        <v>2.3065000000000002</v>
      </c>
      <c r="P132">
        <v>3.6895000000000002</v>
      </c>
      <c r="Q132">
        <v>7.3154999999999992</v>
      </c>
      <c r="R132">
        <v>1.2885</v>
      </c>
      <c r="S132">
        <v>5.8674999999999997</v>
      </c>
      <c r="T132">
        <v>2.7425000000000002</v>
      </c>
      <c r="U132">
        <v>108.85</v>
      </c>
      <c r="V132">
        <v>39.001429999999999</v>
      </c>
      <c r="W132">
        <v>1.991984</v>
      </c>
      <c r="X132">
        <v>19.579190000000001</v>
      </c>
    </row>
    <row r="133" spans="1:24" x14ac:dyDescent="0.3">
      <c r="A133" t="s">
        <v>209</v>
      </c>
      <c r="B133" s="113">
        <v>251</v>
      </c>
      <c r="C133" t="s">
        <v>238</v>
      </c>
      <c r="D133">
        <v>4</v>
      </c>
      <c r="E133">
        <v>13.7</v>
      </c>
      <c r="F133">
        <v>3.621</v>
      </c>
      <c r="G133">
        <v>22.023949999999999</v>
      </c>
      <c r="H133">
        <v>8.7499999999999939E-3</v>
      </c>
      <c r="I133">
        <v>0.22739999999999999</v>
      </c>
      <c r="J133">
        <v>5.4055</v>
      </c>
      <c r="K133">
        <v>0.82499999999999929</v>
      </c>
      <c r="L133">
        <v>1.0574999999999999</v>
      </c>
      <c r="M133">
        <v>0.96225000000000005</v>
      </c>
      <c r="N133">
        <v>2.2569999999999997</v>
      </c>
      <c r="O133">
        <v>2.1985000000000001</v>
      </c>
      <c r="P133">
        <v>2.5415000000000001</v>
      </c>
      <c r="Q133">
        <v>3.6624999999999996</v>
      </c>
      <c r="R133">
        <v>1.2714999999999999</v>
      </c>
      <c r="S133">
        <v>4.3475000000000001</v>
      </c>
      <c r="T133">
        <v>3.1145</v>
      </c>
      <c r="U133">
        <v>75.349999999999994</v>
      </c>
      <c r="V133">
        <v>40.215760000000003</v>
      </c>
      <c r="W133">
        <v>1.9297759999999999</v>
      </c>
      <c r="X133">
        <v>20.839600000000001</v>
      </c>
    </row>
    <row r="134" spans="1:24" x14ac:dyDescent="0.3">
      <c r="A134" t="s">
        <v>209</v>
      </c>
      <c r="B134" s="113">
        <v>251</v>
      </c>
      <c r="C134" t="s">
        <v>239</v>
      </c>
      <c r="D134">
        <v>5</v>
      </c>
      <c r="E134">
        <v>12.34</v>
      </c>
      <c r="F134">
        <v>8.1989999999999998</v>
      </c>
      <c r="G134">
        <v>8.6139499999999991</v>
      </c>
      <c r="H134">
        <v>0.63174999999999992</v>
      </c>
      <c r="I134">
        <v>0.70660000000000001</v>
      </c>
      <c r="J134">
        <v>7.7234999999999996</v>
      </c>
      <c r="K134">
        <v>20.504999999999999</v>
      </c>
      <c r="L134">
        <v>2.9425000000000003</v>
      </c>
      <c r="M134">
        <v>1.0643500000000001</v>
      </c>
      <c r="N134">
        <v>0.8488</v>
      </c>
      <c r="O134">
        <v>1.7255</v>
      </c>
      <c r="P134">
        <v>4.6764999999999999</v>
      </c>
      <c r="Q134">
        <v>30.307499999999997</v>
      </c>
      <c r="R134">
        <v>0.81300000000000006</v>
      </c>
      <c r="S134">
        <v>8.9495000000000005</v>
      </c>
      <c r="T134">
        <v>1.6085</v>
      </c>
      <c r="U134">
        <v>133.65</v>
      </c>
      <c r="V134">
        <v>36.821890000000003</v>
      </c>
      <c r="W134">
        <v>1.3751610000000001</v>
      </c>
      <c r="X134">
        <v>26.776420000000002</v>
      </c>
    </row>
    <row r="135" spans="1:24" x14ac:dyDescent="0.3">
      <c r="A135" t="s">
        <v>209</v>
      </c>
      <c r="B135" s="113">
        <v>251</v>
      </c>
      <c r="C135" t="s">
        <v>239</v>
      </c>
      <c r="D135">
        <v>6</v>
      </c>
      <c r="E135">
        <v>16.23</v>
      </c>
      <c r="F135">
        <v>5.8330000000000002</v>
      </c>
      <c r="G135">
        <v>8.5309499999999989</v>
      </c>
      <c r="H135">
        <v>0.34104999999999996</v>
      </c>
      <c r="I135">
        <v>0.68689999999999996</v>
      </c>
      <c r="J135">
        <v>7.5325000000000006</v>
      </c>
      <c r="K135">
        <v>8.1750000000000007</v>
      </c>
      <c r="L135">
        <v>2.3935</v>
      </c>
      <c r="M135">
        <v>1.72235</v>
      </c>
      <c r="N135">
        <v>1.0150000000000001</v>
      </c>
      <c r="O135">
        <v>1.6015000000000001</v>
      </c>
      <c r="P135">
        <v>3.9085000000000005</v>
      </c>
      <c r="Q135">
        <v>7.1614999999999993</v>
      </c>
      <c r="R135">
        <v>1.1555</v>
      </c>
      <c r="S135">
        <v>5.2174999999999994</v>
      </c>
      <c r="T135">
        <v>2.3334999999999999</v>
      </c>
      <c r="U135">
        <v>96.55</v>
      </c>
      <c r="V135">
        <v>37.710830000000001</v>
      </c>
      <c r="W135">
        <v>1.45825</v>
      </c>
      <c r="X135">
        <v>25.860330000000001</v>
      </c>
    </row>
    <row r="136" spans="1:24" x14ac:dyDescent="0.3">
      <c r="A136" t="s">
        <v>209</v>
      </c>
      <c r="B136" s="113">
        <v>251</v>
      </c>
      <c r="C136" t="s">
        <v>239</v>
      </c>
      <c r="D136">
        <v>7</v>
      </c>
      <c r="E136">
        <v>17.43</v>
      </c>
      <c r="F136">
        <v>3.9609999999999994</v>
      </c>
      <c r="G136">
        <v>7.0259499999999999</v>
      </c>
      <c r="H136">
        <v>0.61154999999999993</v>
      </c>
      <c r="I136">
        <v>1.0705</v>
      </c>
      <c r="J136">
        <v>3.6914999999999996</v>
      </c>
      <c r="K136">
        <v>28.455000000000002</v>
      </c>
      <c r="L136">
        <v>1.4924999999999999</v>
      </c>
      <c r="M136">
        <v>1.4393500000000001</v>
      </c>
      <c r="N136">
        <v>0.79770000000000008</v>
      </c>
      <c r="O136">
        <v>1.4005000000000001</v>
      </c>
      <c r="P136">
        <v>3.6075000000000004</v>
      </c>
      <c r="Q136">
        <v>26.147500000000001</v>
      </c>
      <c r="R136">
        <v>1.0234999999999999</v>
      </c>
      <c r="S136">
        <v>8.6494999999999997</v>
      </c>
      <c r="T136">
        <v>2.1604999999999999</v>
      </c>
      <c r="U136">
        <v>112.35</v>
      </c>
      <c r="V136">
        <v>40.170270000000002</v>
      </c>
      <c r="W136">
        <v>1.4891669999999999</v>
      </c>
      <c r="X136">
        <v>26.974989999999998</v>
      </c>
    </row>
    <row r="137" spans="1:24" x14ac:dyDescent="0.3">
      <c r="A137" t="s">
        <v>209</v>
      </c>
      <c r="B137" s="113">
        <v>251</v>
      </c>
      <c r="C137" t="s">
        <v>239</v>
      </c>
      <c r="D137">
        <v>8</v>
      </c>
      <c r="E137">
        <v>17.77</v>
      </c>
      <c r="F137">
        <v>5.4029999999999996</v>
      </c>
      <c r="G137">
        <v>6.9329499999999999</v>
      </c>
      <c r="H137">
        <v>0.11055000000000001</v>
      </c>
      <c r="I137">
        <v>1.6705000000000001</v>
      </c>
      <c r="J137">
        <v>6.1564999999999994</v>
      </c>
      <c r="K137">
        <v>1.0350000000000001</v>
      </c>
      <c r="L137">
        <v>2.2135000000000002</v>
      </c>
      <c r="M137">
        <v>1.55135</v>
      </c>
      <c r="N137">
        <v>0.8931</v>
      </c>
      <c r="O137">
        <v>1.4095</v>
      </c>
      <c r="P137">
        <v>1.1225000000000001</v>
      </c>
      <c r="Q137">
        <v>3.3395000000000001</v>
      </c>
      <c r="R137">
        <v>1.1024999999999998</v>
      </c>
      <c r="S137">
        <v>4.0154999999999994</v>
      </c>
      <c r="T137">
        <v>1.8205</v>
      </c>
      <c r="U137">
        <v>86.55</v>
      </c>
      <c r="V137">
        <v>38.452300000000001</v>
      </c>
      <c r="W137">
        <v>1.523658</v>
      </c>
      <c r="X137">
        <v>25.236830000000001</v>
      </c>
    </row>
    <row r="138" spans="1:24" x14ac:dyDescent="0.3">
      <c r="A138" t="s">
        <v>209</v>
      </c>
      <c r="B138" s="113">
        <v>251</v>
      </c>
      <c r="C138" t="s">
        <v>240</v>
      </c>
      <c r="D138">
        <v>9</v>
      </c>
      <c r="E138">
        <v>19.66</v>
      </c>
      <c r="F138">
        <v>4.5259999999999998</v>
      </c>
      <c r="G138">
        <v>4.2579500000000001</v>
      </c>
      <c r="H138">
        <v>0.19175</v>
      </c>
      <c r="I138">
        <v>0.81589999999999996</v>
      </c>
      <c r="J138">
        <v>10.391500000000001</v>
      </c>
      <c r="K138">
        <v>0</v>
      </c>
      <c r="L138">
        <v>1.1855</v>
      </c>
      <c r="M138">
        <v>0.92385000000000006</v>
      </c>
      <c r="N138">
        <v>0.15960000000000002</v>
      </c>
      <c r="O138">
        <v>0.10680000000000001</v>
      </c>
      <c r="P138">
        <v>4.7004999999999999</v>
      </c>
      <c r="Q138">
        <v>5.5585000000000004</v>
      </c>
      <c r="R138">
        <v>0.77710000000000001</v>
      </c>
      <c r="S138">
        <v>4.3564999999999996</v>
      </c>
      <c r="T138">
        <v>1.0445</v>
      </c>
      <c r="U138">
        <v>86.85</v>
      </c>
      <c r="V138">
        <v>43.445500000000003</v>
      </c>
      <c r="W138">
        <v>1.8257814999999999</v>
      </c>
      <c r="X138">
        <v>23.795559999999998</v>
      </c>
    </row>
    <row r="139" spans="1:24" x14ac:dyDescent="0.3">
      <c r="A139" t="s">
        <v>209</v>
      </c>
      <c r="B139" s="113">
        <v>251</v>
      </c>
      <c r="C139" t="s">
        <v>240</v>
      </c>
      <c r="D139">
        <v>10</v>
      </c>
      <c r="E139">
        <v>17.84</v>
      </c>
      <c r="F139">
        <v>9.0420000000000016</v>
      </c>
      <c r="G139">
        <v>7.2039499999999999</v>
      </c>
      <c r="H139">
        <v>0.31955</v>
      </c>
      <c r="I139">
        <v>0.90549999999999997</v>
      </c>
      <c r="J139">
        <v>11.0915</v>
      </c>
      <c r="K139">
        <v>17.635000000000002</v>
      </c>
      <c r="L139">
        <v>2.6205000000000003</v>
      </c>
      <c r="M139">
        <v>0.84445000000000003</v>
      </c>
      <c r="N139">
        <v>0.59910000000000008</v>
      </c>
      <c r="O139">
        <v>0.63290000000000002</v>
      </c>
      <c r="P139">
        <v>6.5364999999999993</v>
      </c>
      <c r="Q139">
        <v>5.1124999999999998</v>
      </c>
      <c r="R139">
        <v>0.91910000000000003</v>
      </c>
      <c r="S139">
        <v>6.1825000000000001</v>
      </c>
      <c r="T139">
        <v>1.7825</v>
      </c>
      <c r="U139">
        <v>104.44999999999999</v>
      </c>
      <c r="V139">
        <v>39.717379999999999</v>
      </c>
      <c r="W139">
        <v>1.53634</v>
      </c>
      <c r="X139">
        <v>25.851949999999999</v>
      </c>
    </row>
    <row r="140" spans="1:24" x14ac:dyDescent="0.3">
      <c r="A140" t="s">
        <v>209</v>
      </c>
      <c r="B140" s="113">
        <v>251</v>
      </c>
      <c r="C140" t="s">
        <v>240</v>
      </c>
      <c r="D140">
        <v>11</v>
      </c>
      <c r="E140">
        <v>19.27</v>
      </c>
      <c r="F140">
        <v>9.234</v>
      </c>
      <c r="G140">
        <v>6.0909500000000003</v>
      </c>
      <c r="H140">
        <v>2.2749999999999992E-2</v>
      </c>
      <c r="I140">
        <v>1.2635000000000001</v>
      </c>
      <c r="J140">
        <v>15.061500000000001</v>
      </c>
      <c r="K140">
        <v>20.195000000000004</v>
      </c>
      <c r="L140">
        <v>2.2324999999999999</v>
      </c>
      <c r="M140">
        <v>0.65455000000000008</v>
      </c>
      <c r="N140">
        <v>0.53849999999999998</v>
      </c>
      <c r="O140">
        <v>0.14800000000000002</v>
      </c>
      <c r="P140">
        <v>1.8654999999999999</v>
      </c>
      <c r="Q140">
        <v>6.8395000000000001</v>
      </c>
      <c r="R140">
        <v>0.73860000000000003</v>
      </c>
      <c r="S140">
        <v>5.2414999999999994</v>
      </c>
      <c r="T140">
        <v>1.3055000000000001</v>
      </c>
      <c r="U140">
        <v>70.27</v>
      </c>
      <c r="V140">
        <v>40.300690000000003</v>
      </c>
      <c r="W140">
        <v>1.8850420000000001</v>
      </c>
      <c r="X140">
        <v>21.379200000000001</v>
      </c>
    </row>
    <row r="141" spans="1:24" x14ac:dyDescent="0.3">
      <c r="A141" t="s">
        <v>209</v>
      </c>
      <c r="B141" s="113">
        <v>251</v>
      </c>
      <c r="C141" t="s">
        <v>240</v>
      </c>
      <c r="D141">
        <v>12</v>
      </c>
      <c r="E141">
        <v>16.260000000000002</v>
      </c>
      <c r="F141">
        <v>9.4969999999999999</v>
      </c>
      <c r="G141">
        <v>7.0309499999999998</v>
      </c>
      <c r="H141">
        <v>4.5350000000000001E-2</v>
      </c>
      <c r="I141">
        <v>0.56220000000000003</v>
      </c>
      <c r="J141">
        <v>25.761500000000002</v>
      </c>
      <c r="K141">
        <v>13.375000000000004</v>
      </c>
      <c r="L141">
        <v>2.8175000000000003</v>
      </c>
      <c r="M141">
        <v>0.75905</v>
      </c>
      <c r="N141">
        <v>0.48610000000000009</v>
      </c>
      <c r="O141">
        <v>0.23359999999999997</v>
      </c>
      <c r="P141">
        <v>3.8645</v>
      </c>
      <c r="Q141">
        <v>11.7075</v>
      </c>
      <c r="R141">
        <v>0.9234</v>
      </c>
      <c r="S141">
        <v>9.0694999999999997</v>
      </c>
      <c r="T141">
        <v>2.1515</v>
      </c>
      <c r="U141">
        <v>73.19</v>
      </c>
      <c r="V141">
        <v>38.289499999999997</v>
      </c>
      <c r="W141">
        <v>1.595294</v>
      </c>
      <c r="X141">
        <v>24.001529999999999</v>
      </c>
    </row>
    <row r="142" spans="1:24" x14ac:dyDescent="0.3">
      <c r="A142" t="s">
        <v>209</v>
      </c>
      <c r="B142" s="113">
        <v>251</v>
      </c>
      <c r="C142" t="s">
        <v>241</v>
      </c>
      <c r="D142">
        <v>13</v>
      </c>
      <c r="E142">
        <v>16.690000000000001</v>
      </c>
      <c r="F142">
        <v>11.205</v>
      </c>
      <c r="G142">
        <v>14.24395</v>
      </c>
      <c r="H142">
        <v>0.42105000000000004</v>
      </c>
      <c r="I142">
        <v>0.15000000000000002</v>
      </c>
      <c r="J142">
        <v>14.7615</v>
      </c>
      <c r="K142">
        <v>5.3049999999999997</v>
      </c>
      <c r="L142">
        <v>2.1395</v>
      </c>
      <c r="M142">
        <v>0.68985000000000007</v>
      </c>
      <c r="N142">
        <v>1.5609999999999999</v>
      </c>
      <c r="O142">
        <v>0.34160000000000001</v>
      </c>
      <c r="P142">
        <v>4.8795000000000002</v>
      </c>
      <c r="Q142">
        <v>4.7235000000000005</v>
      </c>
      <c r="R142">
        <v>1.0034999999999998</v>
      </c>
      <c r="S142">
        <v>8.9194999999999993</v>
      </c>
      <c r="T142">
        <v>2.8294999999999999</v>
      </c>
      <c r="U142">
        <v>80.66</v>
      </c>
      <c r="V142">
        <v>37.775930000000002</v>
      </c>
      <c r="W142">
        <v>1.603974</v>
      </c>
      <c r="X142">
        <v>23.551459999999999</v>
      </c>
    </row>
    <row r="143" spans="1:24" x14ac:dyDescent="0.3">
      <c r="A143" t="s">
        <v>209</v>
      </c>
      <c r="B143" s="113">
        <v>251</v>
      </c>
      <c r="C143" t="s">
        <v>241</v>
      </c>
      <c r="D143">
        <v>14</v>
      </c>
      <c r="E143">
        <v>18.899999999999999</v>
      </c>
      <c r="F143">
        <v>21.765000000000001</v>
      </c>
      <c r="G143">
        <v>9.5049499999999991</v>
      </c>
      <c r="H143">
        <v>0.14515</v>
      </c>
      <c r="I143">
        <v>0.42920000000000003</v>
      </c>
      <c r="J143">
        <v>14.1615</v>
      </c>
      <c r="K143">
        <v>0</v>
      </c>
      <c r="L143">
        <v>2.7435</v>
      </c>
      <c r="M143">
        <v>0.40784999999999999</v>
      </c>
      <c r="N143">
        <v>0.81890000000000007</v>
      </c>
      <c r="O143">
        <v>0.21939999999999998</v>
      </c>
      <c r="P143">
        <v>4.1004999999999994</v>
      </c>
      <c r="Q143">
        <v>4.7134999999999998</v>
      </c>
      <c r="R143">
        <v>0.52610000000000001</v>
      </c>
      <c r="S143">
        <v>8.1135000000000002</v>
      </c>
      <c r="T143">
        <v>2.0154999999999998</v>
      </c>
      <c r="U143">
        <v>66.179999999999993</v>
      </c>
      <c r="V143">
        <v>38.054180000000002</v>
      </c>
      <c r="W143">
        <v>1.499411</v>
      </c>
      <c r="X143">
        <v>25.37942</v>
      </c>
    </row>
    <row r="144" spans="1:24" x14ac:dyDescent="0.3">
      <c r="A144" t="s">
        <v>209</v>
      </c>
      <c r="B144" s="113">
        <v>251</v>
      </c>
      <c r="C144" t="s">
        <v>241</v>
      </c>
      <c r="D144">
        <v>15</v>
      </c>
      <c r="E144">
        <v>16.899999999999999</v>
      </c>
      <c r="F144">
        <v>20.615000000000002</v>
      </c>
      <c r="G144">
        <v>12.313949999999998</v>
      </c>
      <c r="H144">
        <v>0</v>
      </c>
      <c r="I144">
        <v>0.5121</v>
      </c>
      <c r="J144">
        <v>17.961500000000001</v>
      </c>
      <c r="K144">
        <v>13.525000000000002</v>
      </c>
      <c r="L144">
        <v>3.6065</v>
      </c>
      <c r="M144">
        <v>0.88765000000000005</v>
      </c>
      <c r="N144">
        <v>1.274</v>
      </c>
      <c r="O144">
        <v>0.3201</v>
      </c>
      <c r="P144">
        <v>2.7685</v>
      </c>
      <c r="Q144">
        <v>5.5075000000000003</v>
      </c>
      <c r="R144">
        <v>0.93490000000000006</v>
      </c>
      <c r="S144">
        <v>12.6395</v>
      </c>
      <c r="T144">
        <v>3.5485000000000002</v>
      </c>
      <c r="U144">
        <v>89.649999999999991</v>
      </c>
      <c r="V144">
        <v>37.883609999999997</v>
      </c>
      <c r="W144">
        <v>1.98231</v>
      </c>
      <c r="X144">
        <v>19.11084</v>
      </c>
    </row>
    <row r="145" spans="1:24" x14ac:dyDescent="0.3">
      <c r="A145" t="s">
        <v>209</v>
      </c>
      <c r="B145" s="113">
        <v>251</v>
      </c>
      <c r="C145" t="s">
        <v>241</v>
      </c>
      <c r="D145">
        <v>16</v>
      </c>
      <c r="E145">
        <v>17.25</v>
      </c>
      <c r="F145">
        <v>18.305</v>
      </c>
      <c r="G145">
        <v>10.613949999999999</v>
      </c>
      <c r="H145">
        <v>0.17354999999999998</v>
      </c>
      <c r="I145">
        <v>0.6865</v>
      </c>
      <c r="J145">
        <v>11.961499999999999</v>
      </c>
      <c r="K145">
        <v>1.1350000000000016</v>
      </c>
      <c r="L145">
        <v>1.9395</v>
      </c>
      <c r="M145">
        <v>0.53545000000000009</v>
      </c>
      <c r="N145">
        <v>1.18</v>
      </c>
      <c r="O145">
        <v>0.27339999999999998</v>
      </c>
      <c r="P145">
        <v>4.1484999999999994</v>
      </c>
      <c r="Q145">
        <v>5.5875000000000004</v>
      </c>
      <c r="R145">
        <v>0.53539999999999999</v>
      </c>
      <c r="S145">
        <v>9.0594999999999999</v>
      </c>
      <c r="T145">
        <v>1.5834999999999999</v>
      </c>
      <c r="U145">
        <v>86.25</v>
      </c>
      <c r="V145">
        <v>35.877029999999998</v>
      </c>
      <c r="W145">
        <v>1.5007200000000001</v>
      </c>
      <c r="X145">
        <v>23.90654</v>
      </c>
    </row>
    <row r="146" spans="1:24" x14ac:dyDescent="0.3">
      <c r="A146" t="s">
        <v>210</v>
      </c>
      <c r="B146" s="113">
        <v>281</v>
      </c>
      <c r="C146" t="s">
        <v>238</v>
      </c>
      <c r="D146">
        <v>1</v>
      </c>
      <c r="E146">
        <v>7.11</v>
      </c>
      <c r="F146">
        <v>10.715</v>
      </c>
      <c r="G146">
        <v>20.453950000000003</v>
      </c>
      <c r="H146">
        <v>0.25554999999999994</v>
      </c>
      <c r="I146">
        <v>1.1285000000000001</v>
      </c>
      <c r="J146">
        <v>11.121499999999999</v>
      </c>
      <c r="K146">
        <v>15.235000000000003</v>
      </c>
      <c r="L146">
        <v>3.0635000000000003</v>
      </c>
      <c r="M146">
        <v>0.89105000000000001</v>
      </c>
      <c r="N146">
        <v>2.7569999999999997</v>
      </c>
      <c r="O146">
        <v>1.8035000000000001</v>
      </c>
      <c r="P146">
        <v>5.2805</v>
      </c>
      <c r="Q146">
        <v>6.0964999999999998</v>
      </c>
      <c r="R146">
        <v>0.96050000000000002</v>
      </c>
      <c r="S146">
        <v>10.0395</v>
      </c>
      <c r="T146">
        <v>2.3845000000000001</v>
      </c>
      <c r="U146">
        <v>93.25</v>
      </c>
      <c r="V146">
        <v>35.063029999999998</v>
      </c>
      <c r="W146">
        <v>1.625732</v>
      </c>
      <c r="X146">
        <v>21.567540000000001</v>
      </c>
    </row>
    <row r="147" spans="1:24" x14ac:dyDescent="0.3">
      <c r="A147" t="s">
        <v>210</v>
      </c>
      <c r="B147" s="113">
        <v>281</v>
      </c>
      <c r="C147" t="s">
        <v>238</v>
      </c>
      <c r="D147">
        <v>2</v>
      </c>
      <c r="E147">
        <v>10.23</v>
      </c>
      <c r="F147">
        <v>7.0430000000000001</v>
      </c>
      <c r="G147">
        <v>20.00395</v>
      </c>
      <c r="H147">
        <v>4.385E-2</v>
      </c>
      <c r="I147">
        <v>0.89029999999999998</v>
      </c>
      <c r="J147">
        <v>8.8215000000000003</v>
      </c>
      <c r="K147">
        <v>21.955000000000002</v>
      </c>
      <c r="L147">
        <v>2.2555000000000001</v>
      </c>
      <c r="M147">
        <v>0.77255000000000007</v>
      </c>
      <c r="N147">
        <v>2.6419999999999999</v>
      </c>
      <c r="O147">
        <v>2.1435</v>
      </c>
      <c r="P147">
        <v>2.7195</v>
      </c>
      <c r="Q147">
        <v>5.8914999999999997</v>
      </c>
      <c r="R147">
        <v>1.1404999999999998</v>
      </c>
      <c r="S147">
        <v>5.9824999999999999</v>
      </c>
      <c r="T147">
        <v>3.1665000000000001</v>
      </c>
      <c r="U147">
        <v>88.05</v>
      </c>
      <c r="V147">
        <v>37.496259999999999</v>
      </c>
      <c r="W147">
        <v>2.039536</v>
      </c>
      <c r="X147">
        <v>18.384699999999999</v>
      </c>
    </row>
    <row r="148" spans="1:24" x14ac:dyDescent="0.3">
      <c r="A148" t="s">
        <v>210</v>
      </c>
      <c r="B148" s="113">
        <v>281</v>
      </c>
      <c r="C148" t="s">
        <v>238</v>
      </c>
      <c r="D148">
        <v>3</v>
      </c>
      <c r="E148">
        <v>12.17</v>
      </c>
      <c r="F148">
        <v>7.0449999999999999</v>
      </c>
      <c r="G148">
        <v>26.183949999999999</v>
      </c>
      <c r="H148">
        <v>0.33304999999999996</v>
      </c>
      <c r="I148">
        <v>0.67359999999999998</v>
      </c>
      <c r="J148">
        <v>8.6784999999999997</v>
      </c>
      <c r="K148">
        <v>4.3550000000000004</v>
      </c>
      <c r="L148">
        <v>0.89950000000000008</v>
      </c>
      <c r="M148">
        <v>0.55895000000000006</v>
      </c>
      <c r="N148">
        <v>3.3369999999999997</v>
      </c>
      <c r="O148">
        <v>2.8525</v>
      </c>
      <c r="P148">
        <v>4.6014999999999997</v>
      </c>
      <c r="Q148">
        <v>4.2285000000000004</v>
      </c>
      <c r="R148">
        <v>0.84989999999999999</v>
      </c>
      <c r="S148">
        <v>5.5324999999999998</v>
      </c>
      <c r="T148">
        <v>2.9335</v>
      </c>
      <c r="U148">
        <v>77.709999999999994</v>
      </c>
      <c r="V148">
        <v>35.725180000000002</v>
      </c>
      <c r="W148">
        <v>1.787582</v>
      </c>
      <c r="X148">
        <v>19.985199999999999</v>
      </c>
    </row>
    <row r="149" spans="1:24" x14ac:dyDescent="0.3">
      <c r="A149" t="s">
        <v>210</v>
      </c>
      <c r="B149" s="113">
        <v>281</v>
      </c>
      <c r="C149" t="s">
        <v>238</v>
      </c>
      <c r="D149">
        <v>4</v>
      </c>
      <c r="E149">
        <v>8.52</v>
      </c>
      <c r="F149">
        <v>11.425000000000001</v>
      </c>
      <c r="G149">
        <v>17.113950000000003</v>
      </c>
      <c r="H149">
        <v>7.6949999999999991E-2</v>
      </c>
      <c r="I149">
        <v>0.49529999999999996</v>
      </c>
      <c r="J149">
        <v>10.2415</v>
      </c>
      <c r="K149">
        <v>12.654999999999998</v>
      </c>
      <c r="L149">
        <v>4.1115000000000004</v>
      </c>
      <c r="M149">
        <v>0.94215000000000004</v>
      </c>
      <c r="N149">
        <v>1.877</v>
      </c>
      <c r="O149">
        <v>1.8945000000000001</v>
      </c>
      <c r="P149">
        <v>2.5015000000000001</v>
      </c>
      <c r="Q149">
        <v>4.6275000000000004</v>
      </c>
      <c r="R149">
        <v>1.1564999999999999</v>
      </c>
      <c r="S149">
        <v>5.6665000000000001</v>
      </c>
      <c r="T149">
        <v>2.7174999999999998</v>
      </c>
      <c r="U149">
        <v>78.649999999999991</v>
      </c>
      <c r="V149">
        <v>34.881790000000002</v>
      </c>
      <c r="W149">
        <v>1.7581290000000001</v>
      </c>
      <c r="X149">
        <v>19.84029</v>
      </c>
    </row>
    <row r="150" spans="1:24" x14ac:dyDescent="0.3">
      <c r="A150" t="s">
        <v>210</v>
      </c>
      <c r="B150" s="113">
        <v>281</v>
      </c>
      <c r="C150" t="s">
        <v>239</v>
      </c>
      <c r="D150">
        <v>5</v>
      </c>
      <c r="E150">
        <v>9.31</v>
      </c>
      <c r="F150">
        <v>3.46</v>
      </c>
      <c r="G150">
        <v>7.7989500000000005</v>
      </c>
      <c r="H150">
        <v>0.63284999999999991</v>
      </c>
      <c r="I150">
        <v>0.68979999999999997</v>
      </c>
      <c r="J150">
        <v>6.5754999999999999</v>
      </c>
      <c r="K150">
        <v>19.504999999999999</v>
      </c>
      <c r="L150">
        <v>1.4674999999999998</v>
      </c>
      <c r="M150">
        <v>0.97255000000000003</v>
      </c>
      <c r="N150">
        <v>1.212</v>
      </c>
      <c r="O150">
        <v>1.4935</v>
      </c>
      <c r="P150">
        <v>3.0995000000000004</v>
      </c>
      <c r="Q150">
        <v>5.1124999999999998</v>
      </c>
      <c r="R150">
        <v>0.90510000000000002</v>
      </c>
      <c r="S150">
        <v>6.2104999999999997</v>
      </c>
      <c r="T150">
        <v>1.8095000000000001</v>
      </c>
      <c r="U150">
        <v>94.949999999999989</v>
      </c>
      <c r="V150">
        <v>38.198509999999999</v>
      </c>
      <c r="W150">
        <v>1.7232510000000001</v>
      </c>
      <c r="X150">
        <v>22.166530000000002</v>
      </c>
    </row>
    <row r="151" spans="1:24" x14ac:dyDescent="0.3">
      <c r="A151" t="s">
        <v>210</v>
      </c>
      <c r="B151" s="113">
        <v>281</v>
      </c>
      <c r="C151" t="s">
        <v>239</v>
      </c>
      <c r="D151">
        <v>6</v>
      </c>
      <c r="E151">
        <v>13.23</v>
      </c>
      <c r="F151">
        <v>4.4769999999999994</v>
      </c>
      <c r="G151">
        <v>7.3869499999999997</v>
      </c>
      <c r="H151">
        <v>0.24894999999999998</v>
      </c>
      <c r="I151">
        <v>1.1435</v>
      </c>
      <c r="J151">
        <v>4.4504999999999999</v>
      </c>
      <c r="K151">
        <v>34.234999999999999</v>
      </c>
      <c r="L151">
        <v>1.3704999999999998</v>
      </c>
      <c r="M151">
        <v>0.63625000000000009</v>
      </c>
      <c r="N151">
        <v>0.76850000000000007</v>
      </c>
      <c r="O151">
        <v>1.2245000000000001</v>
      </c>
      <c r="P151">
        <v>6.0484999999999998</v>
      </c>
      <c r="Q151">
        <v>4.1825000000000001</v>
      </c>
      <c r="R151">
        <v>0.51039999999999996</v>
      </c>
      <c r="S151">
        <v>8.4794999999999998</v>
      </c>
      <c r="T151">
        <v>1.2635000000000001</v>
      </c>
      <c r="U151">
        <v>99.35</v>
      </c>
      <c r="V151">
        <v>34.165759999999999</v>
      </c>
      <c r="W151">
        <v>1.8239669999999999</v>
      </c>
      <c r="X151">
        <v>18.731570000000001</v>
      </c>
    </row>
    <row r="152" spans="1:24" x14ac:dyDescent="0.3">
      <c r="A152" t="s">
        <v>210</v>
      </c>
      <c r="B152" s="113">
        <v>281</v>
      </c>
      <c r="C152" t="s">
        <v>239</v>
      </c>
      <c r="D152">
        <v>7</v>
      </c>
      <c r="E152">
        <v>12.76</v>
      </c>
      <c r="F152">
        <v>6.5529999999999999</v>
      </c>
      <c r="G152">
        <v>8.376949999999999</v>
      </c>
      <c r="H152">
        <v>0.17824999999999999</v>
      </c>
      <c r="I152">
        <v>0.60499999999999998</v>
      </c>
      <c r="J152">
        <v>5.6215000000000002</v>
      </c>
      <c r="K152">
        <v>8.995000000000001</v>
      </c>
      <c r="L152">
        <v>2.3745000000000003</v>
      </c>
      <c r="M152">
        <v>0.82685000000000008</v>
      </c>
      <c r="N152">
        <v>0.89</v>
      </c>
      <c r="O152">
        <v>1.5865</v>
      </c>
      <c r="P152">
        <v>1.2255</v>
      </c>
      <c r="Q152">
        <v>2.9855</v>
      </c>
      <c r="R152">
        <v>0.52739999999999998</v>
      </c>
      <c r="S152">
        <v>5.6795</v>
      </c>
      <c r="T152">
        <v>1.3095000000000001</v>
      </c>
      <c r="U152">
        <v>70.399999999999991</v>
      </c>
      <c r="V152">
        <v>32.929540000000003</v>
      </c>
      <c r="W152">
        <v>1.6266799999999999</v>
      </c>
      <c r="X152">
        <v>20.243400000000001</v>
      </c>
    </row>
    <row r="153" spans="1:24" x14ac:dyDescent="0.3">
      <c r="A153" t="s">
        <v>210</v>
      </c>
      <c r="B153" s="113">
        <v>281</v>
      </c>
      <c r="C153" t="s">
        <v>239</v>
      </c>
      <c r="D153">
        <v>8</v>
      </c>
      <c r="E153">
        <v>12.83</v>
      </c>
      <c r="F153">
        <v>11.525</v>
      </c>
      <c r="G153">
        <v>9.6189499999999999</v>
      </c>
      <c r="H153">
        <v>0</v>
      </c>
      <c r="I153">
        <v>1.5925</v>
      </c>
      <c r="J153">
        <v>11.2415</v>
      </c>
      <c r="K153">
        <v>43.914999999999992</v>
      </c>
      <c r="L153">
        <v>5.3025000000000002</v>
      </c>
      <c r="M153">
        <v>1.45835</v>
      </c>
      <c r="N153">
        <v>1.143</v>
      </c>
      <c r="O153">
        <v>1.7265000000000001</v>
      </c>
      <c r="P153">
        <v>3.1865000000000001</v>
      </c>
      <c r="Q153">
        <v>6.6355000000000004</v>
      </c>
      <c r="R153">
        <v>1.2705</v>
      </c>
      <c r="S153">
        <v>11.079499999999999</v>
      </c>
      <c r="T153">
        <v>2.4584999999999999</v>
      </c>
      <c r="U153">
        <v>108.94999999999999</v>
      </c>
      <c r="V153">
        <v>38.881309999999999</v>
      </c>
      <c r="W153">
        <v>1.8859674</v>
      </c>
      <c r="X153">
        <v>20.616099999999999</v>
      </c>
    </row>
    <row r="154" spans="1:24" x14ac:dyDescent="0.3">
      <c r="A154" t="s">
        <v>210</v>
      </c>
      <c r="B154" s="113">
        <v>281</v>
      </c>
      <c r="C154" t="s">
        <v>240</v>
      </c>
      <c r="D154">
        <v>9</v>
      </c>
      <c r="E154">
        <v>11.12</v>
      </c>
      <c r="F154">
        <v>13.505000000000001</v>
      </c>
      <c r="G154">
        <v>5.6189499999999999</v>
      </c>
      <c r="H154">
        <v>0.19325000000000001</v>
      </c>
      <c r="I154">
        <v>0.61349999999999993</v>
      </c>
      <c r="J154">
        <v>16.331500000000002</v>
      </c>
      <c r="K154">
        <v>0</v>
      </c>
      <c r="L154">
        <v>3.0365000000000002</v>
      </c>
      <c r="M154">
        <v>0.11304999999999998</v>
      </c>
      <c r="N154">
        <v>0.4093</v>
      </c>
      <c r="O154">
        <v>0.23080000000000001</v>
      </c>
      <c r="P154">
        <v>5.2694999999999999</v>
      </c>
      <c r="Q154">
        <v>5.6805000000000003</v>
      </c>
      <c r="R154">
        <v>0.53980000000000006</v>
      </c>
      <c r="S154">
        <v>1.4955000000000001</v>
      </c>
      <c r="T154">
        <v>0.90839999999999999</v>
      </c>
      <c r="U154">
        <v>93.949999999999989</v>
      </c>
      <c r="V154">
        <v>35.427140000000001</v>
      </c>
      <c r="W154">
        <v>1.5923689999999999</v>
      </c>
      <c r="X154">
        <v>22.248069999999998</v>
      </c>
    </row>
    <row r="155" spans="1:24" x14ac:dyDescent="0.3">
      <c r="A155" t="s">
        <v>210</v>
      </c>
      <c r="B155" s="113">
        <v>281</v>
      </c>
      <c r="C155" t="s">
        <v>240</v>
      </c>
      <c r="D155">
        <v>10</v>
      </c>
      <c r="E155">
        <v>11.43</v>
      </c>
      <c r="F155">
        <v>11.825000000000001</v>
      </c>
      <c r="G155">
        <v>5.4129500000000004</v>
      </c>
      <c r="H155">
        <v>0.19275</v>
      </c>
      <c r="I155">
        <v>0.82419999999999993</v>
      </c>
      <c r="J155">
        <v>10.3415</v>
      </c>
      <c r="K155">
        <v>0</v>
      </c>
      <c r="L155">
        <v>2.3734999999999999</v>
      </c>
      <c r="M155">
        <v>0.30864999999999998</v>
      </c>
      <c r="N155">
        <v>0.37419999999999998</v>
      </c>
      <c r="O155">
        <v>0.183</v>
      </c>
      <c r="P155">
        <v>5.2625000000000002</v>
      </c>
      <c r="Q155">
        <v>4.6944999999999997</v>
      </c>
      <c r="R155">
        <v>0.62970000000000004</v>
      </c>
      <c r="S155">
        <v>3.5225</v>
      </c>
      <c r="T155">
        <v>1.6054999999999999</v>
      </c>
      <c r="U155">
        <v>82.52</v>
      </c>
      <c r="V155">
        <v>33.919409999999999</v>
      </c>
      <c r="W155">
        <v>1.5114160000000001</v>
      </c>
      <c r="X155">
        <v>22.442139999999998</v>
      </c>
    </row>
    <row r="156" spans="1:24" x14ac:dyDescent="0.3">
      <c r="A156" t="s">
        <v>210</v>
      </c>
      <c r="B156" s="113">
        <v>281</v>
      </c>
      <c r="C156" t="s">
        <v>240</v>
      </c>
      <c r="D156">
        <v>11</v>
      </c>
      <c r="E156">
        <v>12.17</v>
      </c>
      <c r="F156">
        <v>4.3369999999999997</v>
      </c>
      <c r="G156">
        <v>5.6489500000000001</v>
      </c>
      <c r="H156">
        <v>0.52144999999999997</v>
      </c>
      <c r="I156">
        <v>1.0974999999999999</v>
      </c>
      <c r="J156">
        <v>10.951499999999999</v>
      </c>
      <c r="K156">
        <v>0</v>
      </c>
      <c r="L156">
        <v>1.2124999999999999</v>
      </c>
      <c r="M156">
        <v>0.74395</v>
      </c>
      <c r="N156">
        <v>0.28620000000000001</v>
      </c>
      <c r="O156">
        <v>0.1016</v>
      </c>
      <c r="P156">
        <v>3.7715000000000001</v>
      </c>
      <c r="Q156">
        <v>4.9725000000000001</v>
      </c>
      <c r="R156">
        <v>1.0134999999999998</v>
      </c>
      <c r="S156">
        <v>4.0834999999999999</v>
      </c>
      <c r="T156">
        <v>1.0894999999999999</v>
      </c>
      <c r="U156">
        <v>83.64</v>
      </c>
      <c r="V156">
        <v>41.2729</v>
      </c>
      <c r="W156">
        <v>1.8306564000000001</v>
      </c>
      <c r="X156">
        <v>22.54541</v>
      </c>
    </row>
    <row r="157" spans="1:24" x14ac:dyDescent="0.3">
      <c r="A157" t="s">
        <v>210</v>
      </c>
      <c r="B157" s="113">
        <v>281</v>
      </c>
      <c r="C157" t="s">
        <v>240</v>
      </c>
      <c r="D157">
        <v>12</v>
      </c>
      <c r="E157">
        <v>10.29</v>
      </c>
      <c r="F157">
        <v>6.9550000000000001</v>
      </c>
      <c r="G157">
        <v>5.9369500000000004</v>
      </c>
      <c r="H157">
        <v>7.5149999999999995E-2</v>
      </c>
      <c r="I157">
        <v>0.61849999999999994</v>
      </c>
      <c r="J157">
        <v>9.5715000000000003</v>
      </c>
      <c r="K157">
        <v>0</v>
      </c>
      <c r="L157">
        <v>1.7534999999999998</v>
      </c>
      <c r="M157">
        <v>0.68405000000000005</v>
      </c>
      <c r="N157">
        <v>0.40570000000000006</v>
      </c>
      <c r="O157">
        <v>0.1724</v>
      </c>
      <c r="P157">
        <v>0.91649999999999987</v>
      </c>
      <c r="Q157">
        <v>3.9264999999999999</v>
      </c>
      <c r="R157">
        <v>0.75550000000000006</v>
      </c>
      <c r="S157">
        <v>2.0984999999999996</v>
      </c>
      <c r="T157">
        <v>1.7075</v>
      </c>
      <c r="U157">
        <v>73.86</v>
      </c>
      <c r="V157">
        <v>43.580039999999997</v>
      </c>
      <c r="W157">
        <v>1.7723040000000001</v>
      </c>
      <c r="X157">
        <v>24.589479999999998</v>
      </c>
    </row>
    <row r="158" spans="1:24" x14ac:dyDescent="0.3">
      <c r="A158" t="s">
        <v>210</v>
      </c>
      <c r="B158" s="113">
        <v>281</v>
      </c>
      <c r="C158" t="s">
        <v>241</v>
      </c>
      <c r="D158">
        <v>13</v>
      </c>
      <c r="E158">
        <v>11.23</v>
      </c>
      <c r="F158">
        <v>21.504999999999999</v>
      </c>
      <c r="G158">
        <v>8.4019499999999994</v>
      </c>
      <c r="H158">
        <v>0</v>
      </c>
      <c r="I158">
        <v>1.0705</v>
      </c>
      <c r="J158">
        <v>19.451500000000003</v>
      </c>
      <c r="K158">
        <v>6.3350000000000009</v>
      </c>
      <c r="L158">
        <v>4.6865000000000006</v>
      </c>
      <c r="M158">
        <v>0.36564999999999998</v>
      </c>
      <c r="N158">
        <v>0.80620000000000003</v>
      </c>
      <c r="O158">
        <v>0.20789999999999997</v>
      </c>
      <c r="P158">
        <v>1.6515</v>
      </c>
      <c r="Q158">
        <v>7.8054999999999994</v>
      </c>
      <c r="R158">
        <v>0.78759999999999997</v>
      </c>
      <c r="S158">
        <v>5.4094999999999995</v>
      </c>
      <c r="T158">
        <v>1.7905</v>
      </c>
      <c r="U158">
        <v>84.85</v>
      </c>
      <c r="V158">
        <v>34.372770000000003</v>
      </c>
      <c r="W158">
        <v>1.502842</v>
      </c>
      <c r="X158">
        <v>22.871849999999998</v>
      </c>
    </row>
    <row r="159" spans="1:24" x14ac:dyDescent="0.3">
      <c r="A159" t="s">
        <v>210</v>
      </c>
      <c r="B159" s="113">
        <v>281</v>
      </c>
      <c r="C159" t="s">
        <v>241</v>
      </c>
      <c r="D159">
        <v>14</v>
      </c>
      <c r="E159">
        <v>12.72</v>
      </c>
      <c r="F159">
        <v>18.385000000000002</v>
      </c>
      <c r="G159">
        <v>9.8749499999999983</v>
      </c>
      <c r="H159">
        <v>0.65084999999999993</v>
      </c>
      <c r="I159">
        <v>0.90290000000000004</v>
      </c>
      <c r="J159">
        <v>27.891500000000001</v>
      </c>
      <c r="K159">
        <v>0.91499999999999915</v>
      </c>
      <c r="L159">
        <v>4.7275</v>
      </c>
      <c r="M159">
        <v>0.37314999999999998</v>
      </c>
      <c r="N159">
        <v>1.099</v>
      </c>
      <c r="O159">
        <v>0.25179999999999997</v>
      </c>
      <c r="P159">
        <v>3.9905000000000004</v>
      </c>
      <c r="Q159">
        <v>6.6215000000000002</v>
      </c>
      <c r="R159">
        <v>0.86719999999999997</v>
      </c>
      <c r="S159">
        <v>6.8445</v>
      </c>
      <c r="T159">
        <v>2.0185</v>
      </c>
      <c r="U159">
        <v>111.14999999999999</v>
      </c>
      <c r="V159">
        <v>36.140650000000001</v>
      </c>
      <c r="W159">
        <v>1.726872</v>
      </c>
      <c r="X159">
        <v>20.92839</v>
      </c>
    </row>
    <row r="160" spans="1:24" x14ac:dyDescent="0.3">
      <c r="A160" t="s">
        <v>210</v>
      </c>
      <c r="B160" s="113">
        <v>281</v>
      </c>
      <c r="C160" t="s">
        <v>241</v>
      </c>
      <c r="D160">
        <v>15</v>
      </c>
      <c r="E160">
        <v>13.34</v>
      </c>
      <c r="F160">
        <v>24.995000000000001</v>
      </c>
      <c r="G160">
        <v>4.7449500000000002</v>
      </c>
      <c r="H160">
        <v>0.15254999999999999</v>
      </c>
      <c r="I160">
        <v>0.77890000000000004</v>
      </c>
      <c r="J160">
        <v>12.471500000000001</v>
      </c>
      <c r="K160">
        <v>4.9149999999999991</v>
      </c>
      <c r="L160">
        <v>2.0485000000000002</v>
      </c>
      <c r="M160">
        <v>0.47325</v>
      </c>
      <c r="N160">
        <v>0.56320000000000003</v>
      </c>
      <c r="O160">
        <v>0.1211</v>
      </c>
      <c r="P160">
        <v>1.1884999999999999</v>
      </c>
      <c r="Q160">
        <v>5.8795000000000002</v>
      </c>
      <c r="R160">
        <v>7.51E-2</v>
      </c>
      <c r="S160">
        <v>6.4855</v>
      </c>
      <c r="T160">
        <v>1.5285</v>
      </c>
      <c r="U160">
        <v>65.11999999999999</v>
      </c>
      <c r="V160">
        <v>31.61834</v>
      </c>
      <c r="W160">
        <v>1.412353</v>
      </c>
      <c r="X160">
        <v>22.387</v>
      </c>
    </row>
    <row r="161" spans="1:24" x14ac:dyDescent="0.3">
      <c r="A161" t="s">
        <v>210</v>
      </c>
      <c r="B161" s="113">
        <v>281</v>
      </c>
      <c r="C161" t="s">
        <v>241</v>
      </c>
      <c r="D161">
        <v>16</v>
      </c>
      <c r="E161">
        <v>13.27</v>
      </c>
      <c r="F161">
        <v>19.815000000000001</v>
      </c>
      <c r="G161">
        <v>9.3389499999999988</v>
      </c>
      <c r="H161">
        <v>0</v>
      </c>
      <c r="I161">
        <v>0.94049999999999989</v>
      </c>
      <c r="J161">
        <v>21.051500000000001</v>
      </c>
      <c r="K161">
        <v>1.0749999999999993</v>
      </c>
      <c r="L161">
        <v>4.7374999999999998</v>
      </c>
      <c r="M161">
        <v>0.32095000000000001</v>
      </c>
      <c r="N161">
        <v>0.87750000000000006</v>
      </c>
      <c r="O161">
        <v>0.23220000000000002</v>
      </c>
      <c r="P161">
        <v>1.0354999999999999</v>
      </c>
      <c r="Q161">
        <v>7.6495000000000006</v>
      </c>
      <c r="R161">
        <v>0.72540000000000004</v>
      </c>
      <c r="S161">
        <v>4.6364999999999998</v>
      </c>
      <c r="T161">
        <v>1.6355</v>
      </c>
      <c r="U161">
        <v>97.55</v>
      </c>
      <c r="V161">
        <v>37.03284</v>
      </c>
      <c r="W161">
        <v>1.5427900000000001</v>
      </c>
      <c r="X161">
        <v>24.003810000000001</v>
      </c>
    </row>
    <row r="162" spans="1:24" x14ac:dyDescent="0.3">
      <c r="A162" t="s">
        <v>211</v>
      </c>
      <c r="B162" s="113">
        <v>311</v>
      </c>
      <c r="C162" t="s">
        <v>238</v>
      </c>
      <c r="D162">
        <v>1</v>
      </c>
      <c r="E162">
        <v>6.87</v>
      </c>
      <c r="F162">
        <v>8.4530000000000012</v>
      </c>
      <c r="G162">
        <v>17.763950000000001</v>
      </c>
      <c r="H162">
        <v>0.20904999999999999</v>
      </c>
      <c r="I162">
        <v>1.4235</v>
      </c>
      <c r="J162">
        <v>14.1915</v>
      </c>
      <c r="K162">
        <v>1.6350000000000016</v>
      </c>
      <c r="L162">
        <v>2.4845000000000002</v>
      </c>
      <c r="M162">
        <v>0.71025000000000005</v>
      </c>
      <c r="N162">
        <v>2.1069999999999998</v>
      </c>
      <c r="O162">
        <v>1.7585</v>
      </c>
      <c r="P162">
        <v>3.3675000000000002</v>
      </c>
      <c r="Q162">
        <v>8.8275000000000006</v>
      </c>
      <c r="R162">
        <v>1.1775</v>
      </c>
      <c r="S162">
        <v>6.0024999999999995</v>
      </c>
      <c r="T162">
        <v>3.0585</v>
      </c>
      <c r="U162">
        <v>91.649999999999991</v>
      </c>
      <c r="V162">
        <v>37.667459999999998</v>
      </c>
      <c r="W162">
        <v>1.7513350000000001</v>
      </c>
      <c r="X162">
        <v>21.507860000000001</v>
      </c>
    </row>
    <row r="163" spans="1:24" x14ac:dyDescent="0.3">
      <c r="A163" t="s">
        <v>211</v>
      </c>
      <c r="B163" s="113">
        <v>311</v>
      </c>
      <c r="C163" t="s">
        <v>238</v>
      </c>
      <c r="D163">
        <v>2</v>
      </c>
      <c r="E163">
        <v>8.91</v>
      </c>
      <c r="F163">
        <v>0</v>
      </c>
      <c r="G163">
        <v>7.8699500000000002</v>
      </c>
      <c r="H163">
        <v>9.2249999999999999E-2</v>
      </c>
      <c r="I163">
        <v>0.67379999999999995</v>
      </c>
      <c r="J163">
        <v>0</v>
      </c>
      <c r="K163">
        <v>0</v>
      </c>
      <c r="L163">
        <v>0</v>
      </c>
      <c r="M163">
        <v>0.42795</v>
      </c>
      <c r="N163">
        <v>1.649</v>
      </c>
      <c r="O163">
        <v>1.1475</v>
      </c>
      <c r="P163">
        <v>6.2305000000000001</v>
      </c>
      <c r="Q163">
        <v>3.3304999999999998</v>
      </c>
      <c r="R163">
        <v>0</v>
      </c>
      <c r="S163">
        <v>0</v>
      </c>
      <c r="T163">
        <v>2.3165</v>
      </c>
      <c r="U163">
        <v>23.550000000000004</v>
      </c>
      <c r="V163">
        <v>35.509079999999997</v>
      </c>
      <c r="W163">
        <v>1.740194</v>
      </c>
      <c r="X163">
        <v>20.405239999999999</v>
      </c>
    </row>
    <row r="164" spans="1:24" x14ac:dyDescent="0.3">
      <c r="A164" t="s">
        <v>211</v>
      </c>
      <c r="B164" s="113">
        <v>311</v>
      </c>
      <c r="C164" t="s">
        <v>238</v>
      </c>
      <c r="D164">
        <v>3</v>
      </c>
      <c r="E164">
        <v>10.210000000000001</v>
      </c>
      <c r="F164">
        <v>12.415000000000001</v>
      </c>
      <c r="G164">
        <v>18.80395</v>
      </c>
      <c r="H164">
        <v>0.38954999999999995</v>
      </c>
      <c r="I164">
        <v>1.2974999999999999</v>
      </c>
      <c r="J164">
        <v>12.1615</v>
      </c>
      <c r="K164">
        <v>3.865000000000002</v>
      </c>
      <c r="L164">
        <v>4.1334999999999997</v>
      </c>
      <c r="M164">
        <v>1.0823500000000001</v>
      </c>
      <c r="N164">
        <v>2.3379999999999996</v>
      </c>
      <c r="O164">
        <v>2.1145</v>
      </c>
      <c r="P164">
        <v>2.8125</v>
      </c>
      <c r="Q164">
        <v>5.0745000000000005</v>
      </c>
      <c r="R164">
        <v>1.2544999999999999</v>
      </c>
      <c r="S164">
        <v>8.6694999999999993</v>
      </c>
      <c r="T164">
        <v>3.1924999999999999</v>
      </c>
      <c r="U164">
        <v>86.35</v>
      </c>
      <c r="V164">
        <v>33.591889999999999</v>
      </c>
      <c r="W164">
        <v>1.952723</v>
      </c>
      <c r="X164">
        <v>17.202590000000001</v>
      </c>
    </row>
    <row r="165" spans="1:24" x14ac:dyDescent="0.3">
      <c r="A165" t="s">
        <v>211</v>
      </c>
      <c r="B165" s="113">
        <v>311</v>
      </c>
      <c r="C165" t="s">
        <v>238</v>
      </c>
      <c r="D165">
        <v>4</v>
      </c>
      <c r="E165">
        <v>6.4799999999999969</v>
      </c>
      <c r="F165">
        <v>5.4009999999999998</v>
      </c>
      <c r="G165">
        <v>16.063950000000002</v>
      </c>
      <c r="H165">
        <v>0.10044999999999998</v>
      </c>
      <c r="I165">
        <v>0.77679999999999993</v>
      </c>
      <c r="J165">
        <v>7.6005000000000003</v>
      </c>
      <c r="K165">
        <v>5.6649999999999991</v>
      </c>
      <c r="L165">
        <v>1.7705</v>
      </c>
      <c r="M165">
        <v>0.97934999999999994</v>
      </c>
      <c r="N165">
        <v>1.9060000000000001</v>
      </c>
      <c r="O165">
        <v>1.5465</v>
      </c>
      <c r="P165">
        <v>6.6025</v>
      </c>
      <c r="Q165">
        <v>4.2714999999999996</v>
      </c>
      <c r="R165">
        <v>1.3624999999999998</v>
      </c>
      <c r="S165">
        <v>4.6764999999999999</v>
      </c>
      <c r="T165">
        <v>2.9335</v>
      </c>
      <c r="U165">
        <v>77.72</v>
      </c>
      <c r="V165">
        <v>37.825069999999997</v>
      </c>
      <c r="W165">
        <v>1.531976</v>
      </c>
      <c r="X165">
        <v>24.690380000000001</v>
      </c>
    </row>
    <row r="166" spans="1:24" x14ac:dyDescent="0.3">
      <c r="A166" t="s">
        <v>211</v>
      </c>
      <c r="B166" s="113">
        <v>311</v>
      </c>
      <c r="C166" t="s">
        <v>239</v>
      </c>
      <c r="D166">
        <v>5</v>
      </c>
      <c r="E166">
        <v>6.389999999999997</v>
      </c>
      <c r="F166">
        <v>8.4940000000000015</v>
      </c>
      <c r="G166">
        <v>9.5379499999999986</v>
      </c>
      <c r="H166">
        <v>0.11784999999999998</v>
      </c>
      <c r="I166">
        <v>1.1265000000000001</v>
      </c>
      <c r="J166">
        <v>9.6314999999999991</v>
      </c>
      <c r="K166">
        <v>2.8249999999999993</v>
      </c>
      <c r="L166">
        <v>2.1945000000000001</v>
      </c>
      <c r="M166">
        <v>1.34135</v>
      </c>
      <c r="N166">
        <v>1.905</v>
      </c>
      <c r="O166">
        <v>1.1025</v>
      </c>
      <c r="P166">
        <v>4.5604999999999993</v>
      </c>
      <c r="Q166">
        <v>6.0095000000000001</v>
      </c>
      <c r="R166">
        <v>0.5383</v>
      </c>
      <c r="S166">
        <v>4.6164999999999994</v>
      </c>
      <c r="T166">
        <v>1.2575000000000001</v>
      </c>
      <c r="U166">
        <v>73.52</v>
      </c>
      <c r="V166">
        <v>36.918050000000001</v>
      </c>
      <c r="W166">
        <v>1.5529470000000001</v>
      </c>
      <c r="X166">
        <v>23.77289</v>
      </c>
    </row>
    <row r="167" spans="1:24" x14ac:dyDescent="0.3">
      <c r="A167" t="s">
        <v>211</v>
      </c>
      <c r="B167" s="113">
        <v>311</v>
      </c>
      <c r="C167" t="s">
        <v>239</v>
      </c>
      <c r="D167">
        <v>6</v>
      </c>
      <c r="E167">
        <v>8.2100000000000009</v>
      </c>
      <c r="F167">
        <v>8.6790000000000003</v>
      </c>
      <c r="G167">
        <v>12.103949999999999</v>
      </c>
      <c r="H167">
        <v>0.33904999999999996</v>
      </c>
      <c r="I167">
        <v>0.82850000000000001</v>
      </c>
      <c r="J167">
        <v>7.6214999999999993</v>
      </c>
      <c r="K167">
        <v>6.4450000000000003</v>
      </c>
      <c r="L167">
        <v>3.7745000000000002</v>
      </c>
      <c r="M167">
        <v>1.01335</v>
      </c>
      <c r="N167">
        <v>1.7889999999999999</v>
      </c>
      <c r="O167">
        <v>2.1905000000000001</v>
      </c>
      <c r="P167">
        <v>2.9165000000000001</v>
      </c>
      <c r="Q167">
        <v>5.2365000000000004</v>
      </c>
      <c r="R167">
        <v>0.92830000000000001</v>
      </c>
      <c r="S167">
        <v>6.7534999999999989</v>
      </c>
      <c r="T167">
        <v>2.4365000000000001</v>
      </c>
      <c r="U167">
        <v>96.149999999999991</v>
      </c>
      <c r="V167">
        <v>34.160760000000003</v>
      </c>
      <c r="W167">
        <v>1.6996260000000001</v>
      </c>
      <c r="X167">
        <v>20.098990000000001</v>
      </c>
    </row>
    <row r="168" spans="1:24" x14ac:dyDescent="0.3">
      <c r="A168" t="s">
        <v>211</v>
      </c>
      <c r="B168" s="113">
        <v>311</v>
      </c>
      <c r="C168" t="s">
        <v>239</v>
      </c>
      <c r="D168">
        <v>7</v>
      </c>
      <c r="E168">
        <v>8.06</v>
      </c>
      <c r="F168">
        <v>4.43</v>
      </c>
      <c r="G168">
        <v>12.483949999999998</v>
      </c>
      <c r="H168">
        <v>0.35045000000000004</v>
      </c>
      <c r="I168">
        <v>1.1274999999999999</v>
      </c>
      <c r="J168">
        <v>3.9855</v>
      </c>
      <c r="K168">
        <v>8.5000000000000853E-2</v>
      </c>
      <c r="L168">
        <v>1.9195</v>
      </c>
      <c r="M168">
        <v>0.99435000000000007</v>
      </c>
      <c r="N168">
        <v>1.722</v>
      </c>
      <c r="O168">
        <v>1.8694999999999999</v>
      </c>
      <c r="P168">
        <v>2.5345</v>
      </c>
      <c r="Q168">
        <v>4.0194999999999999</v>
      </c>
      <c r="R168">
        <v>0.95089999999999997</v>
      </c>
      <c r="S168">
        <v>6.1084999999999994</v>
      </c>
      <c r="T168">
        <v>2.3294999999999999</v>
      </c>
      <c r="U168">
        <v>88.55</v>
      </c>
      <c r="V168">
        <v>37.018900000000002</v>
      </c>
      <c r="W168">
        <v>1.791207</v>
      </c>
      <c r="X168">
        <v>20.667020000000001</v>
      </c>
    </row>
    <row r="169" spans="1:24" x14ac:dyDescent="0.3">
      <c r="A169" t="s">
        <v>211</v>
      </c>
      <c r="B169" s="113">
        <v>311</v>
      </c>
      <c r="C169" t="s">
        <v>239</v>
      </c>
      <c r="D169">
        <v>8</v>
      </c>
      <c r="E169">
        <v>6.73</v>
      </c>
      <c r="F169">
        <v>8.3530000000000015</v>
      </c>
      <c r="G169">
        <v>9.6039499999999993</v>
      </c>
      <c r="H169">
        <v>6.9750000000000006E-2</v>
      </c>
      <c r="I169">
        <v>1.0745</v>
      </c>
      <c r="J169">
        <v>7.9984999999999999</v>
      </c>
      <c r="K169">
        <v>0.99500000000000099</v>
      </c>
      <c r="L169">
        <v>3.1315</v>
      </c>
      <c r="M169">
        <v>1.1873500000000001</v>
      </c>
      <c r="N169">
        <v>1.595</v>
      </c>
      <c r="O169">
        <v>1.2735000000000001</v>
      </c>
      <c r="P169">
        <v>5.2284999999999995</v>
      </c>
      <c r="Q169">
        <v>5.6395</v>
      </c>
      <c r="R169">
        <v>1.1675</v>
      </c>
      <c r="S169">
        <v>5.4074999999999998</v>
      </c>
      <c r="T169">
        <v>2.3675000000000002</v>
      </c>
      <c r="U169">
        <v>79.839999999999989</v>
      </c>
      <c r="V169">
        <v>38.643540000000002</v>
      </c>
      <c r="W169">
        <v>1.4909239999999999</v>
      </c>
      <c r="X169">
        <v>25.919180000000001</v>
      </c>
    </row>
    <row r="170" spans="1:24" x14ac:dyDescent="0.3">
      <c r="A170" t="s">
        <v>211</v>
      </c>
      <c r="B170" s="113">
        <v>311</v>
      </c>
      <c r="C170" t="s">
        <v>240</v>
      </c>
      <c r="D170">
        <v>9</v>
      </c>
      <c r="E170">
        <v>8.4600000000000009</v>
      </c>
      <c r="F170">
        <v>14.165000000000001</v>
      </c>
      <c r="G170">
        <v>5.3019499999999997</v>
      </c>
      <c r="H170">
        <v>1.2249999999999997E-2</v>
      </c>
      <c r="I170">
        <v>0.5071</v>
      </c>
      <c r="J170">
        <v>9.6615000000000002</v>
      </c>
      <c r="K170">
        <v>0</v>
      </c>
      <c r="L170">
        <v>3.4355000000000002</v>
      </c>
      <c r="M170">
        <v>0.33215</v>
      </c>
      <c r="N170">
        <v>0.35350000000000004</v>
      </c>
      <c r="O170">
        <v>0.1754</v>
      </c>
      <c r="P170">
        <v>1.1455</v>
      </c>
      <c r="Q170">
        <v>4.8914999999999997</v>
      </c>
      <c r="R170">
        <v>0.69490000000000007</v>
      </c>
      <c r="S170">
        <v>7.0295000000000005</v>
      </c>
      <c r="T170">
        <v>2.3065000000000002</v>
      </c>
      <c r="U170">
        <v>55.660000000000004</v>
      </c>
      <c r="V170">
        <v>39.359659999999998</v>
      </c>
      <c r="W170">
        <v>1.5083409999999999</v>
      </c>
      <c r="X170">
        <v>26.094660000000001</v>
      </c>
    </row>
    <row r="171" spans="1:24" x14ac:dyDescent="0.3">
      <c r="A171" t="s">
        <v>211</v>
      </c>
      <c r="B171" s="113">
        <v>311</v>
      </c>
      <c r="C171" t="s">
        <v>240</v>
      </c>
      <c r="D171">
        <v>10</v>
      </c>
      <c r="E171">
        <v>9.629999999999999</v>
      </c>
      <c r="F171">
        <v>14.365</v>
      </c>
      <c r="G171">
        <v>7.03695</v>
      </c>
      <c r="H171">
        <v>0.53844999999999998</v>
      </c>
      <c r="I171">
        <v>0.37490000000000001</v>
      </c>
      <c r="J171">
        <v>12.6515</v>
      </c>
      <c r="K171">
        <v>0</v>
      </c>
      <c r="L171">
        <v>3.7925</v>
      </c>
      <c r="M171">
        <v>0.51405000000000001</v>
      </c>
      <c r="N171">
        <v>0.44410000000000005</v>
      </c>
      <c r="O171">
        <v>0.22720000000000001</v>
      </c>
      <c r="P171">
        <v>3.1095000000000002</v>
      </c>
      <c r="Q171">
        <v>5.3485000000000005</v>
      </c>
      <c r="R171">
        <v>0.95310000000000006</v>
      </c>
      <c r="S171">
        <v>7.9484999999999992</v>
      </c>
      <c r="T171">
        <v>2.4744999999999999</v>
      </c>
      <c r="U171">
        <v>66.959999999999994</v>
      </c>
      <c r="V171">
        <v>37.926029999999997</v>
      </c>
      <c r="W171">
        <v>1.555863</v>
      </c>
      <c r="X171">
        <v>24.376200000000001</v>
      </c>
    </row>
    <row r="172" spans="1:24" x14ac:dyDescent="0.3">
      <c r="A172" t="s">
        <v>211</v>
      </c>
      <c r="B172" s="113">
        <v>311</v>
      </c>
      <c r="C172" t="s">
        <v>240</v>
      </c>
      <c r="D172">
        <v>11</v>
      </c>
      <c r="E172">
        <v>7.32</v>
      </c>
      <c r="F172">
        <v>12.225000000000001</v>
      </c>
      <c r="G172">
        <v>6.76295</v>
      </c>
      <c r="H172">
        <v>0.56304999999999994</v>
      </c>
      <c r="I172">
        <v>0.62519999999999998</v>
      </c>
      <c r="J172">
        <v>8.599499999999999</v>
      </c>
      <c r="K172">
        <v>0</v>
      </c>
      <c r="L172">
        <v>3.1735000000000002</v>
      </c>
      <c r="M172">
        <v>0.37964999999999999</v>
      </c>
      <c r="N172">
        <v>0.41639999999999999</v>
      </c>
      <c r="O172">
        <v>0.24840000000000001</v>
      </c>
      <c r="P172">
        <v>3.7445000000000004</v>
      </c>
      <c r="Q172">
        <v>2.5505</v>
      </c>
      <c r="R172">
        <v>0.87770000000000004</v>
      </c>
      <c r="S172">
        <v>7.2044999999999995</v>
      </c>
      <c r="T172">
        <v>2.5394999999999999</v>
      </c>
      <c r="U172">
        <v>72.399999999999991</v>
      </c>
      <c r="V172">
        <v>39.206249999999997</v>
      </c>
      <c r="W172">
        <v>1.738704</v>
      </c>
      <c r="X172">
        <v>22.549119999999998</v>
      </c>
    </row>
    <row r="173" spans="1:24" x14ac:dyDescent="0.3">
      <c r="A173" t="s">
        <v>211</v>
      </c>
      <c r="B173" s="113">
        <v>311</v>
      </c>
      <c r="C173" t="s">
        <v>240</v>
      </c>
      <c r="D173">
        <v>12</v>
      </c>
      <c r="E173">
        <v>8.8000000000000007</v>
      </c>
      <c r="F173">
        <v>17.765000000000001</v>
      </c>
      <c r="G173">
        <v>7.4439500000000001</v>
      </c>
      <c r="H173">
        <v>0</v>
      </c>
      <c r="I173">
        <v>0.60760000000000003</v>
      </c>
      <c r="J173">
        <v>13.3315</v>
      </c>
      <c r="K173" s="61">
        <v>-0.89499999999999957</v>
      </c>
      <c r="L173">
        <v>4.6855000000000002</v>
      </c>
      <c r="M173">
        <v>0.52555000000000007</v>
      </c>
      <c r="N173">
        <v>0.44469999999999998</v>
      </c>
      <c r="O173">
        <v>0.28999999999999998</v>
      </c>
      <c r="P173">
        <v>2.3745000000000003</v>
      </c>
      <c r="Q173">
        <v>4.6645000000000003</v>
      </c>
      <c r="R173">
        <v>0.97650000000000003</v>
      </c>
      <c r="S173">
        <v>7.7575000000000003</v>
      </c>
      <c r="T173">
        <v>2.6505000000000001</v>
      </c>
      <c r="U173">
        <v>77.539999999999992</v>
      </c>
      <c r="V173">
        <v>38.876609999999999</v>
      </c>
      <c r="W173">
        <v>1.517682</v>
      </c>
      <c r="X173">
        <v>25.615780000000001</v>
      </c>
    </row>
    <row r="174" spans="1:24" x14ac:dyDescent="0.3">
      <c r="A174" t="s">
        <v>211</v>
      </c>
      <c r="B174" s="113">
        <v>311</v>
      </c>
      <c r="C174" t="s">
        <v>241</v>
      </c>
      <c r="D174">
        <v>13</v>
      </c>
      <c r="E174">
        <v>7.9</v>
      </c>
      <c r="F174">
        <v>20.625</v>
      </c>
      <c r="G174">
        <v>7.6899500000000005</v>
      </c>
      <c r="H174">
        <v>0.62085000000000001</v>
      </c>
      <c r="I174">
        <v>1.3114999999999999</v>
      </c>
      <c r="J174">
        <v>18.061500000000002</v>
      </c>
      <c r="K174">
        <v>0</v>
      </c>
      <c r="L174">
        <v>4.6074999999999999</v>
      </c>
      <c r="M174">
        <v>0.50065000000000004</v>
      </c>
      <c r="N174">
        <v>0.58600000000000008</v>
      </c>
      <c r="O174">
        <v>0.23049999999999998</v>
      </c>
      <c r="P174">
        <v>4.1704999999999997</v>
      </c>
      <c r="Q174">
        <v>8.1524999999999999</v>
      </c>
      <c r="R174">
        <v>0.60750000000000004</v>
      </c>
      <c r="S174">
        <v>7.7065000000000001</v>
      </c>
      <c r="T174">
        <v>2.3254999999999999</v>
      </c>
      <c r="U174">
        <v>85.61</v>
      </c>
      <c r="V174">
        <v>37.645789999999998</v>
      </c>
      <c r="W174">
        <v>1.4868399999999999</v>
      </c>
      <c r="X174">
        <v>25.319320000000001</v>
      </c>
    </row>
    <row r="175" spans="1:24" x14ac:dyDescent="0.3">
      <c r="A175" t="s">
        <v>211</v>
      </c>
      <c r="B175" s="113">
        <v>311</v>
      </c>
      <c r="C175" t="s">
        <v>241</v>
      </c>
      <c r="D175">
        <v>14</v>
      </c>
      <c r="E175">
        <v>10.94</v>
      </c>
      <c r="F175">
        <v>25.035</v>
      </c>
      <c r="G175">
        <v>9.35595</v>
      </c>
      <c r="H175">
        <v>0</v>
      </c>
      <c r="I175">
        <v>1.2275</v>
      </c>
      <c r="J175">
        <v>19.151500000000002</v>
      </c>
      <c r="K175">
        <v>0</v>
      </c>
      <c r="L175">
        <v>4.3075000000000001</v>
      </c>
      <c r="M175">
        <v>0.42264999999999997</v>
      </c>
      <c r="N175">
        <v>0.87260000000000004</v>
      </c>
      <c r="O175">
        <v>0.22310000000000002</v>
      </c>
      <c r="P175">
        <v>2.3585000000000003</v>
      </c>
      <c r="Q175">
        <v>7.1294999999999993</v>
      </c>
      <c r="R175">
        <v>0.77629999999999999</v>
      </c>
      <c r="S175">
        <v>9.5594999999999999</v>
      </c>
      <c r="T175">
        <v>2.1335000000000002</v>
      </c>
      <c r="U175">
        <v>86.35</v>
      </c>
      <c r="V175">
        <v>36.454410000000003</v>
      </c>
      <c r="W175">
        <v>1.3974770000000001</v>
      </c>
      <c r="X175">
        <v>26.08587</v>
      </c>
    </row>
    <row r="176" spans="1:24" x14ac:dyDescent="0.3">
      <c r="A176" t="s">
        <v>211</v>
      </c>
      <c r="B176" s="113">
        <v>311</v>
      </c>
      <c r="C176" t="s">
        <v>241</v>
      </c>
      <c r="D176">
        <v>15</v>
      </c>
      <c r="E176">
        <v>11.549999999999997</v>
      </c>
      <c r="F176">
        <v>34.644999999999996</v>
      </c>
      <c r="G176">
        <v>5.4459499999999998</v>
      </c>
      <c r="H176">
        <v>0</v>
      </c>
      <c r="I176">
        <v>1.3005</v>
      </c>
      <c r="J176">
        <v>29.241500000000002</v>
      </c>
      <c r="K176">
        <v>4.1550000000000011</v>
      </c>
      <c r="L176">
        <v>8.8155000000000001</v>
      </c>
      <c r="M176">
        <v>0.68625000000000003</v>
      </c>
      <c r="N176">
        <v>0.55180000000000007</v>
      </c>
      <c r="O176">
        <v>0.14800000000000002</v>
      </c>
      <c r="P176">
        <v>4.1905000000000001</v>
      </c>
      <c r="Q176">
        <v>15.377499999999998</v>
      </c>
      <c r="R176">
        <v>0.745</v>
      </c>
      <c r="S176">
        <v>12.579499999999999</v>
      </c>
      <c r="T176">
        <v>2.1644999999999999</v>
      </c>
      <c r="U176">
        <v>84.539999999999992</v>
      </c>
      <c r="V176">
        <v>35.154470000000003</v>
      </c>
      <c r="W176">
        <v>1.308165</v>
      </c>
      <c r="X176">
        <v>26.87311</v>
      </c>
    </row>
    <row r="177" spans="1:24" x14ac:dyDescent="0.3">
      <c r="A177" t="s">
        <v>211</v>
      </c>
      <c r="B177" s="113">
        <v>311</v>
      </c>
      <c r="C177" t="s">
        <v>241</v>
      </c>
      <c r="D177">
        <v>16</v>
      </c>
      <c r="E177">
        <v>10.86</v>
      </c>
      <c r="F177">
        <v>16.615000000000002</v>
      </c>
      <c r="G177">
        <v>7.6189499999999999</v>
      </c>
      <c r="H177">
        <v>7.6499999999999901E-3</v>
      </c>
      <c r="I177">
        <v>0.3715</v>
      </c>
      <c r="J177">
        <v>11.621499999999999</v>
      </c>
      <c r="K177">
        <v>0</v>
      </c>
      <c r="L177">
        <v>2.3715000000000002</v>
      </c>
      <c r="M177">
        <v>0.17055000000000001</v>
      </c>
      <c r="N177">
        <v>0.6159</v>
      </c>
      <c r="O177">
        <v>0.16720000000000002</v>
      </c>
      <c r="P177">
        <v>3.5945</v>
      </c>
      <c r="Q177">
        <v>6.0205000000000002</v>
      </c>
      <c r="R177">
        <v>0.59560000000000002</v>
      </c>
      <c r="S177">
        <v>2.8815</v>
      </c>
      <c r="T177">
        <v>1.0405</v>
      </c>
      <c r="U177">
        <v>65.75</v>
      </c>
      <c r="V177">
        <v>36.637410000000003</v>
      </c>
      <c r="W177">
        <v>1.3928848</v>
      </c>
      <c r="X177">
        <v>26.303249999999998</v>
      </c>
    </row>
    <row r="178" spans="1:24" x14ac:dyDescent="0.3">
      <c r="A178" t="s">
        <v>212</v>
      </c>
      <c r="B178" s="113">
        <v>340</v>
      </c>
      <c r="C178" t="s">
        <v>238</v>
      </c>
      <c r="D178">
        <v>1</v>
      </c>
      <c r="E178">
        <v>5.35</v>
      </c>
      <c r="F178">
        <v>7.452</v>
      </c>
      <c r="G178">
        <v>21.353950000000001</v>
      </c>
      <c r="H178">
        <v>0.12595000000000001</v>
      </c>
      <c r="I178">
        <v>0.70399999999999996</v>
      </c>
      <c r="J178">
        <v>20.421500000000002</v>
      </c>
      <c r="K178">
        <v>0</v>
      </c>
      <c r="L178">
        <v>2.0065</v>
      </c>
      <c r="M178">
        <v>1.0603500000000001</v>
      </c>
      <c r="N178">
        <v>2.1839999999999997</v>
      </c>
      <c r="O178">
        <v>2.1865000000000001</v>
      </c>
      <c r="P178">
        <v>1.4784999999999999</v>
      </c>
      <c r="Q178">
        <v>7.6354999999999995</v>
      </c>
      <c r="R178">
        <v>1.0645</v>
      </c>
      <c r="S178">
        <v>2.6614999999999993</v>
      </c>
      <c r="T178">
        <v>2.6644999999999999</v>
      </c>
      <c r="U178">
        <v>72.05</v>
      </c>
      <c r="V178">
        <v>37.400019999999998</v>
      </c>
      <c r="W178">
        <v>1.8609260000000001</v>
      </c>
      <c r="X178">
        <v>20.097529999999999</v>
      </c>
    </row>
    <row r="179" spans="1:24" x14ac:dyDescent="0.3">
      <c r="A179" t="s">
        <v>212</v>
      </c>
      <c r="B179" s="113">
        <v>340</v>
      </c>
      <c r="C179" t="s">
        <v>238</v>
      </c>
      <c r="D179">
        <v>2</v>
      </c>
      <c r="E179">
        <v>7.35</v>
      </c>
      <c r="F179">
        <v>18.004999999999999</v>
      </c>
      <c r="G179">
        <v>16.743950000000002</v>
      </c>
      <c r="H179">
        <v>0</v>
      </c>
      <c r="I179">
        <v>0.51929999999999998</v>
      </c>
      <c r="J179">
        <v>16.181500000000003</v>
      </c>
      <c r="K179">
        <v>0</v>
      </c>
      <c r="L179">
        <v>5.4375</v>
      </c>
      <c r="M179">
        <v>0.84535000000000005</v>
      </c>
      <c r="N179">
        <v>2.6689999999999996</v>
      </c>
      <c r="O179">
        <v>2.1234999999999999</v>
      </c>
      <c r="P179">
        <v>3.6965000000000003</v>
      </c>
      <c r="Q179">
        <v>6.7815000000000003</v>
      </c>
      <c r="R179">
        <v>0.87309999999999999</v>
      </c>
      <c r="S179">
        <v>4.7465000000000002</v>
      </c>
      <c r="T179">
        <v>1.1325000000000001</v>
      </c>
      <c r="U179">
        <v>71.259999999999991</v>
      </c>
      <c r="V179">
        <v>27.351430000000001</v>
      </c>
      <c r="W179">
        <v>1.5895999999999999</v>
      </c>
      <c r="X179">
        <v>17.206489999999999</v>
      </c>
    </row>
    <row r="180" spans="1:24" x14ac:dyDescent="0.3">
      <c r="A180" t="s">
        <v>212</v>
      </c>
      <c r="B180" s="113">
        <v>340</v>
      </c>
      <c r="C180" t="s">
        <v>238</v>
      </c>
      <c r="D180">
        <v>3</v>
      </c>
      <c r="E180">
        <v>4.3499999999999996</v>
      </c>
      <c r="F180">
        <v>4.3220000000000001</v>
      </c>
      <c r="G180">
        <v>11.853949999999999</v>
      </c>
      <c r="H180">
        <v>7.0649999999999991E-2</v>
      </c>
      <c r="I180">
        <v>0.58309999999999995</v>
      </c>
      <c r="J180">
        <v>12.7715</v>
      </c>
      <c r="K180">
        <v>0</v>
      </c>
      <c r="L180">
        <v>1.3065</v>
      </c>
      <c r="M180">
        <v>0.92525000000000002</v>
      </c>
      <c r="N180">
        <v>1.093</v>
      </c>
      <c r="O180">
        <v>1.0205</v>
      </c>
      <c r="P180">
        <v>2.6165000000000003</v>
      </c>
      <c r="Q180">
        <v>5.3605</v>
      </c>
      <c r="R180">
        <v>0.86109999999999998</v>
      </c>
      <c r="S180">
        <v>2.2255000000000003</v>
      </c>
      <c r="T180">
        <v>1.7725</v>
      </c>
      <c r="U180">
        <v>59.13</v>
      </c>
      <c r="V180">
        <v>41.016249999999999</v>
      </c>
      <c r="W180">
        <v>1.6498438</v>
      </c>
      <c r="X180">
        <v>24.860679999999999</v>
      </c>
    </row>
    <row r="181" spans="1:24" x14ac:dyDescent="0.3">
      <c r="A181" t="s">
        <v>212</v>
      </c>
      <c r="B181" s="113">
        <v>340</v>
      </c>
      <c r="C181" t="s">
        <v>238</v>
      </c>
      <c r="D181">
        <v>4</v>
      </c>
      <c r="E181">
        <v>4.1900000000000004</v>
      </c>
      <c r="F181">
        <v>3.7349999999999999</v>
      </c>
      <c r="G181">
        <v>9.5969499999999996</v>
      </c>
      <c r="H181">
        <v>0.10844999999999999</v>
      </c>
      <c r="I181">
        <v>0.34249999999999997</v>
      </c>
      <c r="J181">
        <v>8.4994999999999994</v>
      </c>
      <c r="K181">
        <v>0</v>
      </c>
      <c r="L181">
        <v>0.98650000000000004</v>
      </c>
      <c r="M181">
        <v>1.03535</v>
      </c>
      <c r="N181">
        <v>0.95900000000000007</v>
      </c>
      <c r="O181">
        <v>0.88390000000000002</v>
      </c>
      <c r="P181">
        <v>2.3015000000000003</v>
      </c>
      <c r="Q181">
        <v>3.5795000000000003</v>
      </c>
      <c r="R181">
        <v>0.81320000000000003</v>
      </c>
      <c r="S181">
        <v>3.3594999999999997</v>
      </c>
      <c r="T181">
        <v>1.6185</v>
      </c>
      <c r="U181">
        <v>53.890000000000008</v>
      </c>
      <c r="V181">
        <v>40.287109999999998</v>
      </c>
      <c r="W181">
        <v>1.7536480000000001</v>
      </c>
      <c r="X181">
        <v>22.973310000000001</v>
      </c>
    </row>
    <row r="182" spans="1:24" x14ac:dyDescent="0.3">
      <c r="A182" t="s">
        <v>212</v>
      </c>
      <c r="B182" s="113">
        <v>340</v>
      </c>
      <c r="C182" t="s">
        <v>239</v>
      </c>
      <c r="D182">
        <v>5</v>
      </c>
      <c r="E182">
        <v>3.56</v>
      </c>
      <c r="F182">
        <v>7.4989999999999997</v>
      </c>
      <c r="G182">
        <v>5.7029500000000004</v>
      </c>
      <c r="H182">
        <v>0.39354999999999996</v>
      </c>
      <c r="I182">
        <v>0.83350000000000002</v>
      </c>
      <c r="J182">
        <v>8.2784999999999993</v>
      </c>
      <c r="K182">
        <v>0</v>
      </c>
      <c r="L182">
        <v>2.5905</v>
      </c>
      <c r="M182">
        <v>1.6993500000000001</v>
      </c>
      <c r="N182">
        <v>0.77890000000000004</v>
      </c>
      <c r="O182">
        <v>1.0155000000000001</v>
      </c>
      <c r="P182">
        <v>2.9965000000000002</v>
      </c>
      <c r="Q182">
        <v>5.5715000000000003</v>
      </c>
      <c r="R182">
        <v>0.97549999999999992</v>
      </c>
      <c r="S182">
        <v>4.3084999999999996</v>
      </c>
      <c r="T182">
        <v>1.7745</v>
      </c>
      <c r="U182">
        <v>82.32</v>
      </c>
      <c r="V182">
        <v>43.849760000000003</v>
      </c>
      <c r="W182">
        <v>2.119345</v>
      </c>
      <c r="X182">
        <v>20.690239999999999</v>
      </c>
    </row>
    <row r="183" spans="1:24" x14ac:dyDescent="0.3">
      <c r="A183" t="s">
        <v>212</v>
      </c>
      <c r="B183" s="113">
        <v>340</v>
      </c>
      <c r="C183" t="s">
        <v>239</v>
      </c>
      <c r="D183">
        <v>6</v>
      </c>
      <c r="E183">
        <v>4.16</v>
      </c>
      <c r="F183">
        <v>6.915</v>
      </c>
      <c r="G183">
        <v>7.0919499999999998</v>
      </c>
      <c r="H183">
        <v>0.38314999999999999</v>
      </c>
      <c r="I183">
        <v>1.1475</v>
      </c>
      <c r="J183">
        <v>12.5115</v>
      </c>
      <c r="K183">
        <v>0</v>
      </c>
      <c r="L183">
        <v>2.6045000000000003</v>
      </c>
      <c r="M183">
        <v>1.67635</v>
      </c>
      <c r="N183">
        <v>0.7722</v>
      </c>
      <c r="O183">
        <v>0.57130000000000003</v>
      </c>
      <c r="P183">
        <v>3.8865000000000003</v>
      </c>
      <c r="Q183">
        <v>7.8314999999999992</v>
      </c>
      <c r="R183">
        <v>1.0545</v>
      </c>
      <c r="S183">
        <v>3.9215</v>
      </c>
      <c r="T183">
        <v>1.5165</v>
      </c>
      <c r="U183">
        <v>73.309999999999988</v>
      </c>
      <c r="V183">
        <v>43.087679999999999</v>
      </c>
      <c r="W183">
        <v>1.752901</v>
      </c>
      <c r="X183">
        <v>24.580780000000001</v>
      </c>
    </row>
    <row r="184" spans="1:24" x14ac:dyDescent="0.3">
      <c r="A184" t="s">
        <v>212</v>
      </c>
      <c r="B184" s="113">
        <v>340</v>
      </c>
      <c r="C184" t="s">
        <v>239</v>
      </c>
      <c r="D184">
        <v>7</v>
      </c>
      <c r="E184">
        <v>4.92</v>
      </c>
      <c r="F184">
        <v>5.7050000000000001</v>
      </c>
      <c r="G184">
        <v>8.3869499999999988</v>
      </c>
      <c r="H184">
        <v>8.8150000000000006E-2</v>
      </c>
      <c r="I184">
        <v>1.0665</v>
      </c>
      <c r="J184">
        <v>8.3535000000000004</v>
      </c>
      <c r="K184">
        <v>2.004999999999999</v>
      </c>
      <c r="L184">
        <v>1.9505000000000001</v>
      </c>
      <c r="M184">
        <v>1.7013500000000001</v>
      </c>
      <c r="N184">
        <v>1.2490000000000001</v>
      </c>
      <c r="O184">
        <v>1.3995</v>
      </c>
      <c r="P184">
        <v>4.0874999999999995</v>
      </c>
      <c r="Q184">
        <v>5.4504999999999999</v>
      </c>
      <c r="R184">
        <v>1.2745</v>
      </c>
      <c r="S184">
        <v>4.5214999999999996</v>
      </c>
      <c r="T184">
        <v>2.1575000000000002</v>
      </c>
      <c r="U184">
        <v>93.85</v>
      </c>
      <c r="V184">
        <v>43.261859999999999</v>
      </c>
      <c r="W184">
        <v>2.0710109999999999</v>
      </c>
      <c r="X184">
        <v>20.889250000000001</v>
      </c>
    </row>
    <row r="185" spans="1:24" x14ac:dyDescent="0.3">
      <c r="A185" t="s">
        <v>212</v>
      </c>
      <c r="B185" s="113">
        <v>340</v>
      </c>
      <c r="C185" t="s">
        <v>239</v>
      </c>
      <c r="D185">
        <v>8</v>
      </c>
      <c r="E185">
        <v>3.8</v>
      </c>
      <c r="F185">
        <v>7.2720000000000002</v>
      </c>
      <c r="G185">
        <v>8.1169499999999992</v>
      </c>
      <c r="H185">
        <v>7.0550000000000002E-2</v>
      </c>
      <c r="I185">
        <v>0.71060000000000001</v>
      </c>
      <c r="J185">
        <v>8.4764999999999997</v>
      </c>
      <c r="K185">
        <v>1.504999999999999</v>
      </c>
      <c r="L185">
        <v>2.8805000000000001</v>
      </c>
      <c r="M185">
        <v>1.50535</v>
      </c>
      <c r="N185">
        <v>0.81569999999999998</v>
      </c>
      <c r="O185">
        <v>0.9467000000000001</v>
      </c>
      <c r="P185">
        <v>2.5245000000000002</v>
      </c>
      <c r="Q185">
        <v>3.8254999999999999</v>
      </c>
      <c r="R185">
        <v>1.1975</v>
      </c>
      <c r="S185">
        <v>4.3454999999999995</v>
      </c>
      <c r="T185">
        <v>1.4175</v>
      </c>
      <c r="U185">
        <v>74.19</v>
      </c>
      <c r="V185">
        <v>42.796909999999997</v>
      </c>
      <c r="W185">
        <v>2.2453219999999998</v>
      </c>
      <c r="X185">
        <v>19.060479999999998</v>
      </c>
    </row>
    <row r="186" spans="1:24" x14ac:dyDescent="0.3">
      <c r="A186" t="s">
        <v>212</v>
      </c>
      <c r="B186" s="113">
        <v>340</v>
      </c>
      <c r="C186" t="s">
        <v>240</v>
      </c>
      <c r="D186">
        <v>9</v>
      </c>
      <c r="E186">
        <v>6.33</v>
      </c>
      <c r="F186">
        <v>8.7870000000000008</v>
      </c>
      <c r="G186">
        <v>6.0509500000000003</v>
      </c>
      <c r="H186">
        <v>0</v>
      </c>
      <c r="I186">
        <v>0.49790000000000001</v>
      </c>
      <c r="J186">
        <v>15.271500000000001</v>
      </c>
      <c r="K186">
        <v>5.7250000000000014</v>
      </c>
      <c r="L186">
        <v>2.4805000000000001</v>
      </c>
      <c r="M186">
        <v>0.80665000000000009</v>
      </c>
      <c r="N186">
        <v>0.39119999999999999</v>
      </c>
      <c r="O186">
        <v>0.14850000000000002</v>
      </c>
      <c r="P186">
        <v>6.1924999999999999</v>
      </c>
      <c r="Q186">
        <v>5.1784999999999997</v>
      </c>
      <c r="R186">
        <v>0.92590000000000006</v>
      </c>
      <c r="S186">
        <v>0.8364999999999998</v>
      </c>
      <c r="T186">
        <v>1.5075000000000001</v>
      </c>
      <c r="U186">
        <v>44.4</v>
      </c>
      <c r="V186">
        <v>43.415059999999997</v>
      </c>
      <c r="W186">
        <v>1.7541310000000001</v>
      </c>
      <c r="X186">
        <v>24.75018</v>
      </c>
    </row>
    <row r="187" spans="1:24" x14ac:dyDescent="0.3">
      <c r="A187" t="s">
        <v>212</v>
      </c>
      <c r="B187" s="113">
        <v>340</v>
      </c>
      <c r="C187" t="s">
        <v>240</v>
      </c>
      <c r="D187">
        <v>10</v>
      </c>
      <c r="E187">
        <v>6.39</v>
      </c>
      <c r="F187">
        <v>10.885000000000002</v>
      </c>
      <c r="G187">
        <v>5.6889500000000002</v>
      </c>
      <c r="H187">
        <v>0.14155000000000001</v>
      </c>
      <c r="I187">
        <v>0.88319999999999999</v>
      </c>
      <c r="J187">
        <v>13.3515</v>
      </c>
      <c r="K187">
        <v>0</v>
      </c>
      <c r="L187">
        <v>2.3795000000000002</v>
      </c>
      <c r="M187">
        <v>0.55585000000000007</v>
      </c>
      <c r="N187">
        <v>0.34930000000000005</v>
      </c>
      <c r="O187">
        <v>0.17699999999999999</v>
      </c>
      <c r="P187">
        <v>4.3564999999999996</v>
      </c>
      <c r="Q187">
        <v>7.3995000000000006</v>
      </c>
      <c r="R187">
        <v>0.86350000000000005</v>
      </c>
      <c r="S187">
        <v>3.5824999999999996</v>
      </c>
      <c r="T187">
        <v>1.2084999999999999</v>
      </c>
      <c r="U187">
        <v>45.06</v>
      </c>
      <c r="V187">
        <v>42.005659999999999</v>
      </c>
      <c r="W187">
        <v>1.91238</v>
      </c>
      <c r="X187">
        <v>21.965119999999999</v>
      </c>
    </row>
    <row r="188" spans="1:24" x14ac:dyDescent="0.3">
      <c r="A188" t="s">
        <v>212</v>
      </c>
      <c r="B188" s="113">
        <v>340</v>
      </c>
      <c r="C188" t="s">
        <v>240</v>
      </c>
      <c r="D188">
        <v>11</v>
      </c>
      <c r="E188">
        <v>6.3</v>
      </c>
      <c r="F188">
        <v>9.3879999999999999</v>
      </c>
      <c r="G188">
        <v>5.4759500000000001</v>
      </c>
      <c r="H188">
        <v>0.38324999999999998</v>
      </c>
      <c r="I188">
        <v>0.746</v>
      </c>
      <c r="J188">
        <v>12.3515</v>
      </c>
      <c r="K188">
        <v>0</v>
      </c>
      <c r="L188">
        <v>2.4265000000000003</v>
      </c>
      <c r="M188">
        <v>0.65955000000000008</v>
      </c>
      <c r="N188">
        <v>0.28780000000000006</v>
      </c>
      <c r="O188">
        <v>0.14429999999999998</v>
      </c>
      <c r="P188">
        <v>3.5165000000000002</v>
      </c>
      <c r="Q188">
        <v>4.7714999999999996</v>
      </c>
      <c r="R188">
        <v>0.83210000000000006</v>
      </c>
      <c r="S188">
        <v>5.5264999999999995</v>
      </c>
      <c r="T188">
        <v>1.5004999999999999</v>
      </c>
      <c r="U188">
        <v>50.79</v>
      </c>
      <c r="V188">
        <v>42.975990000000003</v>
      </c>
      <c r="W188">
        <v>1.889438</v>
      </c>
      <c r="X188">
        <v>22.745380000000001</v>
      </c>
    </row>
    <row r="189" spans="1:24" x14ac:dyDescent="0.3">
      <c r="A189" t="s">
        <v>212</v>
      </c>
      <c r="B189" s="113">
        <v>340</v>
      </c>
      <c r="C189" t="s">
        <v>240</v>
      </c>
      <c r="D189">
        <v>12</v>
      </c>
      <c r="E189">
        <v>6.93</v>
      </c>
      <c r="F189">
        <v>4.4139999999999997</v>
      </c>
      <c r="G189">
        <v>6.5699500000000004</v>
      </c>
      <c r="H189">
        <v>0.29225000000000001</v>
      </c>
      <c r="I189">
        <v>0.59570000000000001</v>
      </c>
      <c r="J189">
        <v>9.3115000000000006</v>
      </c>
      <c r="K189">
        <v>0</v>
      </c>
      <c r="L189">
        <v>1.0774999999999999</v>
      </c>
      <c r="M189">
        <v>0.79375000000000007</v>
      </c>
      <c r="N189">
        <v>0.32479999999999998</v>
      </c>
      <c r="O189">
        <v>0.13319999999999999</v>
      </c>
      <c r="P189">
        <v>1.9684999999999999</v>
      </c>
      <c r="Q189">
        <v>5.0244999999999997</v>
      </c>
      <c r="R189">
        <v>1.0305</v>
      </c>
      <c r="S189">
        <v>2.2805</v>
      </c>
      <c r="T189">
        <v>1.0515000000000001</v>
      </c>
      <c r="U189">
        <v>43.58</v>
      </c>
      <c r="V189">
        <v>44.570970000000003</v>
      </c>
      <c r="W189">
        <v>1.8427009999999999</v>
      </c>
      <c r="X189">
        <v>24.187840000000001</v>
      </c>
    </row>
    <row r="190" spans="1:24" x14ac:dyDescent="0.3">
      <c r="A190" t="s">
        <v>212</v>
      </c>
      <c r="B190" s="113">
        <v>340</v>
      </c>
      <c r="C190" t="s">
        <v>241</v>
      </c>
      <c r="D190">
        <v>13</v>
      </c>
      <c r="E190">
        <v>6.17</v>
      </c>
      <c r="F190">
        <v>21.425000000000001</v>
      </c>
      <c r="G190">
        <v>6.9739500000000003</v>
      </c>
      <c r="H190">
        <v>0</v>
      </c>
      <c r="I190">
        <v>1.4304999999999999</v>
      </c>
      <c r="J190">
        <v>15.701500000000001</v>
      </c>
      <c r="K190">
        <v>0</v>
      </c>
      <c r="L190">
        <v>4.3295000000000003</v>
      </c>
      <c r="M190">
        <v>0.31405</v>
      </c>
      <c r="N190">
        <v>0.65550000000000008</v>
      </c>
      <c r="O190">
        <v>0.17899999999999999</v>
      </c>
      <c r="P190">
        <v>3.1915</v>
      </c>
      <c r="Q190">
        <v>6.2264999999999997</v>
      </c>
      <c r="R190">
        <v>0.71030000000000004</v>
      </c>
      <c r="S190">
        <v>6.3315000000000001</v>
      </c>
      <c r="T190">
        <v>1.2175</v>
      </c>
      <c r="U190">
        <v>48.61</v>
      </c>
      <c r="V190">
        <v>38.373289999999997</v>
      </c>
      <c r="W190">
        <v>2.2679749999999999</v>
      </c>
      <c r="X190">
        <v>16.919630000000002</v>
      </c>
    </row>
    <row r="191" spans="1:24" x14ac:dyDescent="0.3">
      <c r="A191" t="s">
        <v>212</v>
      </c>
      <c r="B191" s="113">
        <v>340</v>
      </c>
      <c r="C191" t="s">
        <v>241</v>
      </c>
      <c r="D191">
        <v>14</v>
      </c>
      <c r="E191">
        <v>8.5399999999999991</v>
      </c>
      <c r="F191">
        <v>20.875</v>
      </c>
      <c r="G191">
        <v>8.4099499999999985</v>
      </c>
      <c r="H191">
        <v>0</v>
      </c>
      <c r="I191">
        <v>0.82209999999999994</v>
      </c>
      <c r="J191">
        <v>23.171500000000002</v>
      </c>
      <c r="K191">
        <v>4.6350000000000016</v>
      </c>
      <c r="L191">
        <v>4.0564999999999998</v>
      </c>
      <c r="M191">
        <v>0.71055000000000001</v>
      </c>
      <c r="N191">
        <v>0.75240000000000007</v>
      </c>
      <c r="O191">
        <v>0.18880000000000002</v>
      </c>
      <c r="P191">
        <v>8.8945000000000007</v>
      </c>
      <c r="Q191">
        <v>7.0575000000000001</v>
      </c>
      <c r="R191">
        <v>0.78639999999999999</v>
      </c>
      <c r="S191">
        <v>7.9495000000000005</v>
      </c>
      <c r="T191">
        <v>2.1945000000000001</v>
      </c>
      <c r="U191">
        <v>54.37</v>
      </c>
      <c r="V191">
        <v>38.410850000000003</v>
      </c>
      <c r="W191">
        <v>2.3745020000000001</v>
      </c>
      <c r="X191">
        <v>16.176380000000002</v>
      </c>
    </row>
    <row r="192" spans="1:24" x14ac:dyDescent="0.3">
      <c r="A192" t="s">
        <v>212</v>
      </c>
      <c r="B192" s="113">
        <v>340</v>
      </c>
      <c r="C192" t="s">
        <v>241</v>
      </c>
      <c r="D192">
        <v>15</v>
      </c>
      <c r="E192">
        <v>6.48</v>
      </c>
      <c r="F192">
        <v>10.165000000000001</v>
      </c>
      <c r="G192">
        <v>5.5089500000000005</v>
      </c>
      <c r="H192">
        <v>0.16264999999999999</v>
      </c>
      <c r="I192">
        <v>0.19059999999999999</v>
      </c>
      <c r="J192">
        <v>13.061500000000001</v>
      </c>
      <c r="K192">
        <v>0</v>
      </c>
      <c r="L192">
        <v>1.0974999999999999</v>
      </c>
      <c r="M192">
        <v>0.42285</v>
      </c>
      <c r="N192">
        <v>0.47430000000000005</v>
      </c>
      <c r="O192">
        <v>9.7799999999999998E-2</v>
      </c>
      <c r="P192">
        <v>2.9705000000000004</v>
      </c>
      <c r="Q192">
        <v>7.3135000000000003</v>
      </c>
      <c r="R192">
        <v>0.64539999999999997</v>
      </c>
      <c r="S192">
        <v>1.9275</v>
      </c>
      <c r="T192">
        <v>0.98849999999999993</v>
      </c>
      <c r="U192">
        <v>43.59</v>
      </c>
      <c r="V192">
        <v>37.077240000000003</v>
      </c>
      <c r="W192">
        <v>2.458936</v>
      </c>
      <c r="X192">
        <v>15.078569999999999</v>
      </c>
    </row>
    <row r="193" spans="1:24" x14ac:dyDescent="0.3">
      <c r="A193" t="s">
        <v>212</v>
      </c>
      <c r="B193" s="113">
        <v>340</v>
      </c>
      <c r="C193" t="s">
        <v>241</v>
      </c>
      <c r="D193">
        <v>16</v>
      </c>
      <c r="E193">
        <v>6.07</v>
      </c>
      <c r="F193">
        <v>12.555000000000001</v>
      </c>
      <c r="G193">
        <v>8.9429499999999997</v>
      </c>
      <c r="H193">
        <v>3.9749999999999994E-2</v>
      </c>
      <c r="I193">
        <v>0.76139999999999997</v>
      </c>
      <c r="J193">
        <v>17.111500000000003</v>
      </c>
      <c r="K193">
        <v>2.2850000000000001</v>
      </c>
      <c r="L193">
        <v>2.4864999999999999</v>
      </c>
      <c r="M193">
        <v>0.63865000000000005</v>
      </c>
      <c r="N193">
        <v>0.80170000000000008</v>
      </c>
      <c r="O193">
        <v>0.1981</v>
      </c>
      <c r="P193">
        <v>5.7734999999999994</v>
      </c>
      <c r="Q193">
        <v>5.6585000000000001</v>
      </c>
      <c r="R193">
        <v>0.87870000000000004</v>
      </c>
      <c r="S193">
        <v>7.2125000000000004</v>
      </c>
      <c r="T193">
        <v>2.4325000000000001</v>
      </c>
      <c r="U193">
        <v>63.059999999999995</v>
      </c>
      <c r="V193">
        <v>41.088000000000001</v>
      </c>
      <c r="W193">
        <v>2.1235059999999999</v>
      </c>
      <c r="X193">
        <v>19.349129999999999</v>
      </c>
    </row>
    <row r="194" spans="1:24" x14ac:dyDescent="0.3">
      <c r="A194" t="s">
        <v>213</v>
      </c>
      <c r="B194" s="113">
        <v>374</v>
      </c>
      <c r="C194" t="s">
        <v>238</v>
      </c>
      <c r="D194">
        <v>1</v>
      </c>
      <c r="E194">
        <v>2.19</v>
      </c>
      <c r="F194">
        <v>6.0489999999999995</v>
      </c>
      <c r="G194">
        <v>13.133949999999999</v>
      </c>
      <c r="H194">
        <v>0.39675000000000005</v>
      </c>
      <c r="I194">
        <v>0.95550000000000002</v>
      </c>
      <c r="J194">
        <v>13.7515</v>
      </c>
      <c r="K194">
        <v>16.275000000000002</v>
      </c>
      <c r="L194">
        <v>1.2854999999999999</v>
      </c>
      <c r="M194">
        <v>1.16835</v>
      </c>
      <c r="N194">
        <v>1.571</v>
      </c>
      <c r="O194">
        <v>0.99950000000000006</v>
      </c>
      <c r="P194">
        <v>3.3415000000000004</v>
      </c>
      <c r="Q194">
        <v>29.897500000000001</v>
      </c>
      <c r="R194">
        <v>0.97650000000000003</v>
      </c>
      <c r="S194">
        <v>3.8034999999999997</v>
      </c>
      <c r="T194">
        <v>1.5225</v>
      </c>
      <c r="U194">
        <v>117.15</v>
      </c>
      <c r="V194">
        <v>41.998910000000002</v>
      </c>
      <c r="W194">
        <v>2.193765</v>
      </c>
      <c r="X194">
        <v>19.144670000000001</v>
      </c>
    </row>
    <row r="195" spans="1:24" x14ac:dyDescent="0.3">
      <c r="A195" t="s">
        <v>213</v>
      </c>
      <c r="B195" s="113">
        <v>374</v>
      </c>
      <c r="C195" t="s">
        <v>238</v>
      </c>
      <c r="D195">
        <v>2</v>
      </c>
      <c r="E195">
        <v>4</v>
      </c>
      <c r="F195">
        <v>7.4740000000000002</v>
      </c>
      <c r="G195">
        <v>18.653950000000002</v>
      </c>
      <c r="H195">
        <v>5.174999999999999E-2</v>
      </c>
      <c r="I195">
        <v>1.0024999999999999</v>
      </c>
      <c r="J195">
        <v>10.2515</v>
      </c>
      <c r="K195">
        <v>4.1350000000000016</v>
      </c>
      <c r="L195">
        <v>1.6864999999999999</v>
      </c>
      <c r="M195">
        <v>0.79365000000000008</v>
      </c>
      <c r="N195">
        <v>2.262</v>
      </c>
      <c r="O195">
        <v>1.8694999999999999</v>
      </c>
      <c r="P195">
        <v>2.6785000000000001</v>
      </c>
      <c r="Q195">
        <v>6.2634999999999996</v>
      </c>
      <c r="R195">
        <v>1.2665</v>
      </c>
      <c r="S195">
        <v>3.9485000000000001</v>
      </c>
      <c r="T195">
        <v>1.2304999999999999</v>
      </c>
      <c r="U195">
        <v>78.02</v>
      </c>
      <c r="V195">
        <v>38.496839999999999</v>
      </c>
      <c r="W195">
        <v>2.58839</v>
      </c>
      <c r="X195">
        <v>14.87289</v>
      </c>
    </row>
    <row r="196" spans="1:24" x14ac:dyDescent="0.3">
      <c r="A196" t="s">
        <v>213</v>
      </c>
      <c r="B196" s="113">
        <v>374</v>
      </c>
      <c r="C196" t="s">
        <v>238</v>
      </c>
      <c r="D196">
        <v>3</v>
      </c>
      <c r="E196">
        <v>3.31</v>
      </c>
      <c r="F196">
        <v>4.7130000000000001</v>
      </c>
      <c r="G196">
        <v>13.223949999999999</v>
      </c>
      <c r="H196">
        <v>0.20654999999999998</v>
      </c>
      <c r="I196">
        <v>0.8508</v>
      </c>
      <c r="J196">
        <v>8.7065000000000001</v>
      </c>
      <c r="K196">
        <v>4.125</v>
      </c>
      <c r="L196">
        <v>1.2705</v>
      </c>
      <c r="M196">
        <v>1.2543500000000001</v>
      </c>
      <c r="N196">
        <v>1.45</v>
      </c>
      <c r="O196">
        <v>0.88719999999999999</v>
      </c>
      <c r="P196">
        <v>2.4475000000000002</v>
      </c>
      <c r="Q196">
        <v>5.2424999999999997</v>
      </c>
      <c r="R196">
        <v>0.92900000000000005</v>
      </c>
      <c r="S196">
        <v>2.0904999999999996</v>
      </c>
      <c r="T196">
        <v>1.8154999999999999</v>
      </c>
      <c r="U196">
        <v>47.160000000000004</v>
      </c>
      <c r="V196">
        <v>43.340580000000003</v>
      </c>
      <c r="W196">
        <v>1.984909</v>
      </c>
      <c r="X196">
        <v>21.835039999999999</v>
      </c>
    </row>
    <row r="197" spans="1:24" x14ac:dyDescent="0.3">
      <c r="A197" t="s">
        <v>213</v>
      </c>
      <c r="B197" s="113">
        <v>374</v>
      </c>
      <c r="C197" t="s">
        <v>238</v>
      </c>
      <c r="D197">
        <v>4</v>
      </c>
      <c r="E197">
        <v>3.11</v>
      </c>
      <c r="F197">
        <v>7.899</v>
      </c>
      <c r="G197">
        <v>12.393949999999998</v>
      </c>
      <c r="H197">
        <v>0.16364999999999999</v>
      </c>
      <c r="I197">
        <v>2.2155</v>
      </c>
      <c r="J197">
        <v>11.7515</v>
      </c>
      <c r="K197">
        <v>6.875</v>
      </c>
      <c r="L197">
        <v>1.9374999999999998</v>
      </c>
      <c r="M197">
        <v>0.82375000000000009</v>
      </c>
      <c r="N197">
        <v>1.1560000000000001</v>
      </c>
      <c r="O197">
        <v>0.98370000000000002</v>
      </c>
      <c r="P197">
        <v>1.7714999999999999</v>
      </c>
      <c r="Q197">
        <v>6.8114999999999997</v>
      </c>
      <c r="R197">
        <v>1.0145</v>
      </c>
      <c r="S197">
        <v>14.2295</v>
      </c>
      <c r="T197">
        <v>0.7339</v>
      </c>
      <c r="U197">
        <v>103.35</v>
      </c>
      <c r="V197">
        <v>41.168239999999997</v>
      </c>
      <c r="W197">
        <v>2.0665089999999999</v>
      </c>
      <c r="X197">
        <v>19.92164</v>
      </c>
    </row>
    <row r="198" spans="1:24" x14ac:dyDescent="0.3">
      <c r="A198" t="s">
        <v>213</v>
      </c>
      <c r="B198" s="113">
        <v>374</v>
      </c>
      <c r="C198" t="s">
        <v>239</v>
      </c>
      <c r="D198">
        <v>5</v>
      </c>
      <c r="E198">
        <v>2.78</v>
      </c>
      <c r="F198">
        <v>4.8559999999999999</v>
      </c>
      <c r="G198">
        <v>8.1419499999999996</v>
      </c>
      <c r="H198">
        <v>0.20414999999999997</v>
      </c>
      <c r="I198">
        <v>1.3825000000000001</v>
      </c>
      <c r="J198">
        <v>8.4314999999999998</v>
      </c>
      <c r="K198">
        <v>1.4649999999999999</v>
      </c>
      <c r="L198">
        <v>1.8154999999999999</v>
      </c>
      <c r="M198">
        <v>1.2983500000000001</v>
      </c>
      <c r="N198">
        <v>1.135</v>
      </c>
      <c r="O198">
        <v>0.76519999999999999</v>
      </c>
      <c r="P198">
        <v>1.0055000000000001</v>
      </c>
      <c r="Q198">
        <v>5.4335000000000004</v>
      </c>
      <c r="R198">
        <v>0.85750000000000004</v>
      </c>
      <c r="S198">
        <v>4.2734999999999994</v>
      </c>
      <c r="T198">
        <v>1.2344999999999999</v>
      </c>
      <c r="U198">
        <v>51.080000000000005</v>
      </c>
      <c r="V198">
        <v>43.549329999999998</v>
      </c>
      <c r="W198">
        <v>1.8969830000000001</v>
      </c>
      <c r="X198">
        <v>22.957149999999999</v>
      </c>
    </row>
    <row r="199" spans="1:24" x14ac:dyDescent="0.3">
      <c r="A199" t="s">
        <v>213</v>
      </c>
      <c r="B199" s="113">
        <v>374</v>
      </c>
      <c r="C199" t="s">
        <v>239</v>
      </c>
      <c r="D199">
        <v>6</v>
      </c>
      <c r="E199">
        <v>2.2599999999999998</v>
      </c>
      <c r="F199">
        <v>8.9310000000000009</v>
      </c>
      <c r="G199">
        <v>9.7669499999999996</v>
      </c>
      <c r="H199">
        <v>0.22884999999999997</v>
      </c>
      <c r="I199">
        <v>1.1265000000000001</v>
      </c>
      <c r="J199">
        <v>6.0584999999999996</v>
      </c>
      <c r="K199">
        <v>5.1850000000000023</v>
      </c>
      <c r="L199">
        <v>3.3435000000000001</v>
      </c>
      <c r="M199">
        <v>1.49735</v>
      </c>
      <c r="N199">
        <v>1.37</v>
      </c>
      <c r="O199">
        <v>0.9588000000000001</v>
      </c>
      <c r="P199">
        <v>4.3584999999999994</v>
      </c>
      <c r="Q199">
        <v>5.3784999999999998</v>
      </c>
      <c r="R199">
        <v>0.91510000000000002</v>
      </c>
      <c r="S199">
        <v>2.7145000000000001</v>
      </c>
      <c r="T199">
        <v>0.55789999999999995</v>
      </c>
      <c r="U199">
        <v>79.91</v>
      </c>
      <c r="V199">
        <v>43.13165</v>
      </c>
      <c r="W199">
        <v>1.824702</v>
      </c>
      <c r="X199">
        <v>23.637640000000001</v>
      </c>
    </row>
    <row r="200" spans="1:24" x14ac:dyDescent="0.3">
      <c r="A200" t="s">
        <v>213</v>
      </c>
      <c r="B200" s="113">
        <v>374</v>
      </c>
      <c r="C200" t="s">
        <v>239</v>
      </c>
      <c r="D200">
        <v>7</v>
      </c>
      <c r="E200">
        <v>2.25</v>
      </c>
      <c r="F200">
        <v>6.2249999999999996</v>
      </c>
      <c r="G200">
        <v>13.943949999999999</v>
      </c>
      <c r="H200">
        <v>0</v>
      </c>
      <c r="I200">
        <v>1.0585</v>
      </c>
      <c r="J200">
        <v>5.5264999999999995</v>
      </c>
      <c r="K200">
        <v>11.334999999999997</v>
      </c>
      <c r="L200">
        <v>2.0515000000000003</v>
      </c>
      <c r="M200">
        <v>1.0263500000000001</v>
      </c>
      <c r="N200">
        <v>1.5170000000000001</v>
      </c>
      <c r="O200">
        <v>1.3714999999999999</v>
      </c>
      <c r="P200">
        <v>2.8315000000000001</v>
      </c>
      <c r="Q200">
        <v>5.4264999999999999</v>
      </c>
      <c r="R200">
        <v>0.86299999999999999</v>
      </c>
      <c r="S200">
        <v>4.4674999999999994</v>
      </c>
      <c r="T200">
        <v>1.2055</v>
      </c>
      <c r="U200">
        <v>85.089999999999989</v>
      </c>
      <c r="V200">
        <v>42.670450000000002</v>
      </c>
      <c r="W200">
        <v>1.783045</v>
      </c>
      <c r="X200">
        <v>23.93122</v>
      </c>
    </row>
    <row r="201" spans="1:24" x14ac:dyDescent="0.3">
      <c r="A201" t="s">
        <v>213</v>
      </c>
      <c r="B201" s="113">
        <v>374</v>
      </c>
      <c r="C201" t="s">
        <v>239</v>
      </c>
      <c r="D201">
        <v>8</v>
      </c>
      <c r="E201">
        <v>2.4</v>
      </c>
      <c r="F201">
        <v>8.6050000000000004</v>
      </c>
      <c r="G201">
        <v>7.6749499999999999</v>
      </c>
      <c r="H201">
        <v>0.57255</v>
      </c>
      <c r="I201">
        <v>1.4915</v>
      </c>
      <c r="J201">
        <v>5.6434999999999995</v>
      </c>
      <c r="K201">
        <v>12.044999999999998</v>
      </c>
      <c r="L201">
        <v>2.0175000000000001</v>
      </c>
      <c r="M201">
        <v>1.3603499999999999</v>
      </c>
      <c r="N201">
        <v>1.26</v>
      </c>
      <c r="O201">
        <v>0.879</v>
      </c>
      <c r="P201">
        <v>2.5755000000000003</v>
      </c>
      <c r="Q201">
        <v>6.4424999999999999</v>
      </c>
      <c r="R201">
        <v>0.82330000000000003</v>
      </c>
      <c r="S201">
        <v>4.0914999999999999</v>
      </c>
      <c r="T201">
        <v>0.69889999999999997</v>
      </c>
      <c r="U201">
        <v>98.949999999999989</v>
      </c>
      <c r="V201">
        <v>43.49944</v>
      </c>
      <c r="W201">
        <v>1.6424650000000001</v>
      </c>
      <c r="X201">
        <v>26.48424</v>
      </c>
    </row>
    <row r="202" spans="1:24" x14ac:dyDescent="0.3">
      <c r="A202" t="s">
        <v>213</v>
      </c>
      <c r="B202" s="113">
        <v>374</v>
      </c>
      <c r="C202" t="s">
        <v>240</v>
      </c>
      <c r="D202">
        <v>9</v>
      </c>
      <c r="E202">
        <v>5.0599999999999996</v>
      </c>
      <c r="F202">
        <v>13.855</v>
      </c>
      <c r="G202">
        <v>4.1329500000000001</v>
      </c>
      <c r="H202">
        <v>0.36404999999999998</v>
      </c>
      <c r="I202">
        <v>0.75980000000000003</v>
      </c>
      <c r="J202">
        <v>12.311500000000001</v>
      </c>
      <c r="K202">
        <v>3.4050000000000011</v>
      </c>
      <c r="L202">
        <v>1.8505</v>
      </c>
      <c r="M202">
        <v>9.3950000000000006E-2</v>
      </c>
      <c r="N202">
        <v>0.24610000000000001</v>
      </c>
      <c r="O202">
        <v>9.5600000000000004E-2</v>
      </c>
      <c r="P202">
        <v>2.0685000000000002</v>
      </c>
      <c r="Q202">
        <v>3.0585000000000004</v>
      </c>
      <c r="R202">
        <v>0.31909999999999999</v>
      </c>
      <c r="S202">
        <v>5.5884999999999998</v>
      </c>
      <c r="T202">
        <v>0.73480000000000001</v>
      </c>
      <c r="U202">
        <v>78.929999999999993</v>
      </c>
      <c r="V202">
        <v>41.584409999999998</v>
      </c>
      <c r="W202">
        <v>1.984915</v>
      </c>
      <c r="X202">
        <v>20.950220000000002</v>
      </c>
    </row>
    <row r="203" spans="1:24" x14ac:dyDescent="0.3">
      <c r="A203" t="s">
        <v>213</v>
      </c>
      <c r="B203" s="113">
        <v>374</v>
      </c>
      <c r="C203" t="s">
        <v>240</v>
      </c>
      <c r="D203">
        <v>10</v>
      </c>
      <c r="E203">
        <v>5.68</v>
      </c>
      <c r="F203">
        <v>14.375</v>
      </c>
      <c r="G203">
        <v>6.3609499999999999</v>
      </c>
      <c r="H203">
        <v>0</v>
      </c>
      <c r="I203">
        <v>1.2444999999999999</v>
      </c>
      <c r="J203">
        <v>4.0175000000000001</v>
      </c>
      <c r="K203">
        <v>2.9649999999999999</v>
      </c>
      <c r="L203">
        <v>2.2775000000000003</v>
      </c>
      <c r="M203">
        <v>0.56555</v>
      </c>
      <c r="N203">
        <v>0.37429999999999997</v>
      </c>
      <c r="O203">
        <v>0.13390000000000002</v>
      </c>
      <c r="P203">
        <v>4.9864999999999995</v>
      </c>
      <c r="Q203">
        <v>4.1044999999999998</v>
      </c>
      <c r="R203">
        <v>0.99850000000000005</v>
      </c>
      <c r="S203">
        <v>6.0554999999999994</v>
      </c>
      <c r="T203">
        <v>2.0165000000000002</v>
      </c>
      <c r="U203">
        <v>50.530000000000008</v>
      </c>
      <c r="V203">
        <v>44.097720000000002</v>
      </c>
      <c r="W203">
        <v>1.700161</v>
      </c>
      <c r="X203">
        <v>25.937380000000001</v>
      </c>
    </row>
    <row r="204" spans="1:24" x14ac:dyDescent="0.3">
      <c r="A204" t="s">
        <v>213</v>
      </c>
      <c r="B204" s="113">
        <v>374</v>
      </c>
      <c r="C204" t="s">
        <v>240</v>
      </c>
      <c r="D204">
        <v>11</v>
      </c>
      <c r="E204">
        <v>4.0999999999999996</v>
      </c>
      <c r="F204">
        <v>17.855</v>
      </c>
      <c r="G204">
        <v>5.58195</v>
      </c>
      <c r="H204">
        <v>1.0149999999999992E-2</v>
      </c>
      <c r="I204">
        <v>0.96049999999999991</v>
      </c>
      <c r="J204">
        <v>12.121499999999999</v>
      </c>
      <c r="K204">
        <v>7.375</v>
      </c>
      <c r="L204">
        <v>4.2294999999999998</v>
      </c>
      <c r="M204">
        <v>0.21065</v>
      </c>
      <c r="N204">
        <v>0.29059999999999997</v>
      </c>
      <c r="O204">
        <v>0.15970000000000001</v>
      </c>
      <c r="P204">
        <v>2.7365000000000004</v>
      </c>
      <c r="Q204">
        <v>6.7954999999999997</v>
      </c>
      <c r="R204">
        <v>0.92120000000000002</v>
      </c>
      <c r="S204">
        <v>5.5134999999999996</v>
      </c>
      <c r="T204">
        <v>1.7745</v>
      </c>
      <c r="U204">
        <v>75.64</v>
      </c>
      <c r="V204">
        <v>41.182490000000001</v>
      </c>
      <c r="W204">
        <v>1.89131</v>
      </c>
      <c r="X204">
        <v>21.77459</v>
      </c>
    </row>
    <row r="205" spans="1:24" x14ac:dyDescent="0.3">
      <c r="A205" t="s">
        <v>213</v>
      </c>
      <c r="B205" s="113">
        <v>374</v>
      </c>
      <c r="C205" t="s">
        <v>240</v>
      </c>
      <c r="D205">
        <v>12</v>
      </c>
      <c r="E205">
        <v>5.63</v>
      </c>
      <c r="F205">
        <v>10.575000000000001</v>
      </c>
      <c r="G205">
        <v>4.6769499999999997</v>
      </c>
      <c r="H205">
        <v>2.9049999999999992E-2</v>
      </c>
      <c r="I205">
        <v>1.0634999999999999</v>
      </c>
      <c r="J205">
        <v>7.4525000000000006</v>
      </c>
      <c r="K205">
        <v>0.91499999999999915</v>
      </c>
      <c r="L205">
        <v>2.5055000000000001</v>
      </c>
      <c r="M205">
        <v>0.16005</v>
      </c>
      <c r="N205">
        <v>0.22419999999999998</v>
      </c>
      <c r="O205">
        <v>0.13069999999999998</v>
      </c>
      <c r="P205">
        <v>3.7865000000000002</v>
      </c>
      <c r="Q205">
        <v>2.4504999999999999</v>
      </c>
      <c r="R205">
        <v>0.75209999999999999</v>
      </c>
      <c r="S205">
        <v>2.3334999999999999</v>
      </c>
      <c r="T205">
        <v>1.0205</v>
      </c>
      <c r="U205">
        <v>104.94999999999999</v>
      </c>
      <c r="V205">
        <v>42.948059999999998</v>
      </c>
      <c r="W205">
        <v>1.6649259999999999</v>
      </c>
      <c r="X205">
        <v>25.795780000000001</v>
      </c>
    </row>
    <row r="206" spans="1:24" x14ac:dyDescent="0.3">
      <c r="A206" t="s">
        <v>213</v>
      </c>
      <c r="B206" s="113">
        <v>374</v>
      </c>
      <c r="C206" t="s">
        <v>241</v>
      </c>
      <c r="D206">
        <v>13</v>
      </c>
      <c r="E206">
        <v>4.04</v>
      </c>
      <c r="F206">
        <v>12.555000000000001</v>
      </c>
      <c r="G206">
        <v>7.3569500000000003</v>
      </c>
      <c r="H206">
        <v>0</v>
      </c>
      <c r="I206">
        <v>0.86770000000000003</v>
      </c>
      <c r="J206">
        <v>6.3665000000000003</v>
      </c>
      <c r="K206">
        <v>4.6649999999999991</v>
      </c>
      <c r="L206">
        <v>1.7504999999999999</v>
      </c>
      <c r="M206">
        <v>0.27634999999999998</v>
      </c>
      <c r="N206">
        <v>0.49609999999999999</v>
      </c>
      <c r="O206">
        <v>0.1236</v>
      </c>
      <c r="P206">
        <v>2.2455000000000003</v>
      </c>
      <c r="Q206">
        <v>4.5614999999999997</v>
      </c>
      <c r="R206">
        <v>0.75590000000000002</v>
      </c>
      <c r="S206">
        <v>5.3774999999999995</v>
      </c>
      <c r="T206">
        <v>1.1805000000000001</v>
      </c>
      <c r="U206">
        <v>64.099999999999994</v>
      </c>
      <c r="V206">
        <v>40.699829999999999</v>
      </c>
      <c r="W206">
        <v>1.639316</v>
      </c>
      <c r="X206">
        <v>24.82732</v>
      </c>
    </row>
    <row r="207" spans="1:24" x14ac:dyDescent="0.3">
      <c r="A207" t="s">
        <v>213</v>
      </c>
      <c r="B207" s="113">
        <v>374</v>
      </c>
      <c r="C207" t="s">
        <v>241</v>
      </c>
      <c r="D207">
        <v>14</v>
      </c>
      <c r="E207">
        <v>5.87</v>
      </c>
      <c r="F207">
        <v>16.145</v>
      </c>
      <c r="G207">
        <v>8.9779499999999999</v>
      </c>
      <c r="H207">
        <v>0</v>
      </c>
      <c r="I207">
        <v>1.2444999999999999</v>
      </c>
      <c r="J207">
        <v>15.771500000000001</v>
      </c>
      <c r="K207">
        <v>26.605</v>
      </c>
      <c r="L207">
        <v>2.5015000000000001</v>
      </c>
      <c r="M207">
        <v>0.20995</v>
      </c>
      <c r="N207">
        <v>0.74809999999999999</v>
      </c>
      <c r="O207">
        <v>0.17309999999999998</v>
      </c>
      <c r="P207">
        <v>2.9785000000000004</v>
      </c>
      <c r="Q207">
        <v>7.0915000000000008</v>
      </c>
      <c r="R207">
        <v>0.90439999999999998</v>
      </c>
      <c r="S207">
        <v>11.3195</v>
      </c>
      <c r="T207">
        <v>1.2215</v>
      </c>
      <c r="U207">
        <v>72.919999999999987</v>
      </c>
      <c r="V207">
        <v>39.517020000000002</v>
      </c>
      <c r="W207">
        <v>1.493036</v>
      </c>
      <c r="X207">
        <v>26.467559999999999</v>
      </c>
    </row>
    <row r="208" spans="1:24" x14ac:dyDescent="0.3">
      <c r="A208" t="s">
        <v>213</v>
      </c>
      <c r="B208" s="113">
        <v>374</v>
      </c>
      <c r="C208" t="s">
        <v>241</v>
      </c>
      <c r="D208">
        <v>15</v>
      </c>
      <c r="E208">
        <v>4.4000000000000004</v>
      </c>
      <c r="F208">
        <v>10.585000000000001</v>
      </c>
      <c r="G208">
        <v>10.063949999999998</v>
      </c>
      <c r="H208">
        <v>0</v>
      </c>
      <c r="I208">
        <v>1.1495</v>
      </c>
      <c r="J208">
        <v>9.1014999999999997</v>
      </c>
      <c r="K208">
        <v>0</v>
      </c>
      <c r="L208">
        <v>1.1024999999999998</v>
      </c>
      <c r="M208">
        <v>0.17804999999999999</v>
      </c>
      <c r="N208">
        <v>0.72230000000000005</v>
      </c>
      <c r="O208">
        <v>0.18880000000000002</v>
      </c>
      <c r="P208">
        <v>3.3635000000000002</v>
      </c>
      <c r="Q208">
        <v>5.5785</v>
      </c>
      <c r="R208">
        <v>0.93879999999999997</v>
      </c>
      <c r="S208">
        <v>4.2995000000000001</v>
      </c>
      <c r="T208">
        <v>1.0115000000000001</v>
      </c>
      <c r="U208">
        <v>52.360000000000007</v>
      </c>
      <c r="V208">
        <v>42.569189999999999</v>
      </c>
      <c r="W208">
        <v>1.7116480000000001</v>
      </c>
      <c r="X208">
        <v>24.870290000000001</v>
      </c>
    </row>
    <row r="209" spans="1:24" x14ac:dyDescent="0.3">
      <c r="A209" t="s">
        <v>213</v>
      </c>
      <c r="B209" s="113">
        <v>374</v>
      </c>
      <c r="C209" t="s">
        <v>241</v>
      </c>
      <c r="D209">
        <v>16</v>
      </c>
      <c r="E209">
        <v>3.81</v>
      </c>
      <c r="F209">
        <v>12.895000000000001</v>
      </c>
      <c r="G209">
        <v>9.7569499999999998</v>
      </c>
      <c r="H209">
        <v>0</v>
      </c>
      <c r="I209">
        <v>1.1154999999999999</v>
      </c>
      <c r="J209">
        <v>14.981499999999999</v>
      </c>
      <c r="K209">
        <v>8.9350000000000023</v>
      </c>
      <c r="L209">
        <v>1.6675</v>
      </c>
      <c r="M209">
        <v>0.13974999999999999</v>
      </c>
      <c r="N209">
        <v>0.73320000000000007</v>
      </c>
      <c r="O209">
        <v>0.21229999999999999</v>
      </c>
      <c r="P209">
        <v>4.1985000000000001</v>
      </c>
      <c r="Q209">
        <v>5.3944999999999999</v>
      </c>
      <c r="R209">
        <v>0.89129999999999998</v>
      </c>
      <c r="S209">
        <v>6.3434999999999997</v>
      </c>
      <c r="T209">
        <v>0.84730000000000005</v>
      </c>
      <c r="U209">
        <v>54.419999999999995</v>
      </c>
      <c r="V209">
        <v>39.062579999999997</v>
      </c>
      <c r="W209">
        <v>1.4728190000000001</v>
      </c>
      <c r="X209">
        <v>26.522320000000001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J27" sqref="J27"/>
    </sheetView>
  </sheetViews>
  <sheetFormatPr defaultColWidth="11.44140625" defaultRowHeight="14.4" x14ac:dyDescent="0.3"/>
  <cols>
    <col min="1" max="3" width="11.5546875" style="7"/>
    <col min="4" max="4" width="8" customWidth="1"/>
    <col min="5" max="5" width="9.33203125" style="7" customWidth="1"/>
    <col min="6" max="6" width="9.109375" customWidth="1"/>
    <col min="7" max="8" width="9.109375" style="2" customWidth="1"/>
    <col min="9" max="9" width="11.109375" style="2" customWidth="1"/>
    <col min="10" max="10" width="9.6640625" style="2" customWidth="1"/>
  </cols>
  <sheetData>
    <row r="1" spans="1:23" s="2" customFormat="1" x14ac:dyDescent="0.3">
      <c r="A1" s="155" t="s">
        <v>285</v>
      </c>
      <c r="B1" s="155"/>
      <c r="C1" s="155"/>
      <c r="D1" s="155"/>
      <c r="E1" s="155"/>
      <c r="F1" s="155"/>
      <c r="G1" s="15"/>
      <c r="H1" s="15"/>
      <c r="I1" s="15"/>
      <c r="J1" s="15"/>
      <c r="L1" s="155" t="s">
        <v>286</v>
      </c>
      <c r="M1" s="155"/>
      <c r="N1" s="155"/>
      <c r="O1" s="155"/>
      <c r="P1" s="155"/>
      <c r="Q1" s="155"/>
    </row>
    <row r="2" spans="1:23" x14ac:dyDescent="0.3">
      <c r="A2" s="7" t="s">
        <v>245</v>
      </c>
      <c r="B2" s="7" t="s">
        <v>248</v>
      </c>
      <c r="C2" s="114" t="s">
        <v>247</v>
      </c>
      <c r="D2" s="89" t="s">
        <v>253</v>
      </c>
      <c r="E2" s="89" t="s">
        <v>254</v>
      </c>
      <c r="F2" s="90"/>
      <c r="G2" s="91" t="s">
        <v>361</v>
      </c>
      <c r="H2" s="91"/>
      <c r="I2" s="91" t="s">
        <v>254</v>
      </c>
      <c r="J2" s="91"/>
      <c r="L2" s="7" t="s">
        <v>245</v>
      </c>
      <c r="M2" s="7" t="s">
        <v>248</v>
      </c>
      <c r="N2" s="7" t="s">
        <v>249</v>
      </c>
      <c r="O2" s="89" t="s">
        <v>292</v>
      </c>
      <c r="P2" s="89" t="s">
        <v>254</v>
      </c>
      <c r="Q2" s="90"/>
      <c r="R2" s="119" t="s">
        <v>281</v>
      </c>
      <c r="S2" s="120" t="s">
        <v>293</v>
      </c>
      <c r="T2" s="92" t="s">
        <v>292</v>
      </c>
      <c r="U2" s="92" t="s">
        <v>254</v>
      </c>
      <c r="V2" s="91"/>
      <c r="W2" s="86" t="s">
        <v>293</v>
      </c>
    </row>
    <row r="3" spans="1:23" x14ac:dyDescent="0.3">
      <c r="A3" s="7">
        <v>1</v>
      </c>
      <c r="B3" s="7" t="s">
        <v>238</v>
      </c>
      <c r="C3" s="114">
        <v>5.3001999999999997E-3</v>
      </c>
      <c r="D3" s="90"/>
      <c r="E3" s="89"/>
      <c r="F3" s="90"/>
      <c r="G3" s="91"/>
      <c r="H3" s="91"/>
      <c r="I3" s="91"/>
      <c r="J3" s="91"/>
      <c r="L3" s="7">
        <v>1</v>
      </c>
      <c r="M3" s="7" t="s">
        <v>238</v>
      </c>
      <c r="N3" s="114">
        <v>-0.130915</v>
      </c>
      <c r="O3" s="90"/>
      <c r="P3" s="89"/>
      <c r="Q3" s="90"/>
      <c r="R3" s="121">
        <v>47.020854</v>
      </c>
      <c r="S3" s="118"/>
      <c r="T3" s="91"/>
      <c r="U3" s="91"/>
      <c r="V3" s="91"/>
      <c r="W3" s="116"/>
    </row>
    <row r="4" spans="1:23" x14ac:dyDescent="0.3">
      <c r="A4" s="7">
        <v>2</v>
      </c>
      <c r="B4" s="7" t="s">
        <v>238</v>
      </c>
      <c r="C4" s="114">
        <v>5.3880000000000004E-3</v>
      </c>
      <c r="D4" s="90"/>
      <c r="E4" s="89"/>
      <c r="F4" s="90"/>
      <c r="G4" s="91"/>
      <c r="H4" s="91"/>
      <c r="I4" s="91"/>
      <c r="J4" s="91"/>
      <c r="L4" s="7">
        <v>2</v>
      </c>
      <c r="M4" s="7" t="s">
        <v>238</v>
      </c>
      <c r="N4" s="114">
        <v>-0.12035</v>
      </c>
      <c r="O4" s="90"/>
      <c r="P4" s="89"/>
      <c r="Q4" s="90"/>
      <c r="R4" s="121">
        <v>45.432110999999999</v>
      </c>
      <c r="S4" s="118"/>
      <c r="T4" s="91"/>
      <c r="U4" s="91"/>
      <c r="V4" s="91"/>
      <c r="W4" s="116"/>
    </row>
    <row r="5" spans="1:23" x14ac:dyDescent="0.3">
      <c r="A5" s="7">
        <v>3</v>
      </c>
      <c r="B5" s="7" t="s">
        <v>238</v>
      </c>
      <c r="C5" s="114">
        <v>4.8602000000000003E-3</v>
      </c>
      <c r="D5" s="90"/>
      <c r="E5" s="89"/>
      <c r="F5" s="90"/>
      <c r="G5" s="91"/>
      <c r="H5" s="91"/>
      <c r="I5" s="91"/>
      <c r="J5" s="91"/>
      <c r="L5" s="7">
        <v>3</v>
      </c>
      <c r="M5" s="7" t="s">
        <v>238</v>
      </c>
      <c r="N5" s="114">
        <v>-0.11595</v>
      </c>
      <c r="O5" s="90"/>
      <c r="P5" s="89"/>
      <c r="Q5" s="90"/>
      <c r="R5" s="121">
        <v>44.405700000000003</v>
      </c>
      <c r="S5" s="118"/>
      <c r="T5" s="91"/>
      <c r="U5" s="91"/>
      <c r="V5" s="91"/>
      <c r="W5" s="116"/>
    </row>
    <row r="6" spans="1:23" x14ac:dyDescent="0.3">
      <c r="A6" s="7">
        <v>4</v>
      </c>
      <c r="B6" s="7" t="s">
        <v>238</v>
      </c>
      <c r="C6" s="114">
        <v>5.4501999999999997E-3</v>
      </c>
      <c r="D6" s="90">
        <f>AVERAGE(C3:C6)</f>
        <v>5.2496499999999998E-3</v>
      </c>
      <c r="E6" s="117" t="s">
        <v>249</v>
      </c>
      <c r="F6" s="90" t="s">
        <v>398</v>
      </c>
      <c r="G6" s="91"/>
      <c r="H6" s="91"/>
      <c r="I6" s="91"/>
      <c r="J6" s="91"/>
      <c r="L6" s="7">
        <v>4</v>
      </c>
      <c r="M6" s="7" t="s">
        <v>238</v>
      </c>
      <c r="N6" s="114">
        <v>-0.12847900000000001</v>
      </c>
      <c r="O6" s="90">
        <f>AVERAGE(N3:N6)</f>
        <v>-0.12392350000000001</v>
      </c>
      <c r="P6" s="122" t="s">
        <v>249</v>
      </c>
      <c r="Q6" s="90" t="s">
        <v>287</v>
      </c>
      <c r="R6" s="121">
        <v>46.226374</v>
      </c>
      <c r="S6" s="118">
        <f>AVERAGE(R3:R6)</f>
        <v>45.771259749999999</v>
      </c>
      <c r="T6" s="91"/>
      <c r="U6" s="91"/>
      <c r="V6" s="91"/>
      <c r="W6" s="116"/>
    </row>
    <row r="7" spans="1:23" x14ac:dyDescent="0.3">
      <c r="A7" s="7">
        <v>5</v>
      </c>
      <c r="B7" s="7" t="s">
        <v>239</v>
      </c>
      <c r="C7" s="114">
        <v>5.2090000000000001E-3</v>
      </c>
      <c r="D7" s="90"/>
      <c r="E7" s="117"/>
      <c r="F7" s="90"/>
      <c r="G7" s="91"/>
      <c r="H7" s="91"/>
      <c r="I7" s="91"/>
      <c r="J7" s="91"/>
      <c r="L7" s="7">
        <v>5</v>
      </c>
      <c r="M7" s="7" t="s">
        <v>239</v>
      </c>
      <c r="N7" s="114">
        <v>-0.11794499999999999</v>
      </c>
      <c r="O7" s="90"/>
      <c r="P7" s="115"/>
      <c r="Q7" s="90"/>
      <c r="R7" s="121">
        <v>43.387360999999999</v>
      </c>
      <c r="S7" s="118"/>
      <c r="T7" s="91"/>
      <c r="U7" s="91"/>
      <c r="V7" s="91"/>
      <c r="W7" s="116"/>
    </row>
    <row r="8" spans="1:23" x14ac:dyDescent="0.3">
      <c r="A8" s="7">
        <v>6</v>
      </c>
      <c r="B8" s="7" t="s">
        <v>239</v>
      </c>
      <c r="C8" s="114">
        <v>5.1893E-3</v>
      </c>
      <c r="D8" s="90"/>
      <c r="E8" s="117"/>
      <c r="F8" s="90"/>
      <c r="G8" s="91"/>
      <c r="H8" s="91"/>
      <c r="I8" s="91"/>
      <c r="J8" s="91"/>
      <c r="L8" s="7">
        <v>6</v>
      </c>
      <c r="M8" s="7" t="s">
        <v>239</v>
      </c>
      <c r="N8" s="114">
        <v>-0.12041</v>
      </c>
      <c r="O8" s="90"/>
      <c r="P8" s="115"/>
      <c r="Q8" s="90"/>
      <c r="R8" s="121">
        <v>45.413200000000003</v>
      </c>
      <c r="S8" s="118"/>
      <c r="T8" s="91"/>
      <c r="U8" s="91"/>
      <c r="V8" s="91"/>
      <c r="W8" s="116"/>
    </row>
    <row r="9" spans="1:23" x14ac:dyDescent="0.3">
      <c r="A9" s="7">
        <v>7</v>
      </c>
      <c r="B9" s="7" t="s">
        <v>239</v>
      </c>
      <c r="C9" s="114">
        <v>4.9404999999999996E-3</v>
      </c>
      <c r="D9" s="90"/>
      <c r="E9" s="117"/>
      <c r="F9" s="90"/>
      <c r="G9" s="91"/>
      <c r="H9" s="91"/>
      <c r="I9" s="91"/>
      <c r="J9" s="91"/>
      <c r="L9" s="7">
        <v>7</v>
      </c>
      <c r="M9" s="7" t="s">
        <v>239</v>
      </c>
      <c r="N9" s="114">
        <v>-0.124283</v>
      </c>
      <c r="O9" s="90"/>
      <c r="P9" s="115"/>
      <c r="Q9" s="90"/>
      <c r="R9" s="121">
        <v>47.161720000000003</v>
      </c>
      <c r="S9" s="118"/>
      <c r="T9" s="91"/>
      <c r="U9" s="91"/>
      <c r="V9" s="91"/>
      <c r="W9" s="116"/>
    </row>
    <row r="10" spans="1:23" x14ac:dyDescent="0.3">
      <c r="A10" s="7">
        <v>8</v>
      </c>
      <c r="B10" s="7" t="s">
        <v>239</v>
      </c>
      <c r="C10" s="114">
        <v>4.6420999999999997E-3</v>
      </c>
      <c r="D10" s="90">
        <f t="shared" ref="D10:D18" si="0">AVERAGE(C7:C10)</f>
        <v>4.9952249999999998E-3</v>
      </c>
      <c r="E10" s="117" t="s">
        <v>250</v>
      </c>
      <c r="F10" s="90" t="s">
        <v>399</v>
      </c>
      <c r="G10" s="91">
        <f>AVERAGE(C3:C10)</f>
        <v>5.1224375000000003E-3</v>
      </c>
      <c r="H10" s="91">
        <f>_xlfn.STDEV.S(C3:C10)/SQRT(8)</f>
        <v>9.9472603797477822E-5</v>
      </c>
      <c r="I10" s="117" t="s">
        <v>249</v>
      </c>
      <c r="J10" s="91" t="s">
        <v>395</v>
      </c>
      <c r="L10" s="7">
        <v>8</v>
      </c>
      <c r="M10" s="7" t="s">
        <v>239</v>
      </c>
      <c r="N10" s="114">
        <v>-0.119835</v>
      </c>
      <c r="O10" s="90">
        <f t="shared" ref="O10" si="1">AVERAGE(N7:N10)</f>
        <v>-0.12061825000000001</v>
      </c>
      <c r="P10" s="122" t="s">
        <v>249</v>
      </c>
      <c r="Q10" s="90" t="s">
        <v>288</v>
      </c>
      <c r="R10" s="121">
        <v>45.808182000000002</v>
      </c>
      <c r="S10" s="118">
        <f t="shared" ref="S10" si="2">AVERAGE(R7:R10)</f>
        <v>45.442615750000002</v>
      </c>
      <c r="T10" s="91">
        <f>AVERAGE(N3:N10)</f>
        <v>-0.12227087500000001</v>
      </c>
      <c r="U10" s="117" t="s">
        <v>249</v>
      </c>
      <c r="V10" s="91" t="s">
        <v>396</v>
      </c>
      <c r="W10" s="118">
        <f>AVERAGE(R3:R10)</f>
        <v>45.60693775</v>
      </c>
    </row>
    <row r="11" spans="1:23" x14ac:dyDescent="0.3">
      <c r="A11" s="7">
        <v>9</v>
      </c>
      <c r="B11" s="7" t="s">
        <v>240</v>
      </c>
      <c r="C11" s="114">
        <v>4.3083000000000002E-3</v>
      </c>
      <c r="D11" s="90"/>
      <c r="E11" s="117"/>
      <c r="F11" s="90"/>
      <c r="G11" s="91"/>
      <c r="H11" s="91"/>
      <c r="I11" s="91"/>
      <c r="J11" s="91"/>
      <c r="L11" s="7">
        <v>9</v>
      </c>
      <c r="M11" s="7" t="s">
        <v>240</v>
      </c>
      <c r="N11" s="114">
        <v>-0.113708</v>
      </c>
      <c r="O11" s="90"/>
      <c r="P11" s="115"/>
      <c r="Q11" s="90"/>
      <c r="R11" s="121">
        <v>45.680270999999998</v>
      </c>
      <c r="S11" s="118"/>
      <c r="T11" s="91"/>
      <c r="U11" s="91"/>
      <c r="V11" s="91"/>
      <c r="W11" s="116"/>
    </row>
    <row r="12" spans="1:23" x14ac:dyDescent="0.3">
      <c r="A12" s="7">
        <v>10</v>
      </c>
      <c r="B12" s="7" t="s">
        <v>240</v>
      </c>
      <c r="C12" s="114">
        <v>4.4485000000000002E-3</v>
      </c>
      <c r="D12" s="90"/>
      <c r="E12" s="117"/>
      <c r="F12" s="90"/>
      <c r="G12" s="91"/>
      <c r="H12" s="91"/>
      <c r="I12" s="91"/>
      <c r="J12" s="91"/>
      <c r="L12" s="7">
        <v>10</v>
      </c>
      <c r="M12" s="7" t="s">
        <v>240</v>
      </c>
      <c r="N12" s="114">
        <v>-0.12081500000000001</v>
      </c>
      <c r="O12" s="90"/>
      <c r="P12" s="115"/>
      <c r="Q12" s="90"/>
      <c r="R12" s="121">
        <v>47.380493999999999</v>
      </c>
      <c r="S12" s="118"/>
      <c r="T12" s="91"/>
      <c r="U12" s="91"/>
      <c r="V12" s="91"/>
      <c r="W12" s="116"/>
    </row>
    <row r="13" spans="1:23" x14ac:dyDescent="0.3">
      <c r="A13" s="7">
        <v>11</v>
      </c>
      <c r="B13" s="7" t="s">
        <v>240</v>
      </c>
      <c r="C13" s="114">
        <v>4.6185000000000002E-3</v>
      </c>
      <c r="D13" s="90"/>
      <c r="E13" s="117"/>
      <c r="F13" s="90"/>
      <c r="G13" s="91"/>
      <c r="H13" s="91"/>
      <c r="I13" s="91"/>
      <c r="J13" s="91"/>
      <c r="L13" s="7">
        <v>11</v>
      </c>
      <c r="M13" s="7" t="s">
        <v>240</v>
      </c>
      <c r="N13" s="114">
        <v>-0.125</v>
      </c>
      <c r="O13" s="90"/>
      <c r="P13" s="115"/>
      <c r="Q13" s="90"/>
      <c r="R13" s="121">
        <v>48.193904000000003</v>
      </c>
      <c r="S13" s="118"/>
      <c r="T13" s="91"/>
      <c r="U13" s="91"/>
      <c r="V13" s="91"/>
      <c r="W13" s="116"/>
    </row>
    <row r="14" spans="1:23" x14ac:dyDescent="0.3">
      <c r="A14" s="7">
        <v>12</v>
      </c>
      <c r="B14" s="7" t="s">
        <v>240</v>
      </c>
      <c r="C14" s="114">
        <v>4.5279999999999999E-3</v>
      </c>
      <c r="D14" s="90">
        <f t="shared" si="0"/>
        <v>4.4758250000000001E-3</v>
      </c>
      <c r="E14" s="117" t="s">
        <v>251</v>
      </c>
      <c r="F14" s="90" t="s">
        <v>400</v>
      </c>
      <c r="G14" s="91"/>
      <c r="H14" s="91"/>
      <c r="I14" s="91"/>
      <c r="J14" s="91"/>
      <c r="L14" s="7">
        <v>12</v>
      </c>
      <c r="M14" s="7" t="s">
        <v>240</v>
      </c>
      <c r="N14" s="114">
        <v>-0.120532</v>
      </c>
      <c r="O14" s="90">
        <f>AVERAGE(N11:N14)</f>
        <v>-0.12001375</v>
      </c>
      <c r="P14" s="122" t="s">
        <v>249</v>
      </c>
      <c r="Q14" s="90" t="s">
        <v>289</v>
      </c>
      <c r="R14" s="121">
        <v>46.994911999999999</v>
      </c>
      <c r="S14" s="118">
        <f>AVERAGE(R11:R14)</f>
        <v>47.062395250000002</v>
      </c>
      <c r="T14" s="91"/>
      <c r="U14" s="91"/>
      <c r="V14" s="91"/>
      <c r="W14" s="116"/>
    </row>
    <row r="15" spans="1:23" x14ac:dyDescent="0.3">
      <c r="A15" s="7">
        <v>13</v>
      </c>
      <c r="B15" s="7" t="s">
        <v>241</v>
      </c>
      <c r="C15" s="114">
        <v>4.7708000000000004E-3</v>
      </c>
      <c r="D15" s="90"/>
      <c r="E15" s="117"/>
      <c r="F15" s="90"/>
      <c r="G15" s="91"/>
      <c r="H15" s="91"/>
      <c r="I15" s="91"/>
      <c r="J15" s="91"/>
      <c r="L15" s="7">
        <v>13</v>
      </c>
      <c r="M15" s="7" t="s">
        <v>241</v>
      </c>
      <c r="N15" s="114">
        <v>-0.120493</v>
      </c>
      <c r="O15" s="90"/>
      <c r="P15" s="115"/>
      <c r="Q15" s="90"/>
      <c r="R15" s="121">
        <v>46.413598999999998</v>
      </c>
      <c r="S15" s="118"/>
      <c r="T15" s="91"/>
      <c r="U15" s="91"/>
      <c r="V15" s="91"/>
      <c r="W15" s="116"/>
    </row>
    <row r="16" spans="1:23" x14ac:dyDescent="0.3">
      <c r="A16" s="7">
        <v>14</v>
      </c>
      <c r="B16" s="7" t="s">
        <v>241</v>
      </c>
      <c r="C16" s="114">
        <v>4.3902000000000004E-3</v>
      </c>
      <c r="D16" s="90"/>
      <c r="E16" s="117"/>
      <c r="F16" s="90"/>
      <c r="G16" s="91"/>
      <c r="H16" s="91"/>
      <c r="I16" s="91"/>
      <c r="J16" s="91"/>
      <c r="L16" s="7">
        <v>14</v>
      </c>
      <c r="M16" s="7" t="s">
        <v>241</v>
      </c>
      <c r="N16" s="114">
        <v>-0.108877</v>
      </c>
      <c r="O16" s="90"/>
      <c r="P16" s="115"/>
      <c r="Q16" s="90"/>
      <c r="R16" s="121">
        <v>45.260606000000003</v>
      </c>
      <c r="S16" s="118"/>
      <c r="T16" s="91"/>
      <c r="U16" s="91"/>
      <c r="V16" s="91"/>
      <c r="W16" s="116"/>
    </row>
    <row r="17" spans="1:23" x14ac:dyDescent="0.3">
      <c r="A17" s="7">
        <v>15</v>
      </c>
      <c r="B17" s="7" t="s">
        <v>241</v>
      </c>
      <c r="C17" s="114">
        <v>4.5741999999999996E-3</v>
      </c>
      <c r="D17" s="90"/>
      <c r="E17" s="117"/>
      <c r="F17" s="90"/>
      <c r="G17" s="91"/>
      <c r="H17" s="91"/>
      <c r="I17" s="91"/>
      <c r="J17" s="91"/>
      <c r="L17" s="7">
        <v>15</v>
      </c>
      <c r="M17" s="7" t="s">
        <v>241</v>
      </c>
      <c r="N17" s="114">
        <v>-0.1215</v>
      </c>
      <c r="O17" s="90"/>
      <c r="P17" s="115"/>
      <c r="Q17" s="90"/>
      <c r="R17" s="121">
        <v>48.270600000000002</v>
      </c>
      <c r="S17" s="118"/>
      <c r="T17" s="91"/>
      <c r="U17" s="91"/>
      <c r="V17" s="91"/>
      <c r="W17" s="116"/>
    </row>
    <row r="18" spans="1:23" x14ac:dyDescent="0.3">
      <c r="A18" s="7">
        <v>16</v>
      </c>
      <c r="B18" s="7" t="s">
        <v>241</v>
      </c>
      <c r="C18" s="114">
        <v>4.9378E-3</v>
      </c>
      <c r="D18" s="90">
        <f t="shared" si="0"/>
        <v>4.6682499999999997E-3</v>
      </c>
      <c r="E18" s="117" t="s">
        <v>252</v>
      </c>
      <c r="F18" s="90" t="s">
        <v>401</v>
      </c>
      <c r="G18" s="91">
        <f>AVERAGE(C11:C18)</f>
        <v>4.5720374999999999E-3</v>
      </c>
      <c r="H18" s="91">
        <f>_xlfn.STDEV.S(C11:C18)/SQRT(8)</f>
        <v>7.2613868553121437E-5</v>
      </c>
      <c r="I18" s="117" t="s">
        <v>281</v>
      </c>
      <c r="J18" s="91" t="s">
        <v>284</v>
      </c>
      <c r="L18" s="7">
        <v>16</v>
      </c>
      <c r="M18" s="7" t="s">
        <v>241</v>
      </c>
      <c r="N18" s="114">
        <v>-0.11362700000000001</v>
      </c>
      <c r="O18" s="90">
        <f t="shared" ref="O18" si="3">AVERAGE(N15:N18)</f>
        <v>-0.11612425000000001</v>
      </c>
      <c r="P18" s="122" t="s">
        <v>249</v>
      </c>
      <c r="Q18" s="90" t="s">
        <v>290</v>
      </c>
      <c r="R18" s="121">
        <v>44.625048999999997</v>
      </c>
      <c r="S18" s="118">
        <f t="shared" ref="S18" si="4">AVERAGE(R15:R18)</f>
        <v>46.142463499999998</v>
      </c>
      <c r="T18" s="91">
        <f>AVERAGE(N11:N18)</f>
        <v>-0.11806899999999999</v>
      </c>
      <c r="U18" s="117" t="s">
        <v>281</v>
      </c>
      <c r="V18" s="91" t="s">
        <v>397</v>
      </c>
      <c r="W18" s="118">
        <f>AVERAGE(R11:R18)</f>
        <v>46.602429375</v>
      </c>
    </row>
    <row r="19" spans="1:23" x14ac:dyDescent="0.3">
      <c r="E19" s="118" t="s">
        <v>363</v>
      </c>
      <c r="I19" s="118" t="s">
        <v>362</v>
      </c>
      <c r="Q19" s="118"/>
      <c r="R19" s="156"/>
      <c r="S19" s="156"/>
      <c r="V19" s="118" t="s">
        <v>362</v>
      </c>
    </row>
    <row r="21" spans="1:23" x14ac:dyDescent="0.3">
      <c r="N21" t="s">
        <v>364</v>
      </c>
    </row>
    <row r="22" spans="1:23" x14ac:dyDescent="0.3">
      <c r="E22" s="7" t="s">
        <v>404</v>
      </c>
      <c r="F22" t="s">
        <v>403</v>
      </c>
      <c r="G22" s="2">
        <f>G10*365</f>
        <v>1.8696896875000002</v>
      </c>
      <c r="N22" t="s">
        <v>365</v>
      </c>
    </row>
    <row r="23" spans="1:23" x14ac:dyDescent="0.3">
      <c r="E23" s="7" t="s">
        <v>502</v>
      </c>
      <c r="F23" t="s">
        <v>403</v>
      </c>
      <c r="G23" s="2">
        <f>G18*365</f>
        <v>1.6687936875</v>
      </c>
    </row>
  </sheetData>
  <mergeCells count="3">
    <mergeCell ref="A1:F1"/>
    <mergeCell ref="L1:Q1"/>
    <mergeCell ref="R19:S19"/>
  </mergeCells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2" sqref="E32"/>
    </sheetView>
  </sheetViews>
  <sheetFormatPr defaultColWidth="11.44140625" defaultRowHeight="14.4" x14ac:dyDescent="0.3"/>
  <cols>
    <col min="3" max="3" width="11.5546875" style="2"/>
  </cols>
  <sheetData>
    <row r="1" spans="1:5" x14ac:dyDescent="0.3">
      <c r="A1" s="7" t="s">
        <v>245</v>
      </c>
      <c r="B1" s="7" t="s">
        <v>248</v>
      </c>
      <c r="C1" s="7" t="s">
        <v>358</v>
      </c>
      <c r="D1" s="7" t="s">
        <v>247</v>
      </c>
      <c r="E1" s="7" t="s">
        <v>291</v>
      </c>
    </row>
    <row r="2" spans="1:5" x14ac:dyDescent="0.3">
      <c r="A2" s="7">
        <v>1</v>
      </c>
      <c r="B2" s="7" t="s">
        <v>238</v>
      </c>
      <c r="C2" s="7" t="s">
        <v>359</v>
      </c>
      <c r="D2" s="114">
        <v>5.3001999999999997E-3</v>
      </c>
      <c r="E2" s="114">
        <v>-0.130915</v>
      </c>
    </row>
    <row r="3" spans="1:5" x14ac:dyDescent="0.3">
      <c r="A3" s="7">
        <v>2</v>
      </c>
      <c r="B3" s="7" t="s">
        <v>238</v>
      </c>
      <c r="C3" s="7" t="s">
        <v>359</v>
      </c>
      <c r="D3" s="114">
        <v>5.3880000000000004E-3</v>
      </c>
      <c r="E3" s="114">
        <v>-0.12035</v>
      </c>
    </row>
    <row r="4" spans="1:5" x14ac:dyDescent="0.3">
      <c r="A4" s="7">
        <v>3</v>
      </c>
      <c r="B4" s="7" t="s">
        <v>238</v>
      </c>
      <c r="C4" s="7" t="s">
        <v>359</v>
      </c>
      <c r="D4" s="114">
        <v>4.8602000000000003E-3</v>
      </c>
      <c r="E4" s="114">
        <v>-0.11595</v>
      </c>
    </row>
    <row r="5" spans="1:5" x14ac:dyDescent="0.3">
      <c r="A5" s="7">
        <v>4</v>
      </c>
      <c r="B5" s="7" t="s">
        <v>238</v>
      </c>
      <c r="C5" s="7" t="s">
        <v>359</v>
      </c>
      <c r="D5" s="114">
        <v>5.4501999999999997E-3</v>
      </c>
      <c r="E5" s="114">
        <v>-0.12847900000000001</v>
      </c>
    </row>
    <row r="6" spans="1:5" x14ac:dyDescent="0.3">
      <c r="A6" s="7">
        <v>5</v>
      </c>
      <c r="B6" s="7" t="s">
        <v>239</v>
      </c>
      <c r="C6" s="7" t="s">
        <v>359</v>
      </c>
      <c r="D6" s="114">
        <v>5.2090000000000001E-3</v>
      </c>
      <c r="E6" s="114">
        <v>-0.11794499999999999</v>
      </c>
    </row>
    <row r="7" spans="1:5" x14ac:dyDescent="0.3">
      <c r="A7" s="7">
        <v>6</v>
      </c>
      <c r="B7" s="7" t="s">
        <v>239</v>
      </c>
      <c r="C7" s="7" t="s">
        <v>359</v>
      </c>
      <c r="D7" s="114">
        <v>5.1893E-3</v>
      </c>
      <c r="E7" s="114">
        <v>-0.12041</v>
      </c>
    </row>
    <row r="8" spans="1:5" x14ac:dyDescent="0.3">
      <c r="A8" s="7">
        <v>7</v>
      </c>
      <c r="B8" s="7" t="s">
        <v>239</v>
      </c>
      <c r="C8" s="7" t="s">
        <v>359</v>
      </c>
      <c r="D8" s="114">
        <v>4.9404999999999996E-3</v>
      </c>
      <c r="E8" s="114">
        <v>-0.124283</v>
      </c>
    </row>
    <row r="9" spans="1:5" x14ac:dyDescent="0.3">
      <c r="A9" s="7">
        <v>8</v>
      </c>
      <c r="B9" s="7" t="s">
        <v>239</v>
      </c>
      <c r="C9" s="7" t="s">
        <v>359</v>
      </c>
      <c r="D9" s="114">
        <v>4.6420999999999997E-3</v>
      </c>
      <c r="E9" s="114">
        <v>-0.119835</v>
      </c>
    </row>
    <row r="10" spans="1:5" x14ac:dyDescent="0.3">
      <c r="A10" s="7">
        <v>9</v>
      </c>
      <c r="B10" s="7" t="s">
        <v>240</v>
      </c>
      <c r="C10" s="7" t="s">
        <v>360</v>
      </c>
      <c r="D10" s="114">
        <v>4.3083000000000002E-3</v>
      </c>
      <c r="E10" s="114">
        <v>-0.113708</v>
      </c>
    </row>
    <row r="11" spans="1:5" x14ac:dyDescent="0.3">
      <c r="A11" s="7">
        <v>10</v>
      </c>
      <c r="B11" s="7" t="s">
        <v>240</v>
      </c>
      <c r="C11" s="7" t="s">
        <v>360</v>
      </c>
      <c r="D11" s="114">
        <v>4.4485000000000002E-3</v>
      </c>
      <c r="E11" s="114">
        <v>-0.12081500000000001</v>
      </c>
    </row>
    <row r="12" spans="1:5" x14ac:dyDescent="0.3">
      <c r="A12" s="7">
        <v>11</v>
      </c>
      <c r="B12" s="7" t="s">
        <v>240</v>
      </c>
      <c r="C12" s="7" t="s">
        <v>360</v>
      </c>
      <c r="D12" s="114">
        <v>4.6185000000000002E-3</v>
      </c>
      <c r="E12" s="114">
        <v>-0.125</v>
      </c>
    </row>
    <row r="13" spans="1:5" x14ac:dyDescent="0.3">
      <c r="A13" s="7">
        <v>12</v>
      </c>
      <c r="B13" s="7" t="s">
        <v>240</v>
      </c>
      <c r="C13" s="7" t="s">
        <v>360</v>
      </c>
      <c r="D13" s="114">
        <v>4.5279999999999999E-3</v>
      </c>
      <c r="E13" s="114">
        <v>-0.120532</v>
      </c>
    </row>
    <row r="14" spans="1:5" x14ac:dyDescent="0.3">
      <c r="A14" s="7">
        <v>13</v>
      </c>
      <c r="B14" s="7" t="s">
        <v>241</v>
      </c>
      <c r="C14" s="7" t="s">
        <v>360</v>
      </c>
      <c r="D14" s="114">
        <v>4.7708000000000004E-3</v>
      </c>
      <c r="E14" s="114">
        <v>-0.120493</v>
      </c>
    </row>
    <row r="15" spans="1:5" x14ac:dyDescent="0.3">
      <c r="A15" s="7">
        <v>14</v>
      </c>
      <c r="B15" s="7" t="s">
        <v>241</v>
      </c>
      <c r="C15" s="7" t="s">
        <v>360</v>
      </c>
      <c r="D15" s="114">
        <v>4.3902000000000004E-3</v>
      </c>
      <c r="E15" s="114">
        <v>-0.108877</v>
      </c>
    </row>
    <row r="16" spans="1:5" x14ac:dyDescent="0.3">
      <c r="A16" s="7">
        <v>15</v>
      </c>
      <c r="B16" s="7" t="s">
        <v>241</v>
      </c>
      <c r="C16" s="7" t="s">
        <v>360</v>
      </c>
      <c r="D16" s="114">
        <v>4.5741999999999996E-3</v>
      </c>
      <c r="E16" s="114">
        <v>-0.1215</v>
      </c>
    </row>
    <row r="17" spans="1:5" x14ac:dyDescent="0.3">
      <c r="A17" s="7">
        <v>16</v>
      </c>
      <c r="B17" s="7" t="s">
        <v>241</v>
      </c>
      <c r="C17" s="7" t="s">
        <v>360</v>
      </c>
      <c r="D17" s="114">
        <v>4.9378E-3</v>
      </c>
      <c r="E17" s="114">
        <v>-0.11362700000000001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U63"/>
  <sheetViews>
    <sheetView zoomScale="50" zoomScaleNormal="50" workbookViewId="0">
      <selection activeCell="Q24" sqref="Q24"/>
    </sheetView>
  </sheetViews>
  <sheetFormatPr defaultColWidth="11.44140625" defaultRowHeight="14.4" x14ac:dyDescent="0.3"/>
  <sheetData>
    <row r="8" spans="9:9" x14ac:dyDescent="0.3">
      <c r="I8" s="90"/>
    </row>
    <row r="9" spans="9:9" x14ac:dyDescent="0.3">
      <c r="I9" s="90"/>
    </row>
    <row r="10" spans="9:9" x14ac:dyDescent="0.3">
      <c r="I10" s="90"/>
    </row>
    <row r="11" spans="9:9" x14ac:dyDescent="0.3">
      <c r="I11" s="90"/>
    </row>
    <row r="12" spans="9:9" x14ac:dyDescent="0.3">
      <c r="I12" s="90"/>
    </row>
    <row r="13" spans="9:9" x14ac:dyDescent="0.3">
      <c r="I13" s="90"/>
    </row>
    <row r="14" spans="9:9" x14ac:dyDescent="0.3">
      <c r="I14" s="90"/>
    </row>
    <row r="15" spans="9:9" x14ac:dyDescent="0.3">
      <c r="I15" s="90"/>
    </row>
    <row r="16" spans="9:9" x14ac:dyDescent="0.3">
      <c r="I16" s="90"/>
    </row>
    <row r="17" spans="9:9" x14ac:dyDescent="0.3">
      <c r="I17" s="90"/>
    </row>
    <row r="18" spans="9:9" x14ac:dyDescent="0.3">
      <c r="I18" s="90"/>
    </row>
    <row r="19" spans="9:9" x14ac:dyDescent="0.3">
      <c r="I19" s="90"/>
    </row>
    <row r="20" spans="9:9" x14ac:dyDescent="0.3">
      <c r="I20" s="90"/>
    </row>
    <row r="21" spans="9:9" x14ac:dyDescent="0.3">
      <c r="I21" s="90"/>
    </row>
    <row r="22" spans="9:9" x14ac:dyDescent="0.3">
      <c r="I22" s="90"/>
    </row>
    <row r="23" spans="9:9" x14ac:dyDescent="0.3">
      <c r="I23" s="90"/>
    </row>
    <row r="24" spans="9:9" x14ac:dyDescent="0.3">
      <c r="I24" s="90"/>
    </row>
    <row r="25" spans="9:9" x14ac:dyDescent="0.3">
      <c r="I25" s="90"/>
    </row>
    <row r="26" spans="9:9" x14ac:dyDescent="0.3">
      <c r="I26" s="90"/>
    </row>
    <row r="27" spans="9:9" x14ac:dyDescent="0.3">
      <c r="I27" s="90"/>
    </row>
    <row r="28" spans="9:9" x14ac:dyDescent="0.3">
      <c r="I28" s="90"/>
    </row>
    <row r="29" spans="9:9" x14ac:dyDescent="0.3">
      <c r="I29" s="90"/>
    </row>
    <row r="30" spans="9:9" x14ac:dyDescent="0.3">
      <c r="I30" s="90"/>
    </row>
    <row r="31" spans="9:9" x14ac:dyDescent="0.3">
      <c r="I31" s="90"/>
    </row>
    <row r="32" spans="9:9" x14ac:dyDescent="0.3">
      <c r="I32" s="90"/>
    </row>
    <row r="33" spans="9:21" x14ac:dyDescent="0.3">
      <c r="U33" s="113" t="s">
        <v>402</v>
      </c>
    </row>
    <row r="39" spans="9:21" x14ac:dyDescent="0.3">
      <c r="I39" s="91"/>
    </row>
    <row r="40" spans="9:21" x14ac:dyDescent="0.3">
      <c r="I40" s="91"/>
    </row>
    <row r="41" spans="9:21" x14ac:dyDescent="0.3">
      <c r="I41" s="91"/>
    </row>
    <row r="42" spans="9:21" x14ac:dyDescent="0.3">
      <c r="I42" s="91"/>
      <c r="J42" s="113"/>
    </row>
    <row r="43" spans="9:21" x14ac:dyDescent="0.3">
      <c r="I43" s="91"/>
      <c r="J43" s="113"/>
    </row>
    <row r="44" spans="9:21" x14ac:dyDescent="0.3">
      <c r="I44" s="91"/>
    </row>
    <row r="45" spans="9:21" x14ac:dyDescent="0.3">
      <c r="I45" s="91"/>
    </row>
    <row r="46" spans="9:21" x14ac:dyDescent="0.3">
      <c r="I46" s="91"/>
    </row>
    <row r="47" spans="9:21" x14ac:dyDescent="0.3">
      <c r="I47" s="91"/>
    </row>
    <row r="48" spans="9:21" x14ac:dyDescent="0.3">
      <c r="I48" s="91"/>
    </row>
    <row r="49" spans="9:9" x14ac:dyDescent="0.3">
      <c r="I49" s="91"/>
    </row>
    <row r="50" spans="9:9" x14ac:dyDescent="0.3">
      <c r="I50" s="91"/>
    </row>
    <row r="51" spans="9:9" x14ac:dyDescent="0.3">
      <c r="I51" s="91"/>
    </row>
    <row r="52" spans="9:9" x14ac:dyDescent="0.3">
      <c r="I52" s="91"/>
    </row>
    <row r="53" spans="9:9" x14ac:dyDescent="0.3">
      <c r="I53" s="91"/>
    </row>
    <row r="54" spans="9:9" x14ac:dyDescent="0.3">
      <c r="I54" s="91"/>
    </row>
    <row r="55" spans="9:9" x14ac:dyDescent="0.3">
      <c r="I55" s="91"/>
    </row>
    <row r="56" spans="9:9" x14ac:dyDescent="0.3">
      <c r="I56" s="91"/>
    </row>
    <row r="57" spans="9:9" x14ac:dyDescent="0.3">
      <c r="I57" s="91"/>
    </row>
    <row r="58" spans="9:9" x14ac:dyDescent="0.3">
      <c r="I58" s="91"/>
    </row>
    <row r="59" spans="9:9" x14ac:dyDescent="0.3">
      <c r="I59" s="91"/>
    </row>
    <row r="60" spans="9:9" x14ac:dyDescent="0.3">
      <c r="I60" s="91"/>
    </row>
    <row r="61" spans="9:9" x14ac:dyDescent="0.3">
      <c r="I61" s="91"/>
    </row>
    <row r="62" spans="9:9" x14ac:dyDescent="0.3">
      <c r="I62" s="91"/>
    </row>
    <row r="63" spans="9:9" x14ac:dyDescent="0.3">
      <c r="I63" s="91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26"/>
  <sheetViews>
    <sheetView topLeftCell="AG1" zoomScale="90" zoomScaleNormal="90" workbookViewId="0">
      <selection activeCell="F231" sqref="F231"/>
    </sheetView>
  </sheetViews>
  <sheetFormatPr defaultColWidth="11.44140625" defaultRowHeight="14.4" x14ac:dyDescent="0.3"/>
  <cols>
    <col min="1" max="1" width="7.88671875" customWidth="1"/>
    <col min="2" max="2" width="7.33203125" customWidth="1"/>
    <col min="3" max="3" width="6.88671875" customWidth="1"/>
    <col min="4" max="4" width="11.5546875" style="7"/>
    <col min="6" max="7" width="11.44140625" style="26"/>
    <col min="8" max="8" width="11.44140625" style="44"/>
    <col min="9" max="9" width="11.5546875" style="28" customWidth="1"/>
    <col min="10" max="10" width="10.109375" style="28" customWidth="1"/>
    <col min="11" max="11" width="11.5546875" customWidth="1"/>
    <col min="12" max="13" width="11.5546875" style="2" customWidth="1"/>
    <col min="14" max="15" width="11.5546875" style="44" customWidth="1"/>
    <col min="16" max="20" width="11.5546875" customWidth="1"/>
    <col min="21" max="22" width="11.5546875" style="26" customWidth="1"/>
    <col min="23" max="23" width="11.5546875" style="44" customWidth="1"/>
    <col min="24" max="24" width="11.5546875" customWidth="1"/>
    <col min="25" max="26" width="11.5546875" style="2" customWidth="1"/>
    <col min="27" max="27" width="11.5546875" style="44" customWidth="1"/>
    <col min="28" max="28" width="11.5546875" customWidth="1"/>
    <col min="29" max="30" width="11.5546875" style="26" customWidth="1"/>
    <col min="31" max="31" width="11.5546875" style="44" customWidth="1"/>
    <col min="32" max="32" width="11.5546875" customWidth="1"/>
    <col min="33" max="34" width="11.5546875" style="26" customWidth="1"/>
    <col min="35" max="35" width="11.5546875" style="44" customWidth="1"/>
    <col min="36" max="36" width="11.5546875" customWidth="1"/>
    <col min="37" max="38" width="11.5546875" style="26" customWidth="1"/>
    <col min="39" max="39" width="11.5546875" style="44" customWidth="1"/>
    <col min="40" max="41" width="11.5546875" customWidth="1"/>
    <col min="42" max="43" width="11.5546875" style="26" customWidth="1"/>
    <col min="44" max="44" width="11.5546875" style="44"/>
    <col min="47" max="48" width="11.44140625" style="26"/>
    <col min="49" max="49" width="11.44140625" style="44"/>
    <col min="53" max="54" width="11.5546875" style="26"/>
    <col min="55" max="55" width="11.5546875" style="44"/>
  </cols>
  <sheetData>
    <row r="1" spans="1:56" s="2" customFormat="1" x14ac:dyDescent="0.3">
      <c r="D1" s="7"/>
      <c r="E1" s="90" t="s">
        <v>429</v>
      </c>
      <c r="F1" s="132"/>
      <c r="G1" s="132"/>
      <c r="H1" s="133"/>
      <c r="I1" s="28"/>
      <c r="J1" s="28"/>
      <c r="N1" s="44"/>
      <c r="O1" s="44"/>
      <c r="T1" s="90" t="s">
        <v>429</v>
      </c>
      <c r="U1" s="132"/>
      <c r="V1" s="132"/>
      <c r="W1" s="133"/>
      <c r="AA1" s="44"/>
      <c r="AC1" s="26"/>
      <c r="AD1" s="26"/>
      <c r="AE1" s="44"/>
      <c r="AF1" s="90" t="s">
        <v>429</v>
      </c>
      <c r="AG1" s="132"/>
      <c r="AH1" s="132"/>
      <c r="AI1" s="133"/>
      <c r="AJ1" s="90" t="s">
        <v>429</v>
      </c>
      <c r="AK1" s="132"/>
      <c r="AL1" s="132"/>
      <c r="AM1" s="133"/>
      <c r="AP1" s="26"/>
      <c r="AQ1" s="26"/>
      <c r="AR1" s="44"/>
      <c r="AT1" s="90" t="s">
        <v>429</v>
      </c>
      <c r="AU1" s="132"/>
      <c r="AV1" s="132"/>
      <c r="AW1" s="133"/>
      <c r="BA1" s="26"/>
      <c r="BB1" s="26"/>
      <c r="BC1" s="44"/>
    </row>
    <row r="2" spans="1:56" x14ac:dyDescent="0.3">
      <c r="A2" t="s">
        <v>215</v>
      </c>
      <c r="B2" t="s">
        <v>216</v>
      </c>
      <c r="C2" t="s">
        <v>217</v>
      </c>
      <c r="D2" s="7" t="s">
        <v>218</v>
      </c>
      <c r="E2" t="s">
        <v>219</v>
      </c>
      <c r="F2" s="26" t="s">
        <v>255</v>
      </c>
      <c r="G2" s="26" t="s">
        <v>256</v>
      </c>
      <c r="H2" s="44" t="s">
        <v>430</v>
      </c>
      <c r="I2" s="28" t="s">
        <v>255</v>
      </c>
      <c r="J2" s="28" t="s">
        <v>256</v>
      </c>
      <c r="K2" t="s">
        <v>220</v>
      </c>
      <c r="L2" s="26" t="s">
        <v>265</v>
      </c>
      <c r="M2" s="26" t="s">
        <v>266</v>
      </c>
      <c r="N2" s="44" t="s">
        <v>273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s="26" t="s">
        <v>431</v>
      </c>
      <c r="V2" s="26" t="s">
        <v>432</v>
      </c>
      <c r="W2" s="44" t="s">
        <v>433</v>
      </c>
      <c r="X2" t="s">
        <v>226</v>
      </c>
      <c r="Y2" s="26" t="s">
        <v>257</v>
      </c>
      <c r="Z2" s="26" t="s">
        <v>258</v>
      </c>
      <c r="AA2" s="44" t="s">
        <v>274</v>
      </c>
      <c r="AB2" t="s">
        <v>227</v>
      </c>
      <c r="AC2" s="26" t="s">
        <v>263</v>
      </c>
      <c r="AD2" s="26" t="s">
        <v>264</v>
      </c>
      <c r="AE2" s="44" t="s">
        <v>275</v>
      </c>
      <c r="AF2" t="s">
        <v>228</v>
      </c>
      <c r="AG2" s="26" t="s">
        <v>434</v>
      </c>
      <c r="AH2" s="26" t="s">
        <v>435</v>
      </c>
      <c r="AI2" s="44" t="s">
        <v>436</v>
      </c>
      <c r="AJ2" t="s">
        <v>229</v>
      </c>
      <c r="AK2" s="26" t="s">
        <v>437</v>
      </c>
      <c r="AL2" s="26" t="s">
        <v>438</v>
      </c>
      <c r="AM2" s="44" t="s">
        <v>439</v>
      </c>
      <c r="AN2" t="s">
        <v>230</v>
      </c>
      <c r="AO2" t="s">
        <v>231</v>
      </c>
      <c r="AP2" s="26" t="s">
        <v>261</v>
      </c>
      <c r="AQ2" s="26" t="s">
        <v>262</v>
      </c>
      <c r="AR2" s="44" t="s">
        <v>271</v>
      </c>
      <c r="AS2" t="s">
        <v>232</v>
      </c>
      <c r="AT2" t="s">
        <v>233</v>
      </c>
      <c r="AU2" s="26" t="s">
        <v>440</v>
      </c>
      <c r="AV2" s="26" t="s">
        <v>441</v>
      </c>
      <c r="AW2" s="44" t="s">
        <v>442</v>
      </c>
      <c r="AX2" t="s">
        <v>234</v>
      </c>
      <c r="AY2" t="s">
        <v>235</v>
      </c>
      <c r="AZ2" t="s">
        <v>236</v>
      </c>
      <c r="BA2" s="26" t="s">
        <v>259</v>
      </c>
      <c r="BB2" s="26" t="s">
        <v>260</v>
      </c>
      <c r="BC2" s="44" t="s">
        <v>272</v>
      </c>
      <c r="BD2" t="s">
        <v>237</v>
      </c>
    </row>
    <row r="3" spans="1:56" x14ac:dyDescent="0.3">
      <c r="A3" t="s">
        <v>214</v>
      </c>
      <c r="B3" t="s">
        <v>238</v>
      </c>
      <c r="C3">
        <v>1</v>
      </c>
      <c r="D3" s="7">
        <v>50.81</v>
      </c>
      <c r="E3">
        <v>0.76400000000000001</v>
      </c>
      <c r="F3" s="26">
        <f>E3*0.5</f>
        <v>0.38200000000000001</v>
      </c>
      <c r="G3" s="26">
        <f>F3*$D3/$D$3</f>
        <v>0.38200000000000001</v>
      </c>
      <c r="I3" s="28">
        <f>E3*0.5</f>
        <v>0.38200000000000001</v>
      </c>
      <c r="J3" s="28">
        <f>I3*D3/D$3</f>
        <v>0.38200000000000001</v>
      </c>
      <c r="K3">
        <v>17.48395</v>
      </c>
      <c r="L3" s="26">
        <f>K3*0.5</f>
        <v>8.7419750000000001</v>
      </c>
      <c r="M3" s="26">
        <f>L3*$D3/$D$3</f>
        <v>8.7419750000000001</v>
      </c>
      <c r="P3">
        <v>0</v>
      </c>
      <c r="Q3">
        <v>0.8982</v>
      </c>
      <c r="R3">
        <v>2.8744999999999994</v>
      </c>
      <c r="S3">
        <v>156.57500000000002</v>
      </c>
      <c r="T3">
        <v>0.26549999999999996</v>
      </c>
      <c r="U3" s="26">
        <f>T3*0.5</f>
        <v>0.13274999999999998</v>
      </c>
      <c r="V3" s="26">
        <f>U3*$D3/$D$3</f>
        <v>0.13274999999999998</v>
      </c>
      <c r="X3">
        <v>4.6673499999999999</v>
      </c>
      <c r="Y3" s="26">
        <f>X3*0.5</f>
        <v>2.3336749999999999</v>
      </c>
      <c r="Z3" s="26">
        <f>Y3*$D3/$D$3</f>
        <v>2.3336749999999999</v>
      </c>
      <c r="AB3">
        <v>3.8519999999999994</v>
      </c>
      <c r="AC3" s="26">
        <f>AB3*0.5</f>
        <v>1.9259999999999997</v>
      </c>
      <c r="AD3" s="26">
        <f>AC3*$D3/$D$3</f>
        <v>1.9259999999999997</v>
      </c>
      <c r="AF3">
        <v>0.77250000000000008</v>
      </c>
      <c r="AG3" s="26">
        <f>AF3*0.5</f>
        <v>0.38625000000000004</v>
      </c>
      <c r="AH3" s="26">
        <f>AG3*$D3/$D$3</f>
        <v>0.38624999999999998</v>
      </c>
      <c r="AJ3">
        <v>3.0794999999999999</v>
      </c>
      <c r="AK3" s="26">
        <f>AJ3*0.5</f>
        <v>1.53975</v>
      </c>
      <c r="AL3" s="26">
        <f>AK3*$D3/$D$3</f>
        <v>1.53975</v>
      </c>
      <c r="AN3">
        <v>7.9334999999999996</v>
      </c>
      <c r="AO3">
        <v>1.0694999999999999</v>
      </c>
      <c r="AP3" s="26">
        <f>AO3*0.5</f>
        <v>0.53474999999999995</v>
      </c>
      <c r="AQ3" s="26">
        <f>AP3*$D3/$D$3</f>
        <v>0.53474999999999995</v>
      </c>
      <c r="AS3">
        <v>1.0925</v>
      </c>
      <c r="AT3">
        <v>1.4655</v>
      </c>
      <c r="AU3" s="26">
        <f>AT3*0.5</f>
        <v>0.73275000000000001</v>
      </c>
      <c r="AV3" s="26">
        <f>AU3*$D3/$D$3</f>
        <v>0.73275000000000001</v>
      </c>
      <c r="AX3">
        <v>144.65</v>
      </c>
      <c r="AY3">
        <v>43.69894</v>
      </c>
      <c r="AZ3">
        <v>2.1977769999999999</v>
      </c>
      <c r="BA3" s="26">
        <f>AZ3*10</f>
        <v>21.97777</v>
      </c>
      <c r="BB3" s="26">
        <f>BA3*$D3/$D$3</f>
        <v>21.977769999999996</v>
      </c>
      <c r="BD3">
        <v>19.88325</v>
      </c>
    </row>
    <row r="4" spans="1:56" x14ac:dyDescent="0.3">
      <c r="A4" t="s">
        <v>202</v>
      </c>
      <c r="B4" t="s">
        <v>238</v>
      </c>
      <c r="C4">
        <v>1</v>
      </c>
      <c r="D4" s="7">
        <v>42.72</v>
      </c>
      <c r="E4">
        <v>1.911</v>
      </c>
      <c r="F4" s="26">
        <f t="shared" ref="F4:F15" si="0">E4*0.5</f>
        <v>0.95550000000000002</v>
      </c>
      <c r="G4" s="26">
        <f t="shared" ref="G4:G15" si="1">F4*$D4/$D$3</f>
        <v>0.80336469198976568</v>
      </c>
      <c r="I4" s="28">
        <f t="shared" ref="I4:I15" si="2">E4*0.5</f>
        <v>0.95550000000000002</v>
      </c>
      <c r="J4" s="28">
        <f t="shared" ref="J4:J15" si="3">I4*D4/D$3</f>
        <v>0.80336469198976568</v>
      </c>
      <c r="K4">
        <v>18.513950000000001</v>
      </c>
      <c r="L4" s="26">
        <f t="shared" ref="L4:L15" si="4">K4*0.5</f>
        <v>9.2569750000000006</v>
      </c>
      <c r="M4" s="26">
        <f t="shared" ref="M4:M15" si="5">L4*$D4/$D$3</f>
        <v>7.783073646919898</v>
      </c>
      <c r="P4">
        <v>0.11024999999999999</v>
      </c>
      <c r="Q4">
        <v>0.79020000000000001</v>
      </c>
      <c r="R4">
        <v>17.451500000000003</v>
      </c>
      <c r="S4">
        <v>59.054999999999993</v>
      </c>
      <c r="T4">
        <v>0.26380000000000003</v>
      </c>
      <c r="U4" s="26">
        <f t="shared" ref="U4:U15" si="6">T4*0.5</f>
        <v>0.13190000000000002</v>
      </c>
      <c r="V4" s="26">
        <f t="shared" ref="V4:V15" si="7">U4*$D4/$D$3</f>
        <v>0.11089879944892737</v>
      </c>
      <c r="X4">
        <v>1.9033500000000001</v>
      </c>
      <c r="Y4" s="26">
        <f t="shared" ref="Y4:Y15" si="8">X4*0.5</f>
        <v>0.95167500000000005</v>
      </c>
      <c r="Z4" s="26">
        <f t="shared" ref="Z4:Z15" si="9">Y4*$D4/$D$3</f>
        <v>0.80014871088368433</v>
      </c>
      <c r="AB4">
        <v>3.5439999999999996</v>
      </c>
      <c r="AC4" s="26">
        <f t="shared" ref="AC4:AC15" si="10">AB4*0.5</f>
        <v>1.7719999999999998</v>
      </c>
      <c r="AD4" s="26">
        <f t="shared" ref="AD4:AD15" si="11">AC4*$D4/$D$3</f>
        <v>1.4898610509742174</v>
      </c>
      <c r="AF4">
        <v>1.6194999999999999</v>
      </c>
      <c r="AG4" s="26">
        <f t="shared" ref="AG4:AG15" si="12">AF4*0.5</f>
        <v>0.80974999999999997</v>
      </c>
      <c r="AH4" s="26">
        <f t="shared" ref="AH4:AH15" si="13">AG4*$D4/$D$3</f>
        <v>0.68082109820901393</v>
      </c>
      <c r="AJ4">
        <v>2.1355000000000004</v>
      </c>
      <c r="AK4" s="26">
        <f t="shared" ref="AK4:AK15" si="14">AJ4*0.5</f>
        <v>1.0677500000000002</v>
      </c>
      <c r="AL4" s="26">
        <f t="shared" ref="AL4:AL15" si="15">AK4*$D4/$D$3</f>
        <v>0.89774217673686296</v>
      </c>
      <c r="AN4">
        <v>14.057500000000001</v>
      </c>
      <c r="AO4">
        <v>1.2954999999999999</v>
      </c>
      <c r="AP4" s="26">
        <f t="shared" ref="AP4:AP15" si="16">AO4*0.5</f>
        <v>0.64774999999999994</v>
      </c>
      <c r="AQ4" s="26">
        <f>AP4*$D4/$D$3</f>
        <v>0.54461483959850421</v>
      </c>
      <c r="AS4">
        <v>0</v>
      </c>
      <c r="AT4">
        <v>2.1715</v>
      </c>
      <c r="AU4" s="26">
        <f t="shared" ref="AU4:AU15" si="17">AT4*0.5</f>
        <v>1.08575</v>
      </c>
      <c r="AV4" s="26">
        <f t="shared" ref="AV4:AV15" si="18">AU4*$D4/$D$3</f>
        <v>0.91287620547136383</v>
      </c>
      <c r="AX4">
        <v>68.819999999999993</v>
      </c>
      <c r="AY4">
        <v>42.808259999999997</v>
      </c>
      <c r="AZ4">
        <v>2.1549469999999999</v>
      </c>
      <c r="BA4" s="26">
        <f t="shared" ref="BA4:BA67" si="19">AZ4*10</f>
        <v>21.549469999999999</v>
      </c>
      <c r="BB4" s="26">
        <f t="shared" ref="BB4:BB15" si="20">BA4*$D4/$D$3</f>
        <v>18.118349899626057</v>
      </c>
      <c r="BD4">
        <v>19.865110000000001</v>
      </c>
    </row>
    <row r="5" spans="1:56" x14ac:dyDescent="0.3">
      <c r="A5" t="s">
        <v>203</v>
      </c>
      <c r="B5" t="s">
        <v>238</v>
      </c>
      <c r="C5">
        <v>1</v>
      </c>
      <c r="D5" s="7">
        <v>36.4</v>
      </c>
      <c r="E5">
        <v>2.8329999999999997</v>
      </c>
      <c r="F5" s="26">
        <f t="shared" si="0"/>
        <v>1.4164999999999999</v>
      </c>
      <c r="G5" s="26">
        <f t="shared" si="1"/>
        <v>1.0147726825428063</v>
      </c>
      <c r="I5" s="28">
        <f t="shared" si="2"/>
        <v>1.4164999999999999</v>
      </c>
      <c r="J5" s="28">
        <f t="shared" si="3"/>
        <v>1.0147726825428063</v>
      </c>
      <c r="K5">
        <v>18.213950000000001</v>
      </c>
      <c r="L5" s="26">
        <f t="shared" si="4"/>
        <v>9.1069750000000003</v>
      </c>
      <c r="M5" s="26">
        <f t="shared" si="5"/>
        <v>6.5241859870104308</v>
      </c>
      <c r="P5">
        <v>4.6649999999999997E-2</v>
      </c>
      <c r="Q5">
        <v>1.6225000000000001</v>
      </c>
      <c r="R5">
        <v>14.0215</v>
      </c>
      <c r="S5">
        <v>36.655000000000001</v>
      </c>
      <c r="T5">
        <v>0.3851</v>
      </c>
      <c r="U5" s="26">
        <f t="shared" si="6"/>
        <v>0.19255</v>
      </c>
      <c r="V5" s="26">
        <f t="shared" si="7"/>
        <v>0.13794174375123006</v>
      </c>
      <c r="X5">
        <v>0.70085000000000008</v>
      </c>
      <c r="Y5" s="26">
        <f t="shared" si="8"/>
        <v>0.35042500000000004</v>
      </c>
      <c r="Z5" s="26">
        <f t="shared" si="9"/>
        <v>0.25104251131666994</v>
      </c>
      <c r="AB5">
        <v>2.738</v>
      </c>
      <c r="AC5" s="26">
        <f t="shared" si="10"/>
        <v>1.369</v>
      </c>
      <c r="AD5" s="26">
        <f t="shared" si="11"/>
        <v>0.98074394804172393</v>
      </c>
      <c r="AF5">
        <v>1.6555</v>
      </c>
      <c r="AG5" s="26">
        <f t="shared" si="12"/>
        <v>0.82774999999999999</v>
      </c>
      <c r="AH5" s="26">
        <f t="shared" si="13"/>
        <v>0.59299547333202118</v>
      </c>
      <c r="AJ5">
        <v>0.86829999999999996</v>
      </c>
      <c r="AK5" s="26">
        <f t="shared" si="14"/>
        <v>0.43414999999999998</v>
      </c>
      <c r="AL5" s="26">
        <f t="shared" si="15"/>
        <v>0.31102263333989366</v>
      </c>
      <c r="AN5">
        <v>8.3475000000000001</v>
      </c>
      <c r="AO5">
        <v>0.78120000000000001</v>
      </c>
      <c r="AP5" s="26">
        <f t="shared" si="16"/>
        <v>0.3906</v>
      </c>
      <c r="AQ5" s="26">
        <f t="shared" ref="AQ5:AQ14" si="21">AP5*$D5/$D$3</f>
        <v>0.27982365676048021</v>
      </c>
      <c r="AS5">
        <v>0</v>
      </c>
      <c r="AT5">
        <v>2.4504999999999999</v>
      </c>
      <c r="AU5" s="26">
        <f t="shared" si="17"/>
        <v>1.22525</v>
      </c>
      <c r="AV5" s="26">
        <f t="shared" si="18"/>
        <v>0.8777622515252903</v>
      </c>
      <c r="AX5">
        <v>63.830000000000005</v>
      </c>
      <c r="AY5">
        <v>42.440150000000003</v>
      </c>
      <c r="AZ5">
        <v>1.8658220000000001</v>
      </c>
      <c r="BA5" s="26">
        <f t="shared" si="19"/>
        <v>18.65822</v>
      </c>
      <c r="BB5" s="26">
        <f t="shared" si="20"/>
        <v>13.366644518795511</v>
      </c>
      <c r="BD5">
        <v>22.746089999999999</v>
      </c>
    </row>
    <row r="6" spans="1:56" x14ac:dyDescent="0.3">
      <c r="A6" t="s">
        <v>204</v>
      </c>
      <c r="B6" t="s">
        <v>238</v>
      </c>
      <c r="C6">
        <v>1</v>
      </c>
      <c r="D6" s="7">
        <v>34.090000000000003</v>
      </c>
      <c r="E6">
        <v>1.855</v>
      </c>
      <c r="F6" s="26">
        <f t="shared" si="0"/>
        <v>0.92749999999999999</v>
      </c>
      <c r="G6" s="26">
        <f t="shared" si="1"/>
        <v>0.62228842747490654</v>
      </c>
      <c r="I6" s="28">
        <f t="shared" si="2"/>
        <v>0.92749999999999999</v>
      </c>
      <c r="J6" s="28">
        <f t="shared" si="3"/>
        <v>0.62228842747490654</v>
      </c>
      <c r="K6">
        <v>16.883950000000002</v>
      </c>
      <c r="L6" s="26">
        <f t="shared" si="4"/>
        <v>8.4419750000000011</v>
      </c>
      <c r="M6" s="26">
        <f t="shared" si="5"/>
        <v>5.6639820458571162</v>
      </c>
      <c r="P6">
        <v>0.40585000000000004</v>
      </c>
      <c r="Q6">
        <v>0.32050000000000001</v>
      </c>
      <c r="R6">
        <v>10.5015</v>
      </c>
      <c r="S6">
        <v>82.575000000000003</v>
      </c>
      <c r="T6">
        <v>0.95050000000000001</v>
      </c>
      <c r="U6" s="26">
        <f t="shared" si="6"/>
        <v>0.47525000000000001</v>
      </c>
      <c r="V6" s="26">
        <f t="shared" si="7"/>
        <v>0.31885991930722302</v>
      </c>
      <c r="X6">
        <v>0.65515000000000001</v>
      </c>
      <c r="Y6" s="26">
        <f t="shared" si="8"/>
        <v>0.32757500000000001</v>
      </c>
      <c r="Z6" s="26">
        <f t="shared" si="9"/>
        <v>0.21978019582759301</v>
      </c>
      <c r="AB6">
        <v>3.59</v>
      </c>
      <c r="AC6" s="26">
        <f t="shared" si="10"/>
        <v>1.7949999999999999</v>
      </c>
      <c r="AD6" s="26">
        <f t="shared" si="11"/>
        <v>1.2043209998031885</v>
      </c>
      <c r="AF6">
        <v>1.5125</v>
      </c>
      <c r="AG6" s="26">
        <f t="shared" si="12"/>
        <v>0.75624999999999998</v>
      </c>
      <c r="AH6" s="26">
        <f t="shared" si="13"/>
        <v>0.5073915075772486</v>
      </c>
      <c r="AJ6">
        <v>4.2465000000000002</v>
      </c>
      <c r="AK6" s="26">
        <f t="shared" si="14"/>
        <v>2.1232500000000001</v>
      </c>
      <c r="AL6" s="26">
        <f t="shared" si="15"/>
        <v>1.4245540740011811</v>
      </c>
      <c r="AN6">
        <v>6.1864999999999997</v>
      </c>
      <c r="AO6">
        <v>0.94879999999999998</v>
      </c>
      <c r="AP6" s="26">
        <f t="shared" si="16"/>
        <v>0.47439999999999999</v>
      </c>
      <c r="AQ6" s="26">
        <f t="shared" si="21"/>
        <v>0.31828962802597915</v>
      </c>
      <c r="AS6">
        <v>8.2004999999999999</v>
      </c>
      <c r="AT6">
        <v>1.8294999999999999</v>
      </c>
      <c r="AU6" s="26">
        <f t="shared" si="17"/>
        <v>0.91474999999999995</v>
      </c>
      <c r="AV6" s="26">
        <f t="shared" si="18"/>
        <v>0.61373405825624883</v>
      </c>
      <c r="AX6">
        <v>76.459999999999994</v>
      </c>
      <c r="AY6">
        <v>42.211120000000001</v>
      </c>
      <c r="AZ6">
        <v>2.374447</v>
      </c>
      <c r="BA6" s="26">
        <f t="shared" si="19"/>
        <v>23.74447</v>
      </c>
      <c r="BB6" s="26">
        <f t="shared" si="20"/>
        <v>15.93089908088959</v>
      </c>
      <c r="BD6">
        <v>17.777239999999999</v>
      </c>
    </row>
    <row r="7" spans="1:56" x14ac:dyDescent="0.3">
      <c r="A7" t="s">
        <v>205</v>
      </c>
      <c r="B7" t="s">
        <v>238</v>
      </c>
      <c r="C7">
        <v>1</v>
      </c>
      <c r="D7" s="7">
        <v>32.799999999999997</v>
      </c>
      <c r="E7">
        <v>6.3639999999999999</v>
      </c>
      <c r="F7" s="26">
        <f t="shared" si="0"/>
        <v>3.1819999999999999</v>
      </c>
      <c r="G7" s="26">
        <f t="shared" si="1"/>
        <v>2.0541153316276319</v>
      </c>
      <c r="I7" s="28">
        <f t="shared" si="2"/>
        <v>3.1819999999999999</v>
      </c>
      <c r="J7" s="28">
        <f t="shared" si="3"/>
        <v>2.0541153316276319</v>
      </c>
      <c r="K7">
        <v>17.203950000000003</v>
      </c>
      <c r="L7" s="26">
        <f t="shared" si="4"/>
        <v>8.6019750000000013</v>
      </c>
      <c r="M7" s="26">
        <f t="shared" si="5"/>
        <v>5.5529380043298566</v>
      </c>
      <c r="P7">
        <v>0.10364999999999999</v>
      </c>
      <c r="Q7">
        <v>0.63109999999999999</v>
      </c>
      <c r="R7">
        <v>10.5915</v>
      </c>
      <c r="S7">
        <v>34.004999999999995</v>
      </c>
      <c r="T7">
        <v>1.2075</v>
      </c>
      <c r="U7" s="26">
        <f t="shared" si="6"/>
        <v>0.60375000000000001</v>
      </c>
      <c r="V7" s="26">
        <f t="shared" si="7"/>
        <v>0.38974611296988776</v>
      </c>
      <c r="X7">
        <v>0.74595</v>
      </c>
      <c r="Y7" s="26">
        <f t="shared" si="8"/>
        <v>0.372975</v>
      </c>
      <c r="Z7" s="26">
        <f t="shared" si="9"/>
        <v>0.24077110804959648</v>
      </c>
      <c r="AB7">
        <v>3.7909999999999999</v>
      </c>
      <c r="AC7" s="26">
        <f t="shared" si="10"/>
        <v>1.8955</v>
      </c>
      <c r="AD7" s="26">
        <f t="shared" si="11"/>
        <v>1.2236252706160204</v>
      </c>
      <c r="AF7">
        <v>2.4275000000000002</v>
      </c>
      <c r="AG7" s="26">
        <f t="shared" si="12"/>
        <v>1.2137500000000001</v>
      </c>
      <c r="AH7" s="26">
        <f t="shared" si="13"/>
        <v>0.78352686479039557</v>
      </c>
      <c r="AJ7">
        <v>3.5755000000000003</v>
      </c>
      <c r="AK7" s="26">
        <f t="shared" si="14"/>
        <v>1.7877500000000002</v>
      </c>
      <c r="AL7" s="26">
        <f t="shared" si="15"/>
        <v>1.1540680968313324</v>
      </c>
      <c r="AN7">
        <v>8.0814999999999984</v>
      </c>
      <c r="AO7">
        <v>0.52110000000000001</v>
      </c>
      <c r="AP7" s="26">
        <f t="shared" si="16"/>
        <v>0.26055</v>
      </c>
      <c r="AQ7" s="26">
        <f t="shared" si="21"/>
        <v>0.16819602440464473</v>
      </c>
      <c r="AS7">
        <v>2.2404999999999999</v>
      </c>
      <c r="AT7">
        <v>2.8144999999999998</v>
      </c>
      <c r="AU7" s="26">
        <f t="shared" si="17"/>
        <v>1.4072499999999999</v>
      </c>
      <c r="AV7" s="26">
        <f t="shared" si="18"/>
        <v>0.90843928360558934</v>
      </c>
      <c r="AX7">
        <v>72.61999999999999</v>
      </c>
      <c r="AY7">
        <v>39.346170000000001</v>
      </c>
      <c r="AZ7">
        <v>2.00644</v>
      </c>
      <c r="BA7" s="26">
        <f t="shared" si="19"/>
        <v>20.064399999999999</v>
      </c>
      <c r="BB7" s="26">
        <f t="shared" si="20"/>
        <v>12.952417240700647</v>
      </c>
      <c r="BD7">
        <v>19.609940000000002</v>
      </c>
    </row>
    <row r="8" spans="1:56" x14ac:dyDescent="0.3">
      <c r="A8" t="s">
        <v>206</v>
      </c>
      <c r="B8" t="s">
        <v>238</v>
      </c>
      <c r="C8">
        <v>1</v>
      </c>
      <c r="D8" s="7">
        <v>26.96</v>
      </c>
      <c r="E8">
        <v>8.125</v>
      </c>
      <c r="F8" s="26">
        <f t="shared" si="0"/>
        <v>4.0625</v>
      </c>
      <c r="G8" s="26">
        <f t="shared" si="1"/>
        <v>2.1555796103129303</v>
      </c>
      <c r="I8" s="28">
        <f t="shared" si="2"/>
        <v>4.0625</v>
      </c>
      <c r="J8" s="28">
        <f t="shared" si="3"/>
        <v>2.1555796103129303</v>
      </c>
      <c r="K8">
        <v>11.043949999999999</v>
      </c>
      <c r="L8" s="26">
        <f t="shared" si="4"/>
        <v>5.5219749999999994</v>
      </c>
      <c r="M8" s="26">
        <f t="shared" si="5"/>
        <v>2.9299831922849831</v>
      </c>
      <c r="P8">
        <v>7.0750000000000007E-2</v>
      </c>
      <c r="Q8">
        <v>1.0175000000000001</v>
      </c>
      <c r="R8">
        <v>13.5115</v>
      </c>
      <c r="S8">
        <v>7.1850000000000023</v>
      </c>
      <c r="T8">
        <v>2.0775000000000001</v>
      </c>
      <c r="U8" s="26">
        <f t="shared" si="6"/>
        <v>1.0387500000000001</v>
      </c>
      <c r="V8" s="26">
        <f t="shared" si="7"/>
        <v>0.5511651249753986</v>
      </c>
      <c r="X8">
        <v>0.34575</v>
      </c>
      <c r="Y8" s="26">
        <f t="shared" si="8"/>
        <v>0.172875</v>
      </c>
      <c r="Z8" s="26">
        <f t="shared" si="9"/>
        <v>9.1728203109624082E-2</v>
      </c>
      <c r="AB8">
        <v>0.75740000000000007</v>
      </c>
      <c r="AC8" s="26">
        <f t="shared" si="10"/>
        <v>0.37870000000000004</v>
      </c>
      <c r="AD8" s="26">
        <f t="shared" si="11"/>
        <v>0.20093981499704786</v>
      </c>
      <c r="AF8">
        <v>0.34889999999999999</v>
      </c>
      <c r="AG8" s="26">
        <f t="shared" si="12"/>
        <v>0.17444999999999999</v>
      </c>
      <c r="AH8" s="26">
        <f t="shared" si="13"/>
        <v>9.2563904743160799E-2</v>
      </c>
      <c r="AJ8">
        <v>0.75169999999999992</v>
      </c>
      <c r="AK8" s="26">
        <f t="shared" si="14"/>
        <v>0.37584999999999996</v>
      </c>
      <c r="AL8" s="26">
        <f t="shared" si="15"/>
        <v>0.19942759299350521</v>
      </c>
      <c r="AN8">
        <v>6.9325000000000001</v>
      </c>
      <c r="AO8">
        <v>0.89150000000000007</v>
      </c>
      <c r="AP8" s="26">
        <f t="shared" si="16"/>
        <v>0.44575000000000004</v>
      </c>
      <c r="AQ8" s="26">
        <f t="shared" si="21"/>
        <v>0.23651682739618188</v>
      </c>
      <c r="AS8">
        <v>4.6274999999999995</v>
      </c>
      <c r="AT8">
        <v>1.3774999999999999</v>
      </c>
      <c r="AU8" s="26">
        <f t="shared" si="17"/>
        <v>0.68874999999999997</v>
      </c>
      <c r="AV8" s="26">
        <f t="shared" si="18"/>
        <v>0.36545365085613069</v>
      </c>
      <c r="AX8">
        <v>98.649999999999991</v>
      </c>
      <c r="AY8">
        <v>43.404029999999999</v>
      </c>
      <c r="AZ8">
        <v>1.9965839999999999</v>
      </c>
      <c r="BA8" s="26">
        <f t="shared" si="19"/>
        <v>19.96584</v>
      </c>
      <c r="BB8" s="26">
        <f t="shared" si="20"/>
        <v>10.593958795512693</v>
      </c>
      <c r="BD8">
        <v>21.739139999999999</v>
      </c>
    </row>
    <row r="9" spans="1:56" x14ac:dyDescent="0.3">
      <c r="A9" t="s">
        <v>207</v>
      </c>
      <c r="B9" t="s">
        <v>238</v>
      </c>
      <c r="C9">
        <v>1</v>
      </c>
      <c r="D9" s="7">
        <v>19.010000000000002</v>
      </c>
      <c r="E9">
        <v>2.5909999999999997</v>
      </c>
      <c r="F9" s="26">
        <f t="shared" si="0"/>
        <v>1.2954999999999999</v>
      </c>
      <c r="G9" s="26">
        <f t="shared" si="1"/>
        <v>0.48469700846290098</v>
      </c>
      <c r="I9" s="28">
        <f t="shared" si="2"/>
        <v>1.2954999999999999</v>
      </c>
      <c r="J9" s="28">
        <f t="shared" si="3"/>
        <v>0.48469700846290098</v>
      </c>
      <c r="K9">
        <v>21.373950000000001</v>
      </c>
      <c r="L9" s="26">
        <f t="shared" si="4"/>
        <v>10.686975</v>
      </c>
      <c r="M9" s="26">
        <f t="shared" si="5"/>
        <v>3.9984135947648101</v>
      </c>
      <c r="P9">
        <v>0.30044999999999999</v>
      </c>
      <c r="Q9">
        <v>0.33929999999999999</v>
      </c>
      <c r="R9">
        <v>9.6715</v>
      </c>
      <c r="S9">
        <v>0</v>
      </c>
      <c r="T9">
        <v>0.45889999999999997</v>
      </c>
      <c r="U9" s="26">
        <f t="shared" si="6"/>
        <v>0.22944999999999999</v>
      </c>
      <c r="V9" s="26">
        <f t="shared" si="7"/>
        <v>8.5846181853965753E-2</v>
      </c>
      <c r="X9">
        <v>0.64345000000000008</v>
      </c>
      <c r="Y9" s="26">
        <f t="shared" si="8"/>
        <v>0.32172500000000004</v>
      </c>
      <c r="Z9" s="26">
        <f t="shared" si="9"/>
        <v>0.12036985337531984</v>
      </c>
      <c r="AB9">
        <v>3.8899999999999997</v>
      </c>
      <c r="AC9" s="26">
        <f t="shared" si="10"/>
        <v>1.9449999999999998</v>
      </c>
      <c r="AD9" s="26">
        <f t="shared" si="11"/>
        <v>0.72770025585514653</v>
      </c>
      <c r="AF9">
        <v>1.9635</v>
      </c>
      <c r="AG9" s="26">
        <f t="shared" si="12"/>
        <v>0.98175000000000001</v>
      </c>
      <c r="AH9" s="26">
        <f t="shared" si="13"/>
        <v>0.3673109132060618</v>
      </c>
      <c r="AJ9">
        <v>4.5735000000000001</v>
      </c>
      <c r="AK9" s="26">
        <f t="shared" si="14"/>
        <v>2.2867500000000001</v>
      </c>
      <c r="AL9" s="26">
        <f t="shared" si="15"/>
        <v>0.85556224168470785</v>
      </c>
      <c r="AN9">
        <v>5.7815000000000003</v>
      </c>
      <c r="AO9">
        <v>0.92669999999999997</v>
      </c>
      <c r="AP9" s="26">
        <f t="shared" si="16"/>
        <v>0.46334999999999998</v>
      </c>
      <c r="AQ9" s="26">
        <f t="shared" si="21"/>
        <v>0.17335728203109624</v>
      </c>
      <c r="AS9">
        <v>0</v>
      </c>
      <c r="AT9">
        <v>2.7635000000000001</v>
      </c>
      <c r="AU9" s="26">
        <f t="shared" si="17"/>
        <v>1.38175</v>
      </c>
      <c r="AV9" s="26">
        <f t="shared" si="18"/>
        <v>0.51696649281637475</v>
      </c>
      <c r="AX9">
        <v>59.830000000000005</v>
      </c>
      <c r="AY9">
        <v>40.885829999999999</v>
      </c>
      <c r="AZ9">
        <v>2.1809379999999998</v>
      </c>
      <c r="BA9" s="26">
        <f t="shared" si="19"/>
        <v>21.809379999999997</v>
      </c>
      <c r="BB9" s="26">
        <f t="shared" si="20"/>
        <v>8.1597385121039157</v>
      </c>
      <c r="BD9">
        <v>18.7469</v>
      </c>
    </row>
    <row r="10" spans="1:56" x14ac:dyDescent="0.3">
      <c r="A10" t="s">
        <v>208</v>
      </c>
      <c r="B10" t="s">
        <v>238</v>
      </c>
      <c r="C10">
        <v>1</v>
      </c>
      <c r="D10" s="7">
        <v>15.07</v>
      </c>
      <c r="E10">
        <v>2.633</v>
      </c>
      <c r="F10" s="26">
        <f t="shared" si="0"/>
        <v>1.3165</v>
      </c>
      <c r="G10" s="26">
        <f t="shared" si="1"/>
        <v>0.39046752607754376</v>
      </c>
      <c r="I10" s="28">
        <f t="shared" si="2"/>
        <v>1.3165</v>
      </c>
      <c r="J10" s="28">
        <f t="shared" si="3"/>
        <v>0.39046752607754376</v>
      </c>
      <c r="K10">
        <v>21.91395</v>
      </c>
      <c r="L10" s="26">
        <f t="shared" si="4"/>
        <v>10.956975</v>
      </c>
      <c r="M10" s="26">
        <f t="shared" si="5"/>
        <v>3.2497857360755753</v>
      </c>
      <c r="P10">
        <v>0.37355000000000005</v>
      </c>
      <c r="Q10">
        <v>1.4284999999999999</v>
      </c>
      <c r="R10">
        <v>10.7615</v>
      </c>
      <c r="S10">
        <v>19.455000000000002</v>
      </c>
      <c r="T10">
        <v>0.56030000000000002</v>
      </c>
      <c r="U10" s="26">
        <f t="shared" si="6"/>
        <v>0.28015000000000001</v>
      </c>
      <c r="V10" s="26">
        <f t="shared" si="7"/>
        <v>8.3091133635111197E-2</v>
      </c>
      <c r="X10">
        <v>0.99635000000000007</v>
      </c>
      <c r="Y10" s="26">
        <f t="shared" si="8"/>
        <v>0.49817500000000003</v>
      </c>
      <c r="Z10" s="26">
        <f t="shared" si="9"/>
        <v>0.14775629305254873</v>
      </c>
      <c r="AB10">
        <v>2.903</v>
      </c>
      <c r="AC10" s="26">
        <f t="shared" si="10"/>
        <v>1.4515</v>
      </c>
      <c r="AD10" s="26">
        <f t="shared" si="11"/>
        <v>0.43050787246604999</v>
      </c>
      <c r="AF10">
        <v>2.2635000000000001</v>
      </c>
      <c r="AG10" s="26">
        <f t="shared" si="12"/>
        <v>1.13175</v>
      </c>
      <c r="AH10" s="26">
        <f t="shared" si="13"/>
        <v>0.33567157055697699</v>
      </c>
      <c r="AJ10">
        <v>2.4255</v>
      </c>
      <c r="AK10" s="26">
        <f t="shared" si="14"/>
        <v>1.21275</v>
      </c>
      <c r="AL10" s="26">
        <f t="shared" si="15"/>
        <v>0.35969577839008066</v>
      </c>
      <c r="AN10">
        <v>24.787499999999998</v>
      </c>
      <c r="AO10">
        <v>1.2494999999999998</v>
      </c>
      <c r="AP10" s="26">
        <f t="shared" si="16"/>
        <v>0.62474999999999992</v>
      </c>
      <c r="AQ10" s="26">
        <f t="shared" si="21"/>
        <v>0.18529782523125365</v>
      </c>
      <c r="AS10">
        <v>5.5145</v>
      </c>
      <c r="AT10">
        <v>3.1065</v>
      </c>
      <c r="AU10" s="26">
        <f t="shared" si="17"/>
        <v>1.55325</v>
      </c>
      <c r="AV10" s="26">
        <f t="shared" si="18"/>
        <v>0.46068642983664637</v>
      </c>
      <c r="AX10">
        <v>110.14999999999999</v>
      </c>
      <c r="AY10">
        <v>42.879330000000003</v>
      </c>
      <c r="AZ10">
        <v>2.3585509999999998</v>
      </c>
      <c r="BA10" s="26">
        <f t="shared" si="19"/>
        <v>23.585509999999999</v>
      </c>
      <c r="BB10" s="26">
        <f t="shared" si="20"/>
        <v>6.9953480751820498</v>
      </c>
      <c r="BD10">
        <v>18.18037</v>
      </c>
    </row>
    <row r="11" spans="1:56" x14ac:dyDescent="0.3">
      <c r="A11" t="s">
        <v>209</v>
      </c>
      <c r="B11" t="s">
        <v>238</v>
      </c>
      <c r="C11">
        <v>1</v>
      </c>
      <c r="D11" s="7">
        <v>11.15</v>
      </c>
      <c r="E11">
        <v>5.968</v>
      </c>
      <c r="F11" s="26">
        <f t="shared" si="0"/>
        <v>2.984</v>
      </c>
      <c r="G11" s="26">
        <f t="shared" si="1"/>
        <v>0.65482385357213146</v>
      </c>
      <c r="I11" s="28">
        <f t="shared" si="2"/>
        <v>2.984</v>
      </c>
      <c r="J11" s="28">
        <f t="shared" si="3"/>
        <v>0.65482385357213146</v>
      </c>
      <c r="K11">
        <v>21.993950000000002</v>
      </c>
      <c r="L11" s="26">
        <f t="shared" si="4"/>
        <v>10.996975000000001</v>
      </c>
      <c r="M11" s="26">
        <f t="shared" si="5"/>
        <v>2.4132310814800237</v>
      </c>
      <c r="P11">
        <v>6.8649999999999989E-2</v>
      </c>
      <c r="Q11">
        <v>0.49929999999999997</v>
      </c>
      <c r="R11">
        <v>6.0765000000000002</v>
      </c>
      <c r="S11">
        <v>16.035</v>
      </c>
      <c r="T11">
        <v>1.3334999999999999</v>
      </c>
      <c r="U11" s="26">
        <f t="shared" si="6"/>
        <v>0.66674999999999995</v>
      </c>
      <c r="V11" s="26">
        <f t="shared" si="7"/>
        <v>0.14631494784491242</v>
      </c>
      <c r="X11">
        <v>0.89695000000000003</v>
      </c>
      <c r="Y11" s="26">
        <f t="shared" si="8"/>
        <v>0.44847500000000001</v>
      </c>
      <c r="Z11" s="26">
        <f t="shared" si="9"/>
        <v>9.8415592403070268E-2</v>
      </c>
      <c r="AB11">
        <v>2.194</v>
      </c>
      <c r="AC11" s="26">
        <f t="shared" si="10"/>
        <v>1.097</v>
      </c>
      <c r="AD11" s="26">
        <f t="shared" si="11"/>
        <v>0.24073115528439284</v>
      </c>
      <c r="AF11">
        <v>2.4005000000000001</v>
      </c>
      <c r="AG11" s="26">
        <f t="shared" si="12"/>
        <v>1.20025</v>
      </c>
      <c r="AH11" s="26">
        <f t="shared" si="13"/>
        <v>0.2633888506199567</v>
      </c>
      <c r="AJ11">
        <v>1.6644999999999999</v>
      </c>
      <c r="AK11" s="26">
        <f t="shared" si="14"/>
        <v>0.83224999999999993</v>
      </c>
      <c r="AL11" s="26">
        <f t="shared" si="15"/>
        <v>0.18263309387915763</v>
      </c>
      <c r="AN11">
        <v>3.2424999999999997</v>
      </c>
      <c r="AO11">
        <v>1.1824999999999999</v>
      </c>
      <c r="AP11" s="26">
        <f t="shared" si="16"/>
        <v>0.59124999999999994</v>
      </c>
      <c r="AQ11" s="26">
        <f t="shared" si="21"/>
        <v>0.12974685101357999</v>
      </c>
      <c r="AS11">
        <v>8.8094999999999999</v>
      </c>
      <c r="AT11">
        <v>3.3454999999999999</v>
      </c>
      <c r="AU11" s="26">
        <f t="shared" si="17"/>
        <v>1.67275</v>
      </c>
      <c r="AV11" s="26">
        <f t="shared" si="18"/>
        <v>0.36707660893524896</v>
      </c>
      <c r="AX11">
        <v>118.44999999999999</v>
      </c>
      <c r="AY11">
        <v>40.08596</v>
      </c>
      <c r="AZ11">
        <v>2.1680109999999999</v>
      </c>
      <c r="BA11" s="26">
        <f t="shared" si="19"/>
        <v>21.680109999999999</v>
      </c>
      <c r="BB11" s="26">
        <f t="shared" si="20"/>
        <v>4.7575915469395786</v>
      </c>
      <c r="BD11">
        <v>18.489740000000001</v>
      </c>
    </row>
    <row r="12" spans="1:56" x14ac:dyDescent="0.3">
      <c r="A12" t="s">
        <v>210</v>
      </c>
      <c r="B12" t="s">
        <v>238</v>
      </c>
      <c r="C12">
        <v>1</v>
      </c>
      <c r="D12" s="7">
        <v>7.11</v>
      </c>
      <c r="E12">
        <v>10.715</v>
      </c>
      <c r="F12" s="26">
        <f t="shared" si="0"/>
        <v>5.3574999999999999</v>
      </c>
      <c r="G12" s="26">
        <f t="shared" si="1"/>
        <v>0.74969149773666599</v>
      </c>
      <c r="I12" s="28">
        <f t="shared" si="2"/>
        <v>5.3574999999999999</v>
      </c>
      <c r="J12" s="28">
        <f t="shared" si="3"/>
        <v>0.74969149773666599</v>
      </c>
      <c r="K12">
        <v>20.453950000000003</v>
      </c>
      <c r="L12" s="26">
        <f t="shared" si="4"/>
        <v>10.226975000000001</v>
      </c>
      <c r="M12" s="26">
        <f t="shared" si="5"/>
        <v>1.4310921521354065</v>
      </c>
      <c r="N12" s="45"/>
      <c r="O12" s="65"/>
      <c r="P12">
        <v>0.25554999999999994</v>
      </c>
      <c r="Q12">
        <v>1.1285000000000001</v>
      </c>
      <c r="R12">
        <v>11.121499999999999</v>
      </c>
      <c r="S12">
        <v>15.235000000000003</v>
      </c>
      <c r="T12">
        <v>3.0635000000000003</v>
      </c>
      <c r="U12" s="26">
        <f t="shared" si="6"/>
        <v>1.5317500000000002</v>
      </c>
      <c r="V12" s="26">
        <f t="shared" si="7"/>
        <v>0.21434250147608741</v>
      </c>
      <c r="X12">
        <v>0.89105000000000001</v>
      </c>
      <c r="Y12" s="26">
        <f t="shared" si="8"/>
        <v>0.445525</v>
      </c>
      <c r="Z12" s="26">
        <f t="shared" si="9"/>
        <v>6.2343687266286162E-2</v>
      </c>
      <c r="AB12">
        <v>2.7569999999999997</v>
      </c>
      <c r="AC12" s="26">
        <f t="shared" si="10"/>
        <v>1.3784999999999998</v>
      </c>
      <c r="AD12" s="26">
        <f t="shared" si="11"/>
        <v>0.19289775634717571</v>
      </c>
      <c r="AF12">
        <v>1.8035000000000001</v>
      </c>
      <c r="AG12" s="26">
        <f t="shared" si="12"/>
        <v>0.90175000000000005</v>
      </c>
      <c r="AH12" s="26">
        <f t="shared" si="13"/>
        <v>0.12618465853178509</v>
      </c>
      <c r="AJ12">
        <v>5.2805</v>
      </c>
      <c r="AK12" s="26">
        <f t="shared" si="14"/>
        <v>2.64025</v>
      </c>
      <c r="AL12" s="26">
        <f t="shared" si="15"/>
        <v>0.36945832513284788</v>
      </c>
      <c r="AN12">
        <v>6.0964999999999998</v>
      </c>
      <c r="AO12">
        <v>0.96050000000000002</v>
      </c>
      <c r="AP12" s="26">
        <f t="shared" si="16"/>
        <v>0.48025000000000001</v>
      </c>
      <c r="AQ12" s="26">
        <f t="shared" si="21"/>
        <v>6.7202863609525681E-2</v>
      </c>
      <c r="AS12">
        <v>10.0395</v>
      </c>
      <c r="AT12">
        <v>2.3845000000000001</v>
      </c>
      <c r="AU12" s="26">
        <f t="shared" si="17"/>
        <v>1.19225</v>
      </c>
      <c r="AV12" s="26">
        <f t="shared" si="18"/>
        <v>0.16683521944499113</v>
      </c>
      <c r="AX12">
        <v>93.25</v>
      </c>
      <c r="AY12">
        <v>35.063029999999998</v>
      </c>
      <c r="AZ12">
        <v>1.625732</v>
      </c>
      <c r="BA12" s="26">
        <f t="shared" si="19"/>
        <v>16.25732</v>
      </c>
      <c r="BB12" s="26">
        <f t="shared" si="20"/>
        <v>2.2749369258020073</v>
      </c>
      <c r="BD12">
        <v>21.567540000000001</v>
      </c>
    </row>
    <row r="13" spans="1:56" x14ac:dyDescent="0.3">
      <c r="A13" t="s">
        <v>211</v>
      </c>
      <c r="B13" t="s">
        <v>238</v>
      </c>
      <c r="C13">
        <v>1</v>
      </c>
      <c r="D13" s="7">
        <v>6.87</v>
      </c>
      <c r="E13">
        <v>8.4530000000000012</v>
      </c>
      <c r="F13" s="26">
        <f t="shared" si="0"/>
        <v>4.2265000000000006</v>
      </c>
      <c r="G13" s="26">
        <f t="shared" si="1"/>
        <v>0.57146339303286764</v>
      </c>
      <c r="I13" s="28">
        <f t="shared" si="2"/>
        <v>4.2265000000000006</v>
      </c>
      <c r="J13" s="28">
        <f t="shared" si="3"/>
        <v>0.57146339303286764</v>
      </c>
      <c r="K13">
        <v>17.763950000000001</v>
      </c>
      <c r="L13" s="26">
        <f t="shared" si="4"/>
        <v>8.8819750000000006</v>
      </c>
      <c r="M13" s="26">
        <f t="shared" si="5"/>
        <v>1.2009283261169061</v>
      </c>
      <c r="P13">
        <v>0.20904999999999999</v>
      </c>
      <c r="Q13">
        <v>1.4235</v>
      </c>
      <c r="R13">
        <v>14.1915</v>
      </c>
      <c r="S13">
        <v>1.6350000000000016</v>
      </c>
      <c r="T13">
        <v>2.4845000000000002</v>
      </c>
      <c r="U13" s="26">
        <f t="shared" si="6"/>
        <v>1.2422500000000001</v>
      </c>
      <c r="V13" s="26">
        <f t="shared" si="7"/>
        <v>0.16796413107655975</v>
      </c>
      <c r="X13">
        <v>0.71025000000000005</v>
      </c>
      <c r="Y13" s="26">
        <f t="shared" si="8"/>
        <v>0.35512500000000002</v>
      </c>
      <c r="Z13" s="26">
        <f t="shared" si="9"/>
        <v>4.8016310765597328E-2</v>
      </c>
      <c r="AB13">
        <v>2.1069999999999998</v>
      </c>
      <c r="AC13" s="26">
        <f t="shared" si="10"/>
        <v>1.0534999999999999</v>
      </c>
      <c r="AD13" s="26">
        <f t="shared" si="11"/>
        <v>0.14244331824444004</v>
      </c>
      <c r="AF13">
        <v>1.7585</v>
      </c>
      <c r="AG13" s="26">
        <f t="shared" si="12"/>
        <v>0.87924999999999998</v>
      </c>
      <c r="AH13" s="26">
        <f t="shared" si="13"/>
        <v>0.11888304467624483</v>
      </c>
      <c r="AJ13">
        <v>3.3675000000000002</v>
      </c>
      <c r="AK13" s="26">
        <f t="shared" si="14"/>
        <v>1.6837500000000001</v>
      </c>
      <c r="AL13" s="26">
        <f t="shared" si="15"/>
        <v>0.22765917142294825</v>
      </c>
      <c r="AN13">
        <v>8.8275000000000006</v>
      </c>
      <c r="AO13">
        <v>1.1775</v>
      </c>
      <c r="AP13" s="26">
        <f t="shared" si="16"/>
        <v>0.58875</v>
      </c>
      <c r="AQ13" s="26">
        <f t="shared" si="21"/>
        <v>7.9604654595552063E-2</v>
      </c>
      <c r="AS13">
        <v>6.0024999999999995</v>
      </c>
      <c r="AT13">
        <v>3.0585</v>
      </c>
      <c r="AU13" s="26">
        <f t="shared" si="17"/>
        <v>1.52925</v>
      </c>
      <c r="AV13" s="26">
        <f t="shared" si="18"/>
        <v>0.20676928754182244</v>
      </c>
      <c r="AX13">
        <v>91.649999999999991</v>
      </c>
      <c r="AY13">
        <v>37.667459999999998</v>
      </c>
      <c r="AZ13">
        <v>1.7513350000000001</v>
      </c>
      <c r="BA13" s="26">
        <f t="shared" si="19"/>
        <v>17.513350000000003</v>
      </c>
      <c r="BB13" s="26">
        <f t="shared" si="20"/>
        <v>2.3679731253690219</v>
      </c>
      <c r="BD13">
        <v>21.507860000000001</v>
      </c>
    </row>
    <row r="14" spans="1:56" x14ac:dyDescent="0.3">
      <c r="A14" t="s">
        <v>212</v>
      </c>
      <c r="B14" t="s">
        <v>238</v>
      </c>
      <c r="C14">
        <v>1</v>
      </c>
      <c r="D14" s="7">
        <v>5.35</v>
      </c>
      <c r="E14">
        <v>7.452</v>
      </c>
      <c r="F14" s="26">
        <f t="shared" si="0"/>
        <v>3.726</v>
      </c>
      <c r="G14" s="26">
        <f t="shared" si="1"/>
        <v>0.39232631371777205</v>
      </c>
      <c r="I14" s="28">
        <f t="shared" si="2"/>
        <v>3.726</v>
      </c>
      <c r="J14" s="28">
        <f t="shared" si="3"/>
        <v>0.39232631371777205</v>
      </c>
      <c r="K14">
        <v>21.353950000000001</v>
      </c>
      <c r="L14" s="26">
        <f t="shared" si="4"/>
        <v>10.676975000000001</v>
      </c>
      <c r="M14" s="26">
        <f t="shared" si="5"/>
        <v>1.124223897854753</v>
      </c>
      <c r="P14">
        <v>0.12595000000000001</v>
      </c>
      <c r="Q14">
        <v>0.70399999999999996</v>
      </c>
      <c r="R14">
        <v>20.421500000000002</v>
      </c>
      <c r="S14">
        <v>0</v>
      </c>
      <c r="T14">
        <v>2.0065</v>
      </c>
      <c r="U14" s="26">
        <f t="shared" si="6"/>
        <v>1.00325</v>
      </c>
      <c r="V14" s="26">
        <f t="shared" si="7"/>
        <v>0.10563643967722888</v>
      </c>
      <c r="X14">
        <v>1.0603500000000001</v>
      </c>
      <c r="Y14" s="26">
        <f t="shared" si="8"/>
        <v>0.53017500000000006</v>
      </c>
      <c r="Z14" s="26">
        <f t="shared" si="9"/>
        <v>5.5824370202716002E-2</v>
      </c>
      <c r="AB14">
        <v>2.1839999999999997</v>
      </c>
      <c r="AC14" s="26">
        <f t="shared" si="10"/>
        <v>1.0919999999999999</v>
      </c>
      <c r="AD14" s="26">
        <f t="shared" si="11"/>
        <v>0.11498130289313126</v>
      </c>
      <c r="AF14">
        <v>2.1865000000000001</v>
      </c>
      <c r="AG14" s="26">
        <f t="shared" si="12"/>
        <v>1.0932500000000001</v>
      </c>
      <c r="AH14" s="26">
        <f t="shared" si="13"/>
        <v>0.11511292068490454</v>
      </c>
      <c r="AJ14">
        <v>1.4784999999999999</v>
      </c>
      <c r="AK14" s="26">
        <f t="shared" si="14"/>
        <v>0.73924999999999996</v>
      </c>
      <c r="AL14" s="26">
        <f t="shared" si="15"/>
        <v>7.7838762054713628E-2</v>
      </c>
      <c r="AN14">
        <v>7.6354999999999995</v>
      </c>
      <c r="AO14">
        <v>1.0645</v>
      </c>
      <c r="AP14" s="26">
        <f t="shared" si="16"/>
        <v>0.53225</v>
      </c>
      <c r="AQ14" s="26">
        <f t="shared" si="21"/>
        <v>5.6042855737059624E-2</v>
      </c>
      <c r="AS14">
        <v>2.6614999999999993</v>
      </c>
      <c r="AT14">
        <v>2.6644999999999999</v>
      </c>
      <c r="AU14" s="26">
        <f t="shared" si="17"/>
        <v>1.3322499999999999</v>
      </c>
      <c r="AV14" s="26">
        <f t="shared" si="18"/>
        <v>0.14027824247195431</v>
      </c>
      <c r="AX14">
        <v>72.05</v>
      </c>
      <c r="AY14">
        <v>37.400019999999998</v>
      </c>
      <c r="AZ14">
        <v>1.8609260000000001</v>
      </c>
      <c r="BA14" s="26">
        <f t="shared" si="19"/>
        <v>18.609259999999999</v>
      </c>
      <c r="BB14" s="26">
        <f t="shared" si="20"/>
        <v>1.9594477661877578</v>
      </c>
      <c r="BD14">
        <v>20.097529999999999</v>
      </c>
    </row>
    <row r="15" spans="1:56" s="24" customFormat="1" x14ac:dyDescent="0.3">
      <c r="A15" s="24" t="s">
        <v>213</v>
      </c>
      <c r="B15" s="24" t="s">
        <v>238</v>
      </c>
      <c r="C15" s="24">
        <v>1</v>
      </c>
      <c r="D15" s="25">
        <v>2.19</v>
      </c>
      <c r="E15" s="24">
        <v>6.0489999999999995</v>
      </c>
      <c r="F15" s="27">
        <f t="shared" si="0"/>
        <v>3.0244999999999997</v>
      </c>
      <c r="G15" s="27">
        <f t="shared" si="1"/>
        <v>0.13036124778586891</v>
      </c>
      <c r="H15" s="45">
        <f>G3-G15</f>
        <v>0.25163875221413112</v>
      </c>
      <c r="I15" s="29">
        <f t="shared" si="2"/>
        <v>3.0244999999999997</v>
      </c>
      <c r="J15" s="29">
        <f t="shared" si="3"/>
        <v>0.13036124778586891</v>
      </c>
      <c r="K15" s="24">
        <v>13.133949999999999</v>
      </c>
      <c r="L15" s="27">
        <f t="shared" si="4"/>
        <v>6.5669749999999993</v>
      </c>
      <c r="M15" s="27">
        <f t="shared" si="5"/>
        <v>0.2830481253690218</v>
      </c>
      <c r="N15" s="45">
        <f>M3-M15</f>
        <v>8.4589268746309791</v>
      </c>
      <c r="O15" s="45"/>
      <c r="P15" s="24">
        <v>0.39675000000000005</v>
      </c>
      <c r="Q15" s="24">
        <v>0.95550000000000002</v>
      </c>
      <c r="R15" s="24">
        <v>13.7515</v>
      </c>
      <c r="S15" s="24">
        <v>16.275000000000002</v>
      </c>
      <c r="T15" s="24">
        <v>1.2854999999999999</v>
      </c>
      <c r="U15" s="27">
        <f t="shared" si="6"/>
        <v>0.64274999999999993</v>
      </c>
      <c r="V15" s="27">
        <f t="shared" si="7"/>
        <v>2.7703650856130677E-2</v>
      </c>
      <c r="W15" s="45">
        <f>V3-V15</f>
        <v>0.1050463491438693</v>
      </c>
      <c r="X15" s="24">
        <v>1.16835</v>
      </c>
      <c r="Y15" s="26">
        <f t="shared" si="8"/>
        <v>0.584175</v>
      </c>
      <c r="Z15" s="26">
        <f t="shared" si="9"/>
        <v>2.5178965754772679E-2</v>
      </c>
      <c r="AA15" s="44">
        <f>Z3-Z15</f>
        <v>2.3084960342452274</v>
      </c>
      <c r="AB15" s="24">
        <v>1.571</v>
      </c>
      <c r="AC15" s="27">
        <f t="shared" si="10"/>
        <v>0.78549999999999998</v>
      </c>
      <c r="AD15" s="27">
        <f t="shared" si="11"/>
        <v>3.3856425900413302E-2</v>
      </c>
      <c r="AE15" s="45">
        <f>AD3-AD15</f>
        <v>1.8921435740995864</v>
      </c>
      <c r="AF15" s="24">
        <v>0.99950000000000006</v>
      </c>
      <c r="AG15" s="27">
        <f t="shared" si="12"/>
        <v>0.49975000000000003</v>
      </c>
      <c r="AH15" s="27">
        <f t="shared" si="13"/>
        <v>2.1540100373942137E-2</v>
      </c>
      <c r="AI15" s="45">
        <f>AH3-AH15</f>
        <v>0.36470989962605782</v>
      </c>
      <c r="AJ15" s="24">
        <v>3.3415000000000004</v>
      </c>
      <c r="AK15" s="27">
        <f t="shared" si="14"/>
        <v>1.6707500000000002</v>
      </c>
      <c r="AL15" s="27">
        <f t="shared" si="15"/>
        <v>7.2012251525290297E-2</v>
      </c>
      <c r="AM15" s="45">
        <f>AL3-AL15</f>
        <v>1.4677377484747096</v>
      </c>
      <c r="AN15" s="24">
        <v>29.897500000000001</v>
      </c>
      <c r="AO15" s="24">
        <v>0.97650000000000003</v>
      </c>
      <c r="AP15" s="27">
        <f t="shared" si="16"/>
        <v>0.48825000000000002</v>
      </c>
      <c r="AQ15" s="27">
        <f>AP15*$D15/$D$3</f>
        <v>2.1044430230269633E-2</v>
      </c>
      <c r="AR15" s="45">
        <f>AQ3-AQ15</f>
        <v>0.51370556976973036</v>
      </c>
      <c r="AS15" s="24">
        <v>3.8034999999999997</v>
      </c>
      <c r="AT15" s="24">
        <v>1.5225</v>
      </c>
      <c r="AU15" s="27">
        <f t="shared" si="17"/>
        <v>0.76124999999999998</v>
      </c>
      <c r="AV15" s="27">
        <f t="shared" si="18"/>
        <v>3.2811208423538671E-2</v>
      </c>
      <c r="AW15" s="45">
        <f>AV3-AV15</f>
        <v>0.69993879157646133</v>
      </c>
      <c r="AX15" s="24">
        <v>117.15</v>
      </c>
      <c r="AY15" s="24">
        <v>41.998910000000002</v>
      </c>
      <c r="AZ15" s="24">
        <v>2.193765</v>
      </c>
      <c r="BA15" s="26">
        <f t="shared" si="19"/>
        <v>21.937649999999998</v>
      </c>
      <c r="BB15" s="27">
        <f t="shared" si="20"/>
        <v>0.94555114150757702</v>
      </c>
      <c r="BC15" s="45">
        <f>BB3-BB15</f>
        <v>21.032218858492421</v>
      </c>
      <c r="BD15" s="24">
        <v>19.144670000000001</v>
      </c>
    </row>
    <row r="16" spans="1:56" x14ac:dyDescent="0.3">
      <c r="A16" t="s">
        <v>214</v>
      </c>
      <c r="B16" t="s">
        <v>238</v>
      </c>
      <c r="C16">
        <v>2</v>
      </c>
      <c r="D16" s="7">
        <v>52.41</v>
      </c>
      <c r="E16">
        <v>1.155</v>
      </c>
      <c r="F16" s="26">
        <f>E16*0.5</f>
        <v>0.57750000000000001</v>
      </c>
      <c r="G16" s="26">
        <f>F16*$D16/$D$3</f>
        <v>0.59568539657547726</v>
      </c>
      <c r="I16" s="28">
        <f>E16*0.5</f>
        <v>0.57750000000000001</v>
      </c>
      <c r="J16" s="28">
        <f>I16*D16/D$16</f>
        <v>0.57750000000000001</v>
      </c>
      <c r="K16">
        <v>16.30395</v>
      </c>
      <c r="L16" s="26">
        <f>K16*0.5</f>
        <v>8.1519750000000002</v>
      </c>
      <c r="M16" s="26">
        <f>L16*$D16/$D$16</f>
        <v>8.1519750000000002</v>
      </c>
      <c r="P16">
        <v>0</v>
      </c>
      <c r="Q16">
        <v>0.69699999999999995</v>
      </c>
      <c r="R16">
        <v>0.56550000000000011</v>
      </c>
      <c r="S16">
        <v>149.57500000000002</v>
      </c>
      <c r="T16">
        <v>0.34350000000000003</v>
      </c>
      <c r="U16" s="26">
        <f>T16*0.5</f>
        <v>0.17175000000000001</v>
      </c>
      <c r="V16" s="26">
        <f>U16*$D16/$D$3</f>
        <v>0.17715838417634325</v>
      </c>
      <c r="X16">
        <v>4.92035</v>
      </c>
      <c r="Y16" s="26">
        <f>X16*0.5</f>
        <v>2.460175</v>
      </c>
      <c r="Z16" s="26">
        <f>Y16*$D16/$D$16</f>
        <v>2.460175</v>
      </c>
      <c r="AB16">
        <v>2.9489999999999994</v>
      </c>
      <c r="AC16" s="26">
        <f>AB16*0.5</f>
        <v>1.4744999999999997</v>
      </c>
      <c r="AD16" s="26">
        <f>AC16*$D16/$D$16</f>
        <v>1.4744999999999997</v>
      </c>
      <c r="AF16">
        <v>0.45749999999999996</v>
      </c>
      <c r="AG16" s="26">
        <f>AF16*0.5</f>
        <v>0.22874999999999998</v>
      </c>
      <c r="AH16" s="26">
        <f>AG16*$D16/$D$16</f>
        <v>0.22875000000000001</v>
      </c>
      <c r="AJ16">
        <v>2.9745000000000004</v>
      </c>
      <c r="AK16" s="26">
        <f>AJ16*0.5</f>
        <v>1.4872500000000002</v>
      </c>
      <c r="AL16" s="26">
        <f>AK16*$D16/$D$16</f>
        <v>1.4872500000000002</v>
      </c>
      <c r="AN16">
        <v>59.967499999999994</v>
      </c>
      <c r="AO16">
        <v>0.93350000000000011</v>
      </c>
      <c r="AP16" s="26">
        <f>AO16*0.5</f>
        <v>0.46675000000000005</v>
      </c>
      <c r="AQ16" s="26">
        <f>AP16*$D16/$D$16</f>
        <v>0.46675000000000011</v>
      </c>
      <c r="AS16">
        <v>0.78749999999999987</v>
      </c>
      <c r="AT16">
        <v>1.4124999999999999</v>
      </c>
      <c r="AU16" s="26">
        <f>AT16*0.5</f>
        <v>0.70624999999999993</v>
      </c>
      <c r="AV16" s="26">
        <f>AU16*$D16/$D$16</f>
        <v>0.70624999999999993</v>
      </c>
      <c r="AX16">
        <v>133.15</v>
      </c>
      <c r="AY16">
        <v>44.505940000000002</v>
      </c>
      <c r="AZ16">
        <v>1.9491590000000001</v>
      </c>
      <c r="BA16" s="26">
        <f t="shared" si="19"/>
        <v>19.491590000000002</v>
      </c>
      <c r="BB16" s="26">
        <f>BA16*$D16/$D$16</f>
        <v>19.491590000000002</v>
      </c>
      <c r="BD16">
        <v>22.833410000000001</v>
      </c>
    </row>
    <row r="17" spans="1:56" x14ac:dyDescent="0.3">
      <c r="A17" t="s">
        <v>202</v>
      </c>
      <c r="B17" t="s">
        <v>238</v>
      </c>
      <c r="C17">
        <v>2</v>
      </c>
      <c r="D17" s="7">
        <v>43.45</v>
      </c>
      <c r="E17">
        <v>0.72679999999999989</v>
      </c>
      <c r="F17" s="26">
        <f t="shared" ref="F17:F28" si="22">E17*0.5</f>
        <v>0.36339999999999995</v>
      </c>
      <c r="G17" s="26">
        <f t="shared" ref="G17:G28" si="23">F17*$D17/$D$3</f>
        <v>0.31076028340877776</v>
      </c>
      <c r="I17" s="28">
        <f t="shared" ref="I17:I28" si="24">E17*0.5</f>
        <v>0.36339999999999995</v>
      </c>
      <c r="J17" s="28">
        <f t="shared" ref="J17:J28" si="25">I17*D17/D$16</f>
        <v>0.30127323029956116</v>
      </c>
      <c r="K17">
        <v>20.123950000000001</v>
      </c>
      <c r="L17" s="26">
        <f t="shared" ref="L17:L28" si="26">K17*0.5</f>
        <v>10.061975</v>
      </c>
      <c r="M17" s="26">
        <f t="shared" ref="M17:M28" si="27">L17*$D17/$D$16</f>
        <v>8.3417823650066794</v>
      </c>
      <c r="P17">
        <v>9.0650000000000008E-2</v>
      </c>
      <c r="Q17">
        <v>0.63469999999999993</v>
      </c>
      <c r="R17">
        <v>6.7234999999999996</v>
      </c>
      <c r="S17">
        <v>35.254999999999995</v>
      </c>
      <c r="T17">
        <v>0.1404</v>
      </c>
      <c r="U17" s="26">
        <f t="shared" ref="U17:U28" si="28">T17*0.5</f>
        <v>7.0199999999999999E-2</v>
      </c>
      <c r="V17" s="26">
        <f t="shared" ref="V17:V28" si="29">U17*$D17/$D$3</f>
        <v>6.0031293052548715E-2</v>
      </c>
      <c r="X17">
        <v>1.92235</v>
      </c>
      <c r="Y17" s="26">
        <f t="shared" ref="Y17:Y28" si="30">X17*0.5</f>
        <v>0.961175</v>
      </c>
      <c r="Z17" s="26">
        <f t="shared" ref="Z17:Z28" si="31">Y17*$D17/$D$16</f>
        <v>0.79685277141766853</v>
      </c>
      <c r="AB17">
        <v>3.7269999999999999</v>
      </c>
      <c r="AC17" s="26">
        <f t="shared" ref="AC17:AC28" si="32">AB17*0.5</f>
        <v>1.8634999999999999</v>
      </c>
      <c r="AD17" s="26">
        <f t="shared" ref="AD17:AD28" si="33">AC17*$D17/$D$16</f>
        <v>1.5449165235642055</v>
      </c>
      <c r="AF17">
        <v>1.7585</v>
      </c>
      <c r="AG17" s="26">
        <f t="shared" ref="AG17:AG28" si="34">AF17*0.5</f>
        <v>0.87924999999999998</v>
      </c>
      <c r="AH17" s="26">
        <f t="shared" ref="AH17:AH28" si="35">AG17*$D17/$D$16</f>
        <v>0.72893364815874839</v>
      </c>
      <c r="AJ17">
        <v>2.5185</v>
      </c>
      <c r="AK17" s="26">
        <f t="shared" ref="AK17:AK28" si="36">AJ17*0.5</f>
        <v>1.25925</v>
      </c>
      <c r="AL17" s="26">
        <f t="shared" ref="AL17:AL28" si="37">AK17*$D17/$D$16</f>
        <v>1.0439689467658844</v>
      </c>
      <c r="AN17">
        <v>5.0465</v>
      </c>
      <c r="AO17">
        <v>1.4144999999999999</v>
      </c>
      <c r="AP17" s="26">
        <f t="shared" ref="AP17:AP28" si="38">AO17*0.5</f>
        <v>0.70724999999999993</v>
      </c>
      <c r="AQ17" s="26">
        <f t="shared" ref="AQ17:AQ28" si="39">AP17*$D17/$D$16</f>
        <v>0.58633872352604466</v>
      </c>
      <c r="AS17">
        <v>0.15249999999999986</v>
      </c>
      <c r="AT17">
        <v>2.4474999999999998</v>
      </c>
      <c r="AU17" s="26">
        <f t="shared" ref="AU17:AU28" si="40">AT17*0.5</f>
        <v>1.2237499999999999</v>
      </c>
      <c r="AV17" s="26">
        <f t="shared" ref="AV17:AV28" si="41">AU17*$D17/$D$16</f>
        <v>1.014538017553902</v>
      </c>
      <c r="AX17">
        <v>47.980000000000004</v>
      </c>
      <c r="AY17">
        <v>43.024299999999997</v>
      </c>
      <c r="AZ17">
        <v>2.1554180000000001</v>
      </c>
      <c r="BA17" s="26">
        <f t="shared" si="19"/>
        <v>21.554180000000002</v>
      </c>
      <c r="BB17" s="26">
        <f t="shared" ref="BB17:BB28" si="42">BA17*$D17/$D$16</f>
        <v>17.869282980347265</v>
      </c>
      <c r="BD17">
        <v>19.960999999999999</v>
      </c>
    </row>
    <row r="18" spans="1:56" x14ac:dyDescent="0.3">
      <c r="A18" t="s">
        <v>203</v>
      </c>
      <c r="B18" t="s">
        <v>238</v>
      </c>
      <c r="C18">
        <v>2</v>
      </c>
      <c r="D18" s="7">
        <v>34.700000000000003</v>
      </c>
      <c r="E18">
        <v>2.859</v>
      </c>
      <c r="F18" s="26">
        <f t="shared" si="22"/>
        <v>1.4295</v>
      </c>
      <c r="G18" s="26">
        <f t="shared" si="23"/>
        <v>0.97625762645148595</v>
      </c>
      <c r="I18" s="28">
        <f t="shared" si="24"/>
        <v>1.4295</v>
      </c>
      <c r="J18" s="28">
        <f t="shared" si="25"/>
        <v>0.94645392100744141</v>
      </c>
      <c r="K18">
        <v>19.89395</v>
      </c>
      <c r="L18" s="26">
        <f t="shared" si="26"/>
        <v>9.9469750000000001</v>
      </c>
      <c r="M18" s="26">
        <f t="shared" si="27"/>
        <v>6.5857666952871607</v>
      </c>
      <c r="P18">
        <v>0</v>
      </c>
      <c r="Q18">
        <v>1.5974999999999999</v>
      </c>
      <c r="R18">
        <v>19.521500000000003</v>
      </c>
      <c r="S18">
        <v>202.875</v>
      </c>
      <c r="T18">
        <v>1.3454999999999999</v>
      </c>
      <c r="U18" s="26">
        <f t="shared" si="28"/>
        <v>0.67274999999999996</v>
      </c>
      <c r="V18" s="26">
        <f t="shared" si="29"/>
        <v>0.45944548317260381</v>
      </c>
      <c r="X18">
        <v>0.82625000000000004</v>
      </c>
      <c r="Y18" s="26">
        <f t="shared" si="30"/>
        <v>0.41312500000000002</v>
      </c>
      <c r="Z18" s="26">
        <f t="shared" si="31"/>
        <v>0.27352485212745664</v>
      </c>
      <c r="AB18">
        <v>3.5669999999999997</v>
      </c>
      <c r="AC18" s="26">
        <f t="shared" si="32"/>
        <v>1.7834999999999999</v>
      </c>
      <c r="AD18" s="26">
        <f t="shared" si="33"/>
        <v>1.1808328563251289</v>
      </c>
      <c r="AF18">
        <v>1.8295000000000001</v>
      </c>
      <c r="AG18" s="26">
        <f t="shared" si="34"/>
        <v>0.91475000000000006</v>
      </c>
      <c r="AH18" s="26">
        <f t="shared" si="35"/>
        <v>0.60564443808433521</v>
      </c>
      <c r="AJ18">
        <v>1.1475</v>
      </c>
      <c r="AK18" s="26">
        <f t="shared" si="36"/>
        <v>0.57374999999999998</v>
      </c>
      <c r="AL18" s="26">
        <f t="shared" si="37"/>
        <v>0.37987263880938754</v>
      </c>
      <c r="AN18">
        <v>10.087499999999999</v>
      </c>
      <c r="AO18">
        <v>1.2554999999999998</v>
      </c>
      <c r="AP18" s="26">
        <f t="shared" si="38"/>
        <v>0.62774999999999992</v>
      </c>
      <c r="AQ18" s="26">
        <f t="shared" si="39"/>
        <v>0.41562535775615339</v>
      </c>
      <c r="AS18">
        <v>6.1734999999999998</v>
      </c>
      <c r="AT18">
        <v>2.4895</v>
      </c>
      <c r="AU18" s="26">
        <f t="shared" si="40"/>
        <v>1.24475</v>
      </c>
      <c r="AV18" s="26">
        <f t="shared" si="41"/>
        <v>0.82413327609234899</v>
      </c>
      <c r="AX18">
        <v>110.05</v>
      </c>
      <c r="AY18">
        <v>43.880499999999998</v>
      </c>
      <c r="AZ18">
        <v>1.9769939999999999</v>
      </c>
      <c r="BA18" s="26">
        <f t="shared" si="19"/>
        <v>19.769939999999998</v>
      </c>
      <c r="BB18" s="26">
        <f t="shared" si="42"/>
        <v>13.08942793360046</v>
      </c>
      <c r="BD18">
        <v>22.19557</v>
      </c>
    </row>
    <row r="19" spans="1:56" x14ac:dyDescent="0.3">
      <c r="A19" t="s">
        <v>204</v>
      </c>
      <c r="B19" t="s">
        <v>238</v>
      </c>
      <c r="C19">
        <v>2</v>
      </c>
      <c r="D19" s="7">
        <v>30.18</v>
      </c>
      <c r="E19">
        <v>1.677</v>
      </c>
      <c r="F19" s="26">
        <f t="shared" si="22"/>
        <v>0.83850000000000002</v>
      </c>
      <c r="G19" s="26">
        <f t="shared" si="23"/>
        <v>0.49805018697106868</v>
      </c>
      <c r="I19" s="28">
        <f t="shared" si="24"/>
        <v>0.83850000000000002</v>
      </c>
      <c r="J19" s="28">
        <f t="shared" si="25"/>
        <v>0.48284544934172868</v>
      </c>
      <c r="K19">
        <v>17.09395</v>
      </c>
      <c r="L19" s="26">
        <f t="shared" si="26"/>
        <v>8.5469749999999998</v>
      </c>
      <c r="M19" s="26">
        <f t="shared" si="27"/>
        <v>4.9217268746422436</v>
      </c>
      <c r="P19">
        <v>3.8499999999999923E-3</v>
      </c>
      <c r="Q19">
        <v>0.41699999999999998</v>
      </c>
      <c r="R19">
        <v>8.5135000000000005</v>
      </c>
      <c r="S19">
        <v>30.385000000000002</v>
      </c>
      <c r="T19">
        <v>0.2762</v>
      </c>
      <c r="U19" s="26">
        <f t="shared" si="28"/>
        <v>0.1381</v>
      </c>
      <c r="V19" s="26">
        <f t="shared" si="29"/>
        <v>8.2028301515449709E-2</v>
      </c>
      <c r="X19">
        <v>0.71125000000000005</v>
      </c>
      <c r="Y19" s="26">
        <f t="shared" si="30"/>
        <v>0.35562500000000002</v>
      </c>
      <c r="Z19" s="26">
        <f t="shared" si="31"/>
        <v>0.20478463079564968</v>
      </c>
      <c r="AB19">
        <v>3.1319999999999997</v>
      </c>
      <c r="AC19" s="26">
        <f t="shared" si="32"/>
        <v>1.5659999999999998</v>
      </c>
      <c r="AD19" s="26">
        <f t="shared" si="33"/>
        <v>0.90177218088151123</v>
      </c>
      <c r="AF19">
        <v>1.6525000000000001</v>
      </c>
      <c r="AG19" s="26">
        <f t="shared" si="34"/>
        <v>0.82625000000000004</v>
      </c>
      <c r="AH19" s="26">
        <f t="shared" si="35"/>
        <v>0.47579135661133376</v>
      </c>
      <c r="AJ19">
        <v>1.6105</v>
      </c>
      <c r="AK19" s="26">
        <f t="shared" si="36"/>
        <v>0.80525000000000002</v>
      </c>
      <c r="AL19" s="26">
        <f t="shared" si="37"/>
        <v>0.46369862621637092</v>
      </c>
      <c r="AN19">
        <v>3.8265000000000002</v>
      </c>
      <c r="AO19">
        <v>0.68190000000000006</v>
      </c>
      <c r="AP19" s="26">
        <f t="shared" si="38"/>
        <v>0.34095000000000003</v>
      </c>
      <c r="AQ19" s="26">
        <f t="shared" si="39"/>
        <v>0.19633411562678882</v>
      </c>
      <c r="AS19">
        <v>5.4844999999999997</v>
      </c>
      <c r="AT19">
        <v>1.4675</v>
      </c>
      <c r="AU19" s="26">
        <f t="shared" si="40"/>
        <v>0.73375000000000001</v>
      </c>
      <c r="AV19" s="26">
        <f t="shared" si="41"/>
        <v>0.42252575844304524</v>
      </c>
      <c r="AX19">
        <v>59.809999999999995</v>
      </c>
      <c r="AY19">
        <v>41.955779999999997</v>
      </c>
      <c r="AZ19">
        <v>2.388719</v>
      </c>
      <c r="BA19" s="26">
        <f t="shared" si="19"/>
        <v>23.88719</v>
      </c>
      <c r="BB19" s="26">
        <f t="shared" si="42"/>
        <v>13.755302312535777</v>
      </c>
      <c r="BD19">
        <v>17.564129999999999</v>
      </c>
    </row>
    <row r="20" spans="1:56" x14ac:dyDescent="0.3">
      <c r="A20" t="s">
        <v>205</v>
      </c>
      <c r="B20" t="s">
        <v>238</v>
      </c>
      <c r="C20">
        <v>2</v>
      </c>
      <c r="D20" s="7">
        <v>28.94</v>
      </c>
      <c r="E20">
        <v>8.277000000000001</v>
      </c>
      <c r="F20" s="26">
        <f t="shared" si="22"/>
        <v>4.1385000000000005</v>
      </c>
      <c r="G20" s="26">
        <f t="shared" si="23"/>
        <v>2.3571775241094275</v>
      </c>
      <c r="I20" s="28">
        <f t="shared" si="24"/>
        <v>4.1385000000000005</v>
      </c>
      <c r="J20" s="28">
        <f t="shared" si="25"/>
        <v>2.2852163709215803</v>
      </c>
      <c r="K20">
        <v>15.16395</v>
      </c>
      <c r="L20" s="26">
        <f t="shared" si="26"/>
        <v>7.5819749999999999</v>
      </c>
      <c r="M20" s="26">
        <f t="shared" si="27"/>
        <v>4.1866505724098459</v>
      </c>
      <c r="P20">
        <v>5.4050000000000001E-2</v>
      </c>
      <c r="Q20">
        <v>0.75590000000000002</v>
      </c>
      <c r="R20">
        <v>14.961499999999999</v>
      </c>
      <c r="S20">
        <v>41.355000000000004</v>
      </c>
      <c r="T20">
        <v>1.4084999999999999</v>
      </c>
      <c r="U20" s="26">
        <f t="shared" si="28"/>
        <v>0.70424999999999993</v>
      </c>
      <c r="V20" s="26">
        <f t="shared" si="29"/>
        <v>0.40112172800629792</v>
      </c>
      <c r="X20">
        <v>0.8226500000000001</v>
      </c>
      <c r="Y20" s="26">
        <f t="shared" si="30"/>
        <v>0.41132500000000005</v>
      </c>
      <c r="Z20" s="26">
        <f t="shared" si="31"/>
        <v>0.2271273707307766</v>
      </c>
      <c r="AB20">
        <v>3.601</v>
      </c>
      <c r="AC20" s="26">
        <f t="shared" si="32"/>
        <v>1.8005</v>
      </c>
      <c r="AD20" s="26">
        <f t="shared" si="33"/>
        <v>0.99420854798702551</v>
      </c>
      <c r="AF20">
        <v>2.4544999999999999</v>
      </c>
      <c r="AG20" s="26">
        <f t="shared" si="34"/>
        <v>1.22725</v>
      </c>
      <c r="AH20" s="26">
        <f t="shared" si="35"/>
        <v>0.67766867010112586</v>
      </c>
      <c r="AJ20">
        <v>1.4784999999999999</v>
      </c>
      <c r="AK20" s="26">
        <f t="shared" si="36"/>
        <v>0.73924999999999996</v>
      </c>
      <c r="AL20" s="26">
        <f t="shared" si="37"/>
        <v>0.40820253768364817</v>
      </c>
      <c r="AN20">
        <v>8.2734999999999985</v>
      </c>
      <c r="AO20">
        <v>0.53870000000000007</v>
      </c>
      <c r="AP20" s="26">
        <f t="shared" si="38"/>
        <v>0.26935000000000003</v>
      </c>
      <c r="AQ20" s="26">
        <f t="shared" si="39"/>
        <v>0.14873094829231065</v>
      </c>
      <c r="AS20">
        <v>0</v>
      </c>
      <c r="AT20">
        <v>1.7164999999999999</v>
      </c>
      <c r="AU20" s="26">
        <f t="shared" si="40"/>
        <v>0.85824999999999996</v>
      </c>
      <c r="AV20" s="26">
        <f t="shared" si="41"/>
        <v>0.47391251669528722</v>
      </c>
      <c r="AX20">
        <v>87.25</v>
      </c>
      <c r="AY20">
        <v>39.288580000000003</v>
      </c>
      <c r="AZ20">
        <v>1.968791</v>
      </c>
      <c r="BA20" s="26">
        <f t="shared" si="19"/>
        <v>19.687909999999999</v>
      </c>
      <c r="BB20" s="26">
        <f t="shared" si="42"/>
        <v>10.871362629269223</v>
      </c>
      <c r="BD20">
        <v>19.955690000000001</v>
      </c>
    </row>
    <row r="21" spans="1:56" x14ac:dyDescent="0.3">
      <c r="A21" t="s">
        <v>206</v>
      </c>
      <c r="B21" t="s">
        <v>238</v>
      </c>
      <c r="C21">
        <v>2</v>
      </c>
      <c r="D21" s="7">
        <v>25.43</v>
      </c>
      <c r="E21">
        <v>9.1870000000000012</v>
      </c>
      <c r="F21" s="26">
        <f t="shared" si="22"/>
        <v>4.5935000000000006</v>
      </c>
      <c r="G21" s="26">
        <f t="shared" si="23"/>
        <v>2.2990101358000392</v>
      </c>
      <c r="I21" s="28">
        <f t="shared" si="24"/>
        <v>4.5935000000000006</v>
      </c>
      <c r="J21" s="28">
        <f t="shared" si="25"/>
        <v>2.2288247471856519</v>
      </c>
      <c r="K21">
        <v>11.143949999999998</v>
      </c>
      <c r="L21" s="26">
        <f t="shared" si="26"/>
        <v>5.5719749999999992</v>
      </c>
      <c r="M21" s="26">
        <f t="shared" si="27"/>
        <v>2.7035932884945617</v>
      </c>
      <c r="P21">
        <v>3.7499999999999895E-3</v>
      </c>
      <c r="Q21">
        <v>0.85099999999999998</v>
      </c>
      <c r="R21">
        <v>15.871499999999999</v>
      </c>
      <c r="S21">
        <v>15.915000000000003</v>
      </c>
      <c r="T21">
        <v>2.6605000000000003</v>
      </c>
      <c r="U21" s="26">
        <f t="shared" si="28"/>
        <v>1.3302500000000002</v>
      </c>
      <c r="V21" s="26">
        <f t="shared" si="29"/>
        <v>0.66577952174768751</v>
      </c>
      <c r="X21">
        <v>0.32434999999999997</v>
      </c>
      <c r="Y21" s="26">
        <f t="shared" si="30"/>
        <v>0.16217499999999999</v>
      </c>
      <c r="Z21" s="26">
        <f t="shared" si="31"/>
        <v>7.868937702728486E-2</v>
      </c>
      <c r="AB21">
        <v>0.83040000000000003</v>
      </c>
      <c r="AC21" s="26">
        <f t="shared" si="32"/>
        <v>0.41520000000000001</v>
      </c>
      <c r="AD21" s="26">
        <f t="shared" si="33"/>
        <v>0.20146033199771038</v>
      </c>
      <c r="AF21">
        <v>0.3155</v>
      </c>
      <c r="AG21" s="26">
        <f t="shared" si="34"/>
        <v>0.15775</v>
      </c>
      <c r="AH21" s="26">
        <f t="shared" si="35"/>
        <v>7.6542310627742804E-2</v>
      </c>
      <c r="AJ21">
        <v>1.5234999999999999</v>
      </c>
      <c r="AK21" s="26">
        <f t="shared" si="36"/>
        <v>0.76174999999999993</v>
      </c>
      <c r="AL21" s="26">
        <f t="shared" si="37"/>
        <v>0.36961080900591492</v>
      </c>
      <c r="AN21">
        <v>6.8735000000000008</v>
      </c>
      <c r="AO21">
        <v>0.92210000000000003</v>
      </c>
      <c r="AP21" s="26">
        <f t="shared" si="38"/>
        <v>0.46105000000000002</v>
      </c>
      <c r="AQ21" s="26">
        <f t="shared" si="39"/>
        <v>0.22370733638618587</v>
      </c>
      <c r="AS21">
        <v>5.7275</v>
      </c>
      <c r="AT21">
        <v>1.0615000000000001</v>
      </c>
      <c r="AU21" s="26">
        <f t="shared" si="40"/>
        <v>0.53075000000000006</v>
      </c>
      <c r="AV21" s="26">
        <f t="shared" si="41"/>
        <v>0.25752666475863389</v>
      </c>
      <c r="AX21">
        <v>61.780000000000008</v>
      </c>
      <c r="AY21">
        <v>42.83334</v>
      </c>
      <c r="AZ21">
        <v>1.836592</v>
      </c>
      <c r="BA21" s="26">
        <f t="shared" si="19"/>
        <v>18.365919999999999</v>
      </c>
      <c r="BB21" s="26">
        <f t="shared" si="42"/>
        <v>8.911378469757679</v>
      </c>
      <c r="BD21">
        <v>23.322179999999999</v>
      </c>
    </row>
    <row r="22" spans="1:56" x14ac:dyDescent="0.3">
      <c r="A22" t="s">
        <v>207</v>
      </c>
      <c r="B22" t="s">
        <v>238</v>
      </c>
      <c r="C22">
        <v>2</v>
      </c>
      <c r="D22" s="7">
        <v>19.23</v>
      </c>
      <c r="E22">
        <v>4.1899999999999995</v>
      </c>
      <c r="F22" s="26">
        <f t="shared" si="22"/>
        <v>2.0949999999999998</v>
      </c>
      <c r="G22" s="26">
        <f t="shared" si="23"/>
        <v>0.79289214721511503</v>
      </c>
      <c r="I22" s="28">
        <f t="shared" si="24"/>
        <v>2.0949999999999998</v>
      </c>
      <c r="J22" s="28">
        <f t="shared" si="25"/>
        <v>0.76868631940469367</v>
      </c>
      <c r="K22">
        <v>23.333950000000002</v>
      </c>
      <c r="L22" s="26">
        <f t="shared" si="26"/>
        <v>11.666975000000001</v>
      </c>
      <c r="M22" s="26">
        <f t="shared" si="27"/>
        <v>4.2807847595878661</v>
      </c>
      <c r="P22">
        <v>0.31115000000000004</v>
      </c>
      <c r="Q22">
        <v>0.4178</v>
      </c>
      <c r="R22">
        <v>7.0465</v>
      </c>
      <c r="S22">
        <v>2.3150000000000013</v>
      </c>
      <c r="T22">
        <v>1.2774999999999999</v>
      </c>
      <c r="U22" s="26">
        <f t="shared" si="28"/>
        <v>0.63874999999999993</v>
      </c>
      <c r="V22" s="26">
        <f t="shared" si="29"/>
        <v>0.24174694941940561</v>
      </c>
      <c r="X22">
        <v>0.53585000000000005</v>
      </c>
      <c r="Y22" s="26">
        <f t="shared" si="30"/>
        <v>0.26792500000000002</v>
      </c>
      <c r="Z22" s="26">
        <f t="shared" si="31"/>
        <v>9.8305623926731561E-2</v>
      </c>
      <c r="AB22">
        <v>3.2049999999999996</v>
      </c>
      <c r="AC22" s="26">
        <f t="shared" si="32"/>
        <v>1.6024999999999998</v>
      </c>
      <c r="AD22" s="26">
        <f t="shared" si="33"/>
        <v>0.58798082427017739</v>
      </c>
      <c r="AF22">
        <v>2.2965</v>
      </c>
      <c r="AG22" s="26">
        <f t="shared" si="34"/>
        <v>1.14825</v>
      </c>
      <c r="AH22" s="26">
        <f t="shared" si="35"/>
        <v>0.42130981682884949</v>
      </c>
      <c r="AJ22">
        <v>2.9615</v>
      </c>
      <c r="AK22" s="26">
        <f t="shared" si="36"/>
        <v>1.48075</v>
      </c>
      <c r="AL22" s="26">
        <f t="shared" si="37"/>
        <v>0.54330895821408132</v>
      </c>
      <c r="AN22">
        <v>4.2744999999999997</v>
      </c>
      <c r="AO22">
        <v>0.88919999999999999</v>
      </c>
      <c r="AP22" s="26">
        <f t="shared" si="38"/>
        <v>0.4446</v>
      </c>
      <c r="AQ22" s="26">
        <f t="shared" si="39"/>
        <v>0.16313028048082429</v>
      </c>
      <c r="AS22">
        <v>-0.16549999999999998</v>
      </c>
      <c r="AT22">
        <v>3.1455000000000002</v>
      </c>
      <c r="AU22" s="26">
        <f t="shared" si="40"/>
        <v>1.5727500000000001</v>
      </c>
      <c r="AV22" s="26">
        <f t="shared" si="41"/>
        <v>0.57706511161991991</v>
      </c>
      <c r="AX22">
        <v>70.569999999999993</v>
      </c>
      <c r="AY22">
        <v>42.396740000000001</v>
      </c>
      <c r="AZ22">
        <v>2.2032370000000001</v>
      </c>
      <c r="BA22" s="26">
        <f t="shared" si="19"/>
        <v>22.03237</v>
      </c>
      <c r="BB22" s="26">
        <f t="shared" si="42"/>
        <v>8.0840006697195204</v>
      </c>
      <c r="BD22">
        <v>19.242930000000001</v>
      </c>
    </row>
    <row r="23" spans="1:56" x14ac:dyDescent="0.3">
      <c r="A23" t="s">
        <v>208</v>
      </c>
      <c r="B23" t="s">
        <v>238</v>
      </c>
      <c r="C23">
        <v>2</v>
      </c>
      <c r="D23" s="7">
        <v>17.93</v>
      </c>
      <c r="E23">
        <v>2.3209999999999997</v>
      </c>
      <c r="F23" s="26">
        <f t="shared" si="22"/>
        <v>1.1604999999999999</v>
      </c>
      <c r="G23" s="26">
        <f t="shared" si="23"/>
        <v>0.40952105884668361</v>
      </c>
      <c r="I23" s="28">
        <f t="shared" si="24"/>
        <v>1.1604999999999999</v>
      </c>
      <c r="J23" s="28">
        <f t="shared" si="25"/>
        <v>0.3970189849265407</v>
      </c>
      <c r="K23">
        <v>19.723950000000002</v>
      </c>
      <c r="L23" s="26">
        <f t="shared" si="26"/>
        <v>9.861975000000001</v>
      </c>
      <c r="M23" s="26">
        <f t="shared" si="27"/>
        <v>3.3738830709788217</v>
      </c>
      <c r="P23">
        <v>0.50924999999999998</v>
      </c>
      <c r="Q23">
        <v>3.7065000000000001</v>
      </c>
      <c r="R23">
        <v>3.6555</v>
      </c>
      <c r="S23">
        <v>14.114999999999998</v>
      </c>
      <c r="T23">
        <v>0.1363</v>
      </c>
      <c r="U23" s="26">
        <f t="shared" si="28"/>
        <v>6.8150000000000002E-2</v>
      </c>
      <c r="V23" s="26">
        <f t="shared" si="29"/>
        <v>2.4048996260578628E-2</v>
      </c>
      <c r="X23">
        <v>0.83125000000000004</v>
      </c>
      <c r="Y23" s="26">
        <f t="shared" si="30"/>
        <v>0.41562500000000002</v>
      </c>
      <c r="Z23" s="26">
        <f t="shared" si="31"/>
        <v>0.14218958691089489</v>
      </c>
      <c r="AB23">
        <v>2.786</v>
      </c>
      <c r="AC23" s="26">
        <f t="shared" si="32"/>
        <v>1.393</v>
      </c>
      <c r="AD23" s="26">
        <f t="shared" si="33"/>
        <v>0.47655962602556762</v>
      </c>
      <c r="AF23">
        <v>2.1045000000000003</v>
      </c>
      <c r="AG23" s="26">
        <f t="shared" si="34"/>
        <v>1.0522500000000001</v>
      </c>
      <c r="AH23" s="26">
        <f t="shared" si="35"/>
        <v>0.35998554665140242</v>
      </c>
      <c r="AJ23">
        <v>2.5715000000000003</v>
      </c>
      <c r="AK23" s="26">
        <f t="shared" si="36"/>
        <v>1.2857500000000002</v>
      </c>
      <c r="AL23" s="26">
        <f t="shared" si="37"/>
        <v>0.43986829803472627</v>
      </c>
      <c r="AN23">
        <v>3.6965000000000003</v>
      </c>
      <c r="AO23">
        <v>0.5655</v>
      </c>
      <c r="AP23" s="26">
        <f t="shared" si="38"/>
        <v>0.28275</v>
      </c>
      <c r="AQ23" s="26">
        <f t="shared" si="39"/>
        <v>9.673168288494563E-2</v>
      </c>
      <c r="AS23">
        <v>3.6635</v>
      </c>
      <c r="AT23">
        <v>2.5245000000000002</v>
      </c>
      <c r="AU23" s="26">
        <f t="shared" si="40"/>
        <v>1.2622500000000001</v>
      </c>
      <c r="AV23" s="26">
        <f t="shared" si="41"/>
        <v>0.43182870635374931</v>
      </c>
      <c r="AX23">
        <v>91.649999999999991</v>
      </c>
      <c r="AY23">
        <v>40.727060000000002</v>
      </c>
      <c r="AZ23">
        <v>2.3273079999999999</v>
      </c>
      <c r="BA23" s="26">
        <f t="shared" si="19"/>
        <v>23.27308</v>
      </c>
      <c r="BB23" s="26">
        <f t="shared" si="42"/>
        <v>7.9619600152642631</v>
      </c>
      <c r="BD23">
        <v>17.499639999999999</v>
      </c>
    </row>
    <row r="24" spans="1:56" x14ac:dyDescent="0.3">
      <c r="A24" t="s">
        <v>209</v>
      </c>
      <c r="B24" t="s">
        <v>238</v>
      </c>
      <c r="C24">
        <v>2</v>
      </c>
      <c r="D24" s="7">
        <v>13</v>
      </c>
      <c r="E24">
        <v>10.365</v>
      </c>
      <c r="F24" s="26">
        <f t="shared" si="22"/>
        <v>5.1825000000000001</v>
      </c>
      <c r="G24" s="26">
        <f t="shared" si="23"/>
        <v>1.3259692973824051</v>
      </c>
      <c r="I24" s="28">
        <f t="shared" si="24"/>
        <v>5.1825000000000001</v>
      </c>
      <c r="J24" s="28">
        <f t="shared" si="25"/>
        <v>1.2854894104178594</v>
      </c>
      <c r="K24">
        <v>18.16395</v>
      </c>
      <c r="L24" s="26">
        <f t="shared" si="26"/>
        <v>9.0819749999999999</v>
      </c>
      <c r="M24" s="26">
        <f t="shared" si="27"/>
        <v>2.2527318259874072</v>
      </c>
      <c r="P24">
        <v>0.40844999999999998</v>
      </c>
      <c r="Q24">
        <v>1.2104999999999999</v>
      </c>
      <c r="R24">
        <v>5.6135000000000002</v>
      </c>
      <c r="S24">
        <v>3.7250000000000014</v>
      </c>
      <c r="T24">
        <v>0.37690000000000001</v>
      </c>
      <c r="U24" s="26">
        <f t="shared" si="28"/>
        <v>0.18845000000000001</v>
      </c>
      <c r="V24" s="26">
        <f t="shared" si="29"/>
        <v>4.8215902381420983E-2</v>
      </c>
      <c r="X24">
        <v>0.87245000000000006</v>
      </c>
      <c r="Y24" s="26">
        <f t="shared" si="30"/>
        <v>0.43622500000000003</v>
      </c>
      <c r="Z24" s="26">
        <f t="shared" si="31"/>
        <v>0.10820311009349362</v>
      </c>
      <c r="AB24">
        <v>2.085</v>
      </c>
      <c r="AC24" s="26">
        <f t="shared" si="32"/>
        <v>1.0425</v>
      </c>
      <c r="AD24" s="26">
        <f t="shared" si="33"/>
        <v>0.25858614768174015</v>
      </c>
      <c r="AF24">
        <v>1.7655000000000001</v>
      </c>
      <c r="AG24" s="26">
        <f t="shared" si="34"/>
        <v>0.88275000000000003</v>
      </c>
      <c r="AH24" s="26">
        <f t="shared" si="35"/>
        <v>0.21896107613050944</v>
      </c>
      <c r="AJ24">
        <v>5.2394999999999996</v>
      </c>
      <c r="AK24" s="26">
        <f t="shared" si="36"/>
        <v>2.6197499999999998</v>
      </c>
      <c r="AL24" s="26">
        <f t="shared" si="37"/>
        <v>0.64981396680022885</v>
      </c>
      <c r="AN24">
        <v>8.5914999999999999</v>
      </c>
      <c r="AO24">
        <v>0.1613</v>
      </c>
      <c r="AP24" s="26">
        <f t="shared" si="38"/>
        <v>8.0649999999999999E-2</v>
      </c>
      <c r="AQ24" s="26">
        <f t="shared" si="39"/>
        <v>2.000477008204541E-2</v>
      </c>
      <c r="AS24">
        <v>2.1185</v>
      </c>
      <c r="AT24">
        <v>0.81100000000000005</v>
      </c>
      <c r="AU24" s="26">
        <f t="shared" si="40"/>
        <v>0.40550000000000003</v>
      </c>
      <c r="AV24" s="26">
        <f t="shared" si="41"/>
        <v>0.10058195000954018</v>
      </c>
      <c r="AX24">
        <v>88.55</v>
      </c>
      <c r="AY24">
        <v>36.961799999999997</v>
      </c>
      <c r="AZ24">
        <v>2.03783</v>
      </c>
      <c r="BA24" s="26">
        <f t="shared" si="19"/>
        <v>20.378299999999999</v>
      </c>
      <c r="BB24" s="26">
        <f t="shared" si="42"/>
        <v>5.0547204731921385</v>
      </c>
      <c r="BD24">
        <v>18.137820000000001</v>
      </c>
    </row>
    <row r="25" spans="1:56" x14ac:dyDescent="0.3">
      <c r="A25" t="s">
        <v>210</v>
      </c>
      <c r="B25" t="s">
        <v>238</v>
      </c>
      <c r="C25">
        <v>2</v>
      </c>
      <c r="D25" s="7">
        <v>10.23</v>
      </c>
      <c r="E25">
        <v>7.0430000000000001</v>
      </c>
      <c r="F25" s="26">
        <f t="shared" si="22"/>
        <v>3.5215000000000001</v>
      </c>
      <c r="G25" s="26">
        <f t="shared" si="23"/>
        <v>0.70901289116315691</v>
      </c>
      <c r="I25" s="28">
        <f t="shared" si="24"/>
        <v>3.5215000000000001</v>
      </c>
      <c r="J25" s="28">
        <f t="shared" si="25"/>
        <v>0.68736777332570131</v>
      </c>
      <c r="K25">
        <v>20.00395</v>
      </c>
      <c r="L25" s="26">
        <f t="shared" si="26"/>
        <v>10.001975</v>
      </c>
      <c r="M25" s="26">
        <f t="shared" si="27"/>
        <v>1.9523030767029195</v>
      </c>
      <c r="P25">
        <v>4.385E-2</v>
      </c>
      <c r="Q25">
        <v>0.89029999999999998</v>
      </c>
      <c r="R25">
        <v>8.8215000000000003</v>
      </c>
      <c r="S25">
        <v>21.955000000000002</v>
      </c>
      <c r="T25">
        <v>2.2555000000000001</v>
      </c>
      <c r="U25" s="26">
        <f t="shared" si="28"/>
        <v>1.12775</v>
      </c>
      <c r="V25" s="26">
        <f t="shared" si="29"/>
        <v>0.22705928950993901</v>
      </c>
      <c r="X25">
        <v>0.77255000000000007</v>
      </c>
      <c r="Y25" s="26">
        <f t="shared" si="30"/>
        <v>0.38627500000000003</v>
      </c>
      <c r="Z25" s="26">
        <f t="shared" si="31"/>
        <v>7.5397696050372082E-2</v>
      </c>
      <c r="AB25">
        <v>2.6419999999999999</v>
      </c>
      <c r="AC25" s="26">
        <f t="shared" si="32"/>
        <v>1.321</v>
      </c>
      <c r="AD25" s="26">
        <f t="shared" si="33"/>
        <v>0.25784831139095593</v>
      </c>
      <c r="AF25">
        <v>2.1435</v>
      </c>
      <c r="AG25" s="26">
        <f t="shared" si="34"/>
        <v>1.07175</v>
      </c>
      <c r="AH25" s="26">
        <f t="shared" si="35"/>
        <v>0.20919676588437322</v>
      </c>
      <c r="AJ25">
        <v>2.7195</v>
      </c>
      <c r="AK25" s="26">
        <f t="shared" si="36"/>
        <v>1.35975</v>
      </c>
      <c r="AL25" s="26">
        <f t="shared" si="37"/>
        <v>0.2654119919862622</v>
      </c>
      <c r="AN25">
        <v>5.8914999999999997</v>
      </c>
      <c r="AO25">
        <v>1.1404999999999998</v>
      </c>
      <c r="AP25" s="26">
        <f t="shared" si="38"/>
        <v>0.57024999999999992</v>
      </c>
      <c r="AQ25" s="26">
        <f t="shared" si="39"/>
        <v>0.11130809959931311</v>
      </c>
      <c r="AS25">
        <v>5.9824999999999999</v>
      </c>
      <c r="AT25">
        <v>3.1665000000000001</v>
      </c>
      <c r="AU25" s="26">
        <f t="shared" si="40"/>
        <v>1.58325</v>
      </c>
      <c r="AV25" s="26">
        <f t="shared" si="41"/>
        <v>0.30903734974241559</v>
      </c>
      <c r="AX25">
        <v>88.05</v>
      </c>
      <c r="AY25">
        <v>37.496259999999999</v>
      </c>
      <c r="AZ25">
        <v>2.039536</v>
      </c>
      <c r="BA25" s="26">
        <f t="shared" si="19"/>
        <v>20.39536</v>
      </c>
      <c r="BB25" s="26">
        <f t="shared" si="42"/>
        <v>3.9810061591299375</v>
      </c>
      <c r="BD25">
        <v>18.384699999999999</v>
      </c>
    </row>
    <row r="26" spans="1:56" x14ac:dyDescent="0.3">
      <c r="A26" t="s">
        <v>211</v>
      </c>
      <c r="B26" t="s">
        <v>238</v>
      </c>
      <c r="C26">
        <v>2</v>
      </c>
      <c r="D26" s="7">
        <v>8.91</v>
      </c>
      <c r="E26">
        <v>0</v>
      </c>
      <c r="F26" s="26">
        <f t="shared" si="22"/>
        <v>0</v>
      </c>
      <c r="G26" s="26">
        <f t="shared" si="23"/>
        <v>0</v>
      </c>
      <c r="I26" s="28">
        <f t="shared" si="24"/>
        <v>0</v>
      </c>
      <c r="J26" s="28">
        <f t="shared" si="25"/>
        <v>0</v>
      </c>
      <c r="K26">
        <v>7.8699500000000002</v>
      </c>
      <c r="L26" s="26">
        <f t="shared" si="26"/>
        <v>3.9349750000000001</v>
      </c>
      <c r="M26" s="26">
        <f t="shared" si="27"/>
        <v>0.66896827418431604</v>
      </c>
      <c r="P26">
        <v>9.2249999999999999E-2</v>
      </c>
      <c r="Q26">
        <v>0.67379999999999995</v>
      </c>
      <c r="R26">
        <v>0</v>
      </c>
      <c r="S26">
        <v>0</v>
      </c>
      <c r="T26">
        <v>0</v>
      </c>
      <c r="U26" s="26">
        <f t="shared" si="28"/>
        <v>0</v>
      </c>
      <c r="V26" s="26">
        <f t="shared" si="29"/>
        <v>0</v>
      </c>
      <c r="X26">
        <v>0.42795</v>
      </c>
      <c r="Y26" s="26">
        <f t="shared" si="30"/>
        <v>0.213975</v>
      </c>
      <c r="Z26" s="26">
        <f t="shared" si="31"/>
        <v>3.6376974813966803E-2</v>
      </c>
      <c r="AB26">
        <v>1.649</v>
      </c>
      <c r="AC26" s="26">
        <f t="shared" si="32"/>
        <v>0.82450000000000001</v>
      </c>
      <c r="AD26" s="26">
        <f t="shared" si="33"/>
        <v>0.14016971951917576</v>
      </c>
      <c r="AF26">
        <v>1.1475</v>
      </c>
      <c r="AG26" s="26">
        <f t="shared" si="34"/>
        <v>0.57374999999999998</v>
      </c>
      <c r="AH26" s="26">
        <f t="shared" si="35"/>
        <v>9.7540784201488276E-2</v>
      </c>
      <c r="AJ26">
        <v>6.2305000000000001</v>
      </c>
      <c r="AK26" s="26">
        <f t="shared" si="36"/>
        <v>3.1152500000000001</v>
      </c>
      <c r="AL26" s="26">
        <f t="shared" si="37"/>
        <v>0.52961033199771046</v>
      </c>
      <c r="AN26">
        <v>3.3304999999999998</v>
      </c>
      <c r="AO26">
        <v>0</v>
      </c>
      <c r="AP26" s="26">
        <f t="shared" si="38"/>
        <v>0</v>
      </c>
      <c r="AQ26" s="26">
        <f t="shared" si="39"/>
        <v>0</v>
      </c>
      <c r="AS26">
        <v>0</v>
      </c>
      <c r="AT26">
        <v>2.3165</v>
      </c>
      <c r="AU26" s="26">
        <f t="shared" si="40"/>
        <v>1.15825</v>
      </c>
      <c r="AV26" s="26">
        <f t="shared" si="41"/>
        <v>0.19690912993703494</v>
      </c>
      <c r="AX26">
        <v>23.550000000000004</v>
      </c>
      <c r="AY26">
        <v>35.509079999999997</v>
      </c>
      <c r="AZ26">
        <v>1.740194</v>
      </c>
      <c r="BA26" s="26">
        <f t="shared" si="19"/>
        <v>17.40194</v>
      </c>
      <c r="BB26" s="26">
        <f t="shared" si="42"/>
        <v>2.9584294104178595</v>
      </c>
      <c r="BD26">
        <v>20.405239999999999</v>
      </c>
    </row>
    <row r="27" spans="1:56" x14ac:dyDescent="0.3">
      <c r="A27" t="s">
        <v>212</v>
      </c>
      <c r="B27" t="s">
        <v>238</v>
      </c>
      <c r="C27">
        <v>2</v>
      </c>
      <c r="D27" s="7">
        <v>7.35</v>
      </c>
      <c r="E27">
        <v>18.004999999999999</v>
      </c>
      <c r="F27" s="26">
        <f t="shared" si="22"/>
        <v>9.0024999999999995</v>
      </c>
      <c r="G27" s="26">
        <f t="shared" si="23"/>
        <v>1.3022707144262939</v>
      </c>
      <c r="I27" s="28">
        <f t="shared" si="24"/>
        <v>9.0024999999999995</v>
      </c>
      <c r="J27" s="28">
        <f t="shared" si="25"/>
        <v>1.2625143102461363</v>
      </c>
      <c r="K27">
        <v>16.743950000000002</v>
      </c>
      <c r="L27" s="26">
        <f t="shared" si="26"/>
        <v>8.3719750000000008</v>
      </c>
      <c r="M27" s="26">
        <f t="shared" si="27"/>
        <v>1.1740892243846595</v>
      </c>
      <c r="P27">
        <v>0</v>
      </c>
      <c r="Q27">
        <v>0.51929999999999998</v>
      </c>
      <c r="R27">
        <v>16.181500000000003</v>
      </c>
      <c r="S27">
        <v>0</v>
      </c>
      <c r="T27">
        <v>5.4375</v>
      </c>
      <c r="U27" s="26">
        <f t="shared" si="28"/>
        <v>2.71875</v>
      </c>
      <c r="V27" s="26">
        <f t="shared" si="29"/>
        <v>0.39328503247392238</v>
      </c>
      <c r="X27">
        <v>0.84535000000000005</v>
      </c>
      <c r="Y27" s="26">
        <f t="shared" si="30"/>
        <v>0.42267500000000002</v>
      </c>
      <c r="Z27" s="26">
        <f t="shared" si="31"/>
        <v>5.9276116199198634E-2</v>
      </c>
      <c r="AB27">
        <v>2.6689999999999996</v>
      </c>
      <c r="AC27" s="26">
        <f t="shared" si="32"/>
        <v>1.3344999999999998</v>
      </c>
      <c r="AD27" s="26">
        <f t="shared" si="33"/>
        <v>0.18715082999427587</v>
      </c>
      <c r="AF27">
        <v>2.1234999999999999</v>
      </c>
      <c r="AG27" s="26">
        <f t="shared" si="34"/>
        <v>1.06175</v>
      </c>
      <c r="AH27" s="26">
        <f t="shared" si="35"/>
        <v>0.14890025758443046</v>
      </c>
      <c r="AJ27">
        <v>3.6965000000000003</v>
      </c>
      <c r="AK27" s="26">
        <f t="shared" si="36"/>
        <v>1.8482500000000002</v>
      </c>
      <c r="AL27" s="26">
        <f t="shared" si="37"/>
        <v>0.25919934172867776</v>
      </c>
      <c r="AN27">
        <v>6.7815000000000003</v>
      </c>
      <c r="AO27">
        <v>0.87309999999999999</v>
      </c>
      <c r="AP27" s="26">
        <f t="shared" si="38"/>
        <v>0.43654999999999999</v>
      </c>
      <c r="AQ27" s="26">
        <f t="shared" si="39"/>
        <v>6.1221951917572986E-2</v>
      </c>
      <c r="AS27">
        <v>4.7465000000000002</v>
      </c>
      <c r="AT27">
        <v>1.1325000000000001</v>
      </c>
      <c r="AU27" s="26">
        <f t="shared" si="40"/>
        <v>0.56625000000000003</v>
      </c>
      <c r="AV27" s="26">
        <f t="shared" si="41"/>
        <v>7.9411133371493983E-2</v>
      </c>
      <c r="AX27">
        <v>71.259999999999991</v>
      </c>
      <c r="AY27">
        <v>27.351430000000001</v>
      </c>
      <c r="AZ27">
        <v>1.5895999999999999</v>
      </c>
      <c r="BA27" s="26">
        <f t="shared" si="19"/>
        <v>15.895999999999999</v>
      </c>
      <c r="BB27" s="26">
        <f t="shared" si="42"/>
        <v>2.2292615912993701</v>
      </c>
      <c r="BD27">
        <v>17.206489999999999</v>
      </c>
    </row>
    <row r="28" spans="1:56" s="24" customFormat="1" x14ac:dyDescent="0.3">
      <c r="A28" s="24" t="s">
        <v>213</v>
      </c>
      <c r="B28" s="24" t="s">
        <v>238</v>
      </c>
      <c r="C28" s="24">
        <v>2</v>
      </c>
      <c r="D28" s="25">
        <v>4</v>
      </c>
      <c r="E28" s="24">
        <v>7.4740000000000002</v>
      </c>
      <c r="F28" s="27">
        <f t="shared" si="22"/>
        <v>3.7370000000000001</v>
      </c>
      <c r="G28" s="27">
        <f t="shared" si="23"/>
        <v>0.29419405628813228</v>
      </c>
      <c r="H28" s="45">
        <f>G16-G28</f>
        <v>0.30149134028734498</v>
      </c>
      <c r="I28" s="29">
        <f t="shared" si="24"/>
        <v>3.7370000000000001</v>
      </c>
      <c r="J28" s="29">
        <f t="shared" si="25"/>
        <v>0.28521274565922539</v>
      </c>
      <c r="K28" s="24">
        <v>18.653950000000002</v>
      </c>
      <c r="L28" s="27">
        <f t="shared" si="26"/>
        <v>9.3269750000000009</v>
      </c>
      <c r="M28" s="27">
        <f t="shared" si="27"/>
        <v>0.71184697576798328</v>
      </c>
      <c r="N28" s="45">
        <f>M16-M28</f>
        <v>7.4401280242320169</v>
      </c>
      <c r="O28" s="45"/>
      <c r="P28" s="24">
        <v>5.174999999999999E-2</v>
      </c>
      <c r="Q28" s="24">
        <v>1.0024999999999999</v>
      </c>
      <c r="R28" s="24">
        <v>10.2515</v>
      </c>
      <c r="S28" s="24">
        <v>4.1350000000000016</v>
      </c>
      <c r="T28" s="24">
        <v>1.6864999999999999</v>
      </c>
      <c r="U28" s="27">
        <f t="shared" si="28"/>
        <v>0.84324999999999994</v>
      </c>
      <c r="V28" s="27">
        <f t="shared" si="29"/>
        <v>6.6384569966542017E-2</v>
      </c>
      <c r="W28" s="45">
        <f>V16-V28</f>
        <v>0.11077381420980123</v>
      </c>
      <c r="X28" s="24">
        <v>0.79365000000000008</v>
      </c>
      <c r="Y28" s="26">
        <f t="shared" si="30"/>
        <v>0.39682500000000004</v>
      </c>
      <c r="Z28" s="26">
        <f t="shared" si="31"/>
        <v>3.0286204922724675E-2</v>
      </c>
      <c r="AA28" s="44">
        <f>Z16-Z28</f>
        <v>2.4298887950772752</v>
      </c>
      <c r="AB28" s="24">
        <v>2.262</v>
      </c>
      <c r="AC28" s="27">
        <f t="shared" si="32"/>
        <v>1.131</v>
      </c>
      <c r="AD28" s="27">
        <f t="shared" si="33"/>
        <v>8.6319404693760732E-2</v>
      </c>
      <c r="AE28" s="45">
        <f>AD16-AD28</f>
        <v>1.3881805953062389</v>
      </c>
      <c r="AF28" s="24">
        <v>1.8694999999999999</v>
      </c>
      <c r="AG28" s="27">
        <f t="shared" si="34"/>
        <v>0.93474999999999997</v>
      </c>
      <c r="AH28" s="27">
        <f t="shared" si="35"/>
        <v>7.1341347071169625E-2</v>
      </c>
      <c r="AI28" s="45">
        <f>AH16-AH28</f>
        <v>0.15740865292883038</v>
      </c>
      <c r="AJ28" s="24">
        <v>2.6785000000000001</v>
      </c>
      <c r="AK28" s="27">
        <f t="shared" si="36"/>
        <v>1.3392500000000001</v>
      </c>
      <c r="AL28" s="27">
        <f t="shared" si="37"/>
        <v>0.1022133180690708</v>
      </c>
      <c r="AM28" s="45">
        <f>AL16-AL28</f>
        <v>1.3850366819309294</v>
      </c>
      <c r="AN28" s="24">
        <v>6.2634999999999996</v>
      </c>
      <c r="AO28" s="24">
        <v>1.2665</v>
      </c>
      <c r="AP28" s="27">
        <f t="shared" si="38"/>
        <v>0.63324999999999998</v>
      </c>
      <c r="AQ28" s="27">
        <f t="shared" si="39"/>
        <v>4.8330471284106086E-2</v>
      </c>
      <c r="AR28" s="45">
        <f>AQ16-AQ28</f>
        <v>0.41841952871589405</v>
      </c>
      <c r="AS28" s="24">
        <v>3.9485000000000001</v>
      </c>
      <c r="AT28" s="24">
        <v>1.2304999999999999</v>
      </c>
      <c r="AU28" s="27">
        <f t="shared" si="40"/>
        <v>0.61524999999999996</v>
      </c>
      <c r="AV28" s="27">
        <f t="shared" si="41"/>
        <v>4.6956687655027668E-2</v>
      </c>
      <c r="AW28" s="45">
        <f>AV16-AV28</f>
        <v>0.65929331234497224</v>
      </c>
      <c r="AX28" s="24">
        <v>78.02</v>
      </c>
      <c r="AY28" s="24">
        <v>38.496839999999999</v>
      </c>
      <c r="AZ28" s="24">
        <v>2.58839</v>
      </c>
      <c r="BA28" s="26">
        <f t="shared" si="19"/>
        <v>25.883900000000001</v>
      </c>
      <c r="BB28" s="27">
        <f t="shared" si="42"/>
        <v>1.9754932264834957</v>
      </c>
      <c r="BC28" s="45">
        <f>BB16-BB28</f>
        <v>17.516096773516505</v>
      </c>
      <c r="BD28" s="24">
        <v>14.87289</v>
      </c>
    </row>
    <row r="29" spans="1:56" x14ac:dyDescent="0.3">
      <c r="A29" t="s">
        <v>214</v>
      </c>
      <c r="B29" t="s">
        <v>238</v>
      </c>
      <c r="C29">
        <v>3</v>
      </c>
      <c r="D29" s="7">
        <v>48.41</v>
      </c>
      <c r="E29">
        <v>0.93599999999999994</v>
      </c>
      <c r="F29" s="26">
        <f>E29*0.5</f>
        <v>0.46799999999999997</v>
      </c>
      <c r="G29" s="26">
        <f>F29*$D29/$D$3</f>
        <v>0.44589411533162754</v>
      </c>
      <c r="I29" s="28">
        <f>E29*0.5</f>
        <v>0.46799999999999997</v>
      </c>
      <c r="J29" s="28">
        <f>I29*D29/D$29</f>
        <v>0.46799999999999997</v>
      </c>
      <c r="K29">
        <v>20.083949999999998</v>
      </c>
      <c r="L29" s="26">
        <f>K29*0.5</f>
        <v>10.041974999999999</v>
      </c>
      <c r="M29" s="26">
        <f>L29*$D29/$D$29</f>
        <v>10.041974999999999</v>
      </c>
      <c r="P29">
        <v>0</v>
      </c>
      <c r="Q29">
        <v>0.88109999999999999</v>
      </c>
      <c r="R29">
        <v>12.501500000000002</v>
      </c>
      <c r="S29">
        <v>211.37500000000003</v>
      </c>
      <c r="T29">
        <v>0.4215000000000001</v>
      </c>
      <c r="U29" s="26">
        <f>T29*0.5</f>
        <v>0.21075000000000005</v>
      </c>
      <c r="V29" s="26">
        <f>U29*$D29/$D$3</f>
        <v>0.20079526667978745</v>
      </c>
      <c r="X29">
        <v>5.13035</v>
      </c>
      <c r="Y29" s="26">
        <f>X29*0.5</f>
        <v>2.565175</v>
      </c>
      <c r="Z29" s="26">
        <f>Y29*$D29/$D$29</f>
        <v>2.565175</v>
      </c>
      <c r="AB29">
        <v>4.4570000000000007</v>
      </c>
      <c r="AC29" s="26">
        <f>AB29*0.5</f>
        <v>2.2285000000000004</v>
      </c>
      <c r="AD29" s="26">
        <f>AC29*$D29/$D$29</f>
        <v>2.2285000000000004</v>
      </c>
      <c r="AF29">
        <v>0.9355</v>
      </c>
      <c r="AG29" s="26">
        <f>AF29*0.5</f>
        <v>0.46775</v>
      </c>
      <c r="AH29" s="26">
        <f>AG29*$D29/$D$29</f>
        <v>0.46775</v>
      </c>
      <c r="AJ29">
        <v>2.2165000000000004</v>
      </c>
      <c r="AK29" s="26">
        <f>AJ29*0.5</f>
        <v>1.1082500000000002</v>
      </c>
      <c r="AL29" s="26">
        <f>AK29*$D29/$D$29</f>
        <v>1.1082500000000002</v>
      </c>
      <c r="AN29">
        <v>16.537499999999998</v>
      </c>
      <c r="AO29">
        <v>1.1724999999999999</v>
      </c>
      <c r="AP29" s="26">
        <f>AO29*0.5</f>
        <v>0.58624999999999994</v>
      </c>
      <c r="AQ29" s="26">
        <f>AP29*$D29/$D$29</f>
        <v>0.58624999999999994</v>
      </c>
      <c r="AS29">
        <v>2.9005000000000001</v>
      </c>
      <c r="AT29">
        <v>1.6635</v>
      </c>
      <c r="AU29" s="26">
        <f>AT29*0.5</f>
        <v>0.83174999999999999</v>
      </c>
      <c r="AV29" s="26">
        <f>AU29*$D29/$D$29</f>
        <v>0.83174999999999999</v>
      </c>
      <c r="AX29">
        <v>216.45</v>
      </c>
      <c r="AY29">
        <v>43.684089999999998</v>
      </c>
      <c r="AZ29">
        <v>2.102376</v>
      </c>
      <c r="BA29" s="26">
        <f t="shared" si="19"/>
        <v>21.023759999999999</v>
      </c>
      <c r="BB29" s="26">
        <f>BA29*$D29/$D$29</f>
        <v>21.023759999999999</v>
      </c>
      <c r="BD29">
        <v>20.77844</v>
      </c>
    </row>
    <row r="30" spans="1:56" x14ac:dyDescent="0.3">
      <c r="A30" t="s">
        <v>202</v>
      </c>
      <c r="B30" t="s">
        <v>238</v>
      </c>
      <c r="C30">
        <v>3</v>
      </c>
      <c r="D30" s="7">
        <v>42.41</v>
      </c>
      <c r="E30">
        <v>0.45829999999999999</v>
      </c>
      <c r="F30" s="26">
        <f t="shared" ref="F30:F41" si="43">E30*0.5</f>
        <v>0.22914999999999999</v>
      </c>
      <c r="G30" s="26">
        <f t="shared" ref="G30:G41" si="44">F30*$D30/$D$3</f>
        <v>0.19126651249753984</v>
      </c>
      <c r="I30" s="28">
        <f t="shared" ref="I30:I41" si="45">E30*0.5</f>
        <v>0.22914999999999999</v>
      </c>
      <c r="J30" s="28">
        <f>I30*D30/D$29</f>
        <v>0.20074884321421194</v>
      </c>
      <c r="K30">
        <v>15.893949999999998</v>
      </c>
      <c r="L30" s="26">
        <f t="shared" ref="L30:L41" si="46">K30*0.5</f>
        <v>7.9469749999999992</v>
      </c>
      <c r="M30" s="26">
        <f t="shared" ref="M30:M41" si="47">L30*$D30/$D$29</f>
        <v>6.962016313778145</v>
      </c>
      <c r="P30">
        <v>1.8149999999999999E-2</v>
      </c>
      <c r="Q30">
        <v>1.0185</v>
      </c>
      <c r="R30">
        <v>6.3094999999999999</v>
      </c>
      <c r="S30">
        <v>14.095000000000002</v>
      </c>
      <c r="T30">
        <v>0</v>
      </c>
      <c r="U30" s="26">
        <f t="shared" ref="U30:U41" si="48">T30*0.5</f>
        <v>0</v>
      </c>
      <c r="V30" s="26">
        <f t="shared" ref="V30:V41" si="49">U30*$D30/$D$3</f>
        <v>0</v>
      </c>
      <c r="X30">
        <v>2.0433499999999998</v>
      </c>
      <c r="Y30" s="26">
        <f t="shared" ref="Y30:Y41" si="50">X30*0.5</f>
        <v>1.0216749999999999</v>
      </c>
      <c r="Z30" s="26">
        <f t="shared" ref="Z30:Z41" si="51">Y30*$D30/$D$29</f>
        <v>0.89504723714108647</v>
      </c>
      <c r="AB30">
        <v>2.7169999999999996</v>
      </c>
      <c r="AC30" s="26">
        <f t="shared" ref="AC30:AC41" si="52">AB30*0.5</f>
        <v>1.3584999999999998</v>
      </c>
      <c r="AD30" s="26">
        <f t="shared" ref="AD30:AD41" si="53">AC30*$D30/$D$29</f>
        <v>1.190125697170006</v>
      </c>
      <c r="AF30">
        <v>0.97810000000000008</v>
      </c>
      <c r="AG30" s="26">
        <f t="shared" ref="AG30:AG41" si="54">AF30*0.5</f>
        <v>0.48905000000000004</v>
      </c>
      <c r="AH30" s="26">
        <f t="shared" ref="AH30:AH41" si="55">AG30*$D30/$D$29</f>
        <v>0.42843649039454657</v>
      </c>
      <c r="AJ30">
        <v>3.7735000000000003</v>
      </c>
      <c r="AK30" s="26">
        <f t="shared" ref="AK30:AK41" si="56">AJ30*0.5</f>
        <v>1.8867500000000001</v>
      </c>
      <c r="AL30" s="26">
        <f t="shared" ref="AL30:AL41" si="57">AK30*$D30/$D$29</f>
        <v>1.6529036872546994</v>
      </c>
      <c r="AN30">
        <v>13.387499999999999</v>
      </c>
      <c r="AO30">
        <v>1.1274999999999999</v>
      </c>
      <c r="AP30" s="26">
        <f t="shared" ref="AP30:AP41" si="58">AO30*0.5</f>
        <v>0.56374999999999997</v>
      </c>
      <c r="AQ30" s="26">
        <f t="shared" ref="AQ30:AQ41" si="59">AP30*$D30/$D$29</f>
        <v>0.49387807271224954</v>
      </c>
      <c r="AS30">
        <v>0</v>
      </c>
      <c r="AT30">
        <v>2.0905</v>
      </c>
      <c r="AU30" s="26">
        <f t="shared" ref="AU30:AU41" si="60">AT30*0.5</f>
        <v>1.04525</v>
      </c>
      <c r="AV30" s="26">
        <f t="shared" ref="AV30:AV41" si="61">AU30*$D30/$D$29</f>
        <v>0.9157003201817806</v>
      </c>
      <c r="AX30">
        <v>34.03</v>
      </c>
      <c r="AY30">
        <v>43.09075</v>
      </c>
      <c r="AZ30">
        <v>2.05159</v>
      </c>
      <c r="BA30" s="26">
        <f t="shared" si="19"/>
        <v>20.515900000000002</v>
      </c>
      <c r="BB30" s="26">
        <f t="shared" ref="BB30:BB41" si="62">BA30*$D30/$D$29</f>
        <v>17.973131976864288</v>
      </c>
      <c r="BD30">
        <v>21.003589999999999</v>
      </c>
    </row>
    <row r="31" spans="1:56" x14ac:dyDescent="0.3">
      <c r="A31" t="s">
        <v>203</v>
      </c>
      <c r="B31" t="s">
        <v>238</v>
      </c>
      <c r="C31">
        <v>3</v>
      </c>
      <c r="D31" s="7">
        <v>34.520000000000003</v>
      </c>
      <c r="E31">
        <v>1.6970000000000001</v>
      </c>
      <c r="F31" s="26">
        <f t="shared" si="43"/>
        <v>0.84850000000000003</v>
      </c>
      <c r="G31" s="26">
        <f t="shared" si="44"/>
        <v>0.57646565636685698</v>
      </c>
      <c r="I31" s="28">
        <f t="shared" si="45"/>
        <v>0.84850000000000003</v>
      </c>
      <c r="J31" s="28">
        <f t="shared" ref="J31:J41" si="63">I31*D31/D$29</f>
        <v>0.6050448254492875</v>
      </c>
      <c r="K31">
        <v>17.293950000000002</v>
      </c>
      <c r="L31" s="26">
        <f t="shared" si="46"/>
        <v>8.6469750000000012</v>
      </c>
      <c r="M31" s="26">
        <f t="shared" si="47"/>
        <v>6.1659487089444349</v>
      </c>
      <c r="P31">
        <v>3.1649999999999998E-2</v>
      </c>
      <c r="Q31">
        <v>1.4984999999999999</v>
      </c>
      <c r="R31">
        <v>10.041499999999999</v>
      </c>
      <c r="S31">
        <v>40.834999999999994</v>
      </c>
      <c r="T31">
        <v>4.6300000000000008E-2</v>
      </c>
      <c r="U31" s="26">
        <f t="shared" si="48"/>
        <v>2.3150000000000004E-2</v>
      </c>
      <c r="V31" s="26">
        <f t="shared" si="49"/>
        <v>1.5727966935642594E-2</v>
      </c>
      <c r="X31">
        <v>0.46124999999999999</v>
      </c>
      <c r="Y31" s="26">
        <f t="shared" si="50"/>
        <v>0.230625</v>
      </c>
      <c r="Z31" s="26">
        <f t="shared" si="51"/>
        <v>0.16445310886180545</v>
      </c>
      <c r="AB31">
        <v>2.9349999999999996</v>
      </c>
      <c r="AC31" s="26">
        <f t="shared" si="52"/>
        <v>1.4674999999999998</v>
      </c>
      <c r="AD31" s="26">
        <f t="shared" si="53"/>
        <v>1.0464387523239</v>
      </c>
      <c r="AF31">
        <v>1.5955000000000001</v>
      </c>
      <c r="AG31" s="26">
        <f t="shared" si="54"/>
        <v>0.79775000000000007</v>
      </c>
      <c r="AH31" s="26">
        <f t="shared" si="55"/>
        <v>0.56885622805205549</v>
      </c>
      <c r="AJ31">
        <v>1.9265000000000001</v>
      </c>
      <c r="AK31" s="26">
        <f t="shared" si="56"/>
        <v>0.96325000000000005</v>
      </c>
      <c r="AL31" s="26">
        <f t="shared" si="57"/>
        <v>0.68687027473662488</v>
      </c>
      <c r="AN31">
        <v>5.9275000000000002</v>
      </c>
      <c r="AO31">
        <v>0.58840000000000003</v>
      </c>
      <c r="AP31" s="26">
        <f t="shared" si="58"/>
        <v>0.29420000000000002</v>
      </c>
      <c r="AQ31" s="26">
        <f t="shared" si="59"/>
        <v>0.2097869035323281</v>
      </c>
      <c r="AS31">
        <v>0</v>
      </c>
      <c r="AT31">
        <v>1.6345000000000001</v>
      </c>
      <c r="AU31" s="26">
        <f t="shared" si="60"/>
        <v>0.81725000000000003</v>
      </c>
      <c r="AV31" s="26">
        <f t="shared" si="61"/>
        <v>0.58276120636232187</v>
      </c>
      <c r="AX31">
        <v>73.319999999999993</v>
      </c>
      <c r="AY31">
        <v>42.666069999999998</v>
      </c>
      <c r="AZ31">
        <v>1.9315659999999999</v>
      </c>
      <c r="BA31" s="26">
        <f t="shared" si="19"/>
        <v>19.315659999999998</v>
      </c>
      <c r="BB31" s="26">
        <f t="shared" si="62"/>
        <v>13.773529915306757</v>
      </c>
      <c r="BD31">
        <v>22.088850000000001</v>
      </c>
    </row>
    <row r="32" spans="1:56" x14ac:dyDescent="0.3">
      <c r="A32" t="s">
        <v>204</v>
      </c>
      <c r="B32" t="s">
        <v>238</v>
      </c>
      <c r="C32">
        <v>3</v>
      </c>
      <c r="D32" s="7">
        <v>32.06</v>
      </c>
      <c r="E32">
        <v>2.2109999999999999</v>
      </c>
      <c r="F32" s="26">
        <f t="shared" si="43"/>
        <v>1.1054999999999999</v>
      </c>
      <c r="G32" s="26">
        <f t="shared" si="44"/>
        <v>0.69754634914386926</v>
      </c>
      <c r="I32" s="28">
        <f t="shared" si="45"/>
        <v>1.1054999999999999</v>
      </c>
      <c r="J32" s="28">
        <f t="shared" si="63"/>
        <v>0.73212827928114033</v>
      </c>
      <c r="K32">
        <v>21.75395</v>
      </c>
      <c r="L32" s="26">
        <f t="shared" si="46"/>
        <v>10.876975</v>
      </c>
      <c r="M32" s="26">
        <f t="shared" si="47"/>
        <v>7.203383980582525</v>
      </c>
      <c r="P32">
        <v>8.7749999999999995E-2</v>
      </c>
      <c r="Q32">
        <v>0</v>
      </c>
      <c r="R32">
        <v>12.7315</v>
      </c>
      <c r="S32">
        <v>27.985000000000003</v>
      </c>
      <c r="T32">
        <v>0.46120000000000005</v>
      </c>
      <c r="U32" s="26">
        <f t="shared" si="48"/>
        <v>0.23060000000000003</v>
      </c>
      <c r="V32" s="26">
        <f t="shared" si="49"/>
        <v>0.14550356229088765</v>
      </c>
      <c r="X32">
        <v>0.88265000000000005</v>
      </c>
      <c r="Y32" s="26">
        <f t="shared" si="50"/>
        <v>0.44132500000000002</v>
      </c>
      <c r="Z32" s="26">
        <f t="shared" si="51"/>
        <v>0.29227183433174969</v>
      </c>
      <c r="AB32">
        <v>4.383</v>
      </c>
      <c r="AC32" s="26">
        <f t="shared" si="52"/>
        <v>2.1915</v>
      </c>
      <c r="AD32" s="26">
        <f t="shared" si="53"/>
        <v>1.4513424912208222</v>
      </c>
      <c r="AF32">
        <v>1.9415</v>
      </c>
      <c r="AG32" s="26">
        <f t="shared" si="54"/>
        <v>0.97075</v>
      </c>
      <c r="AH32" s="26">
        <f t="shared" si="55"/>
        <v>0.64288876265234463</v>
      </c>
      <c r="AJ32">
        <v>2.6995</v>
      </c>
      <c r="AK32" s="26">
        <f t="shared" si="56"/>
        <v>1.34975</v>
      </c>
      <c r="AL32" s="26">
        <f t="shared" si="57"/>
        <v>0.89388525098120242</v>
      </c>
      <c r="AN32">
        <v>7.2984999999999998</v>
      </c>
      <c r="AO32">
        <v>1.2705</v>
      </c>
      <c r="AP32" s="26">
        <f t="shared" si="58"/>
        <v>0.63524999999999998</v>
      </c>
      <c r="AQ32" s="26">
        <f t="shared" si="59"/>
        <v>0.4207005783928941</v>
      </c>
      <c r="AS32">
        <v>8.6995000000000005</v>
      </c>
      <c r="AT32">
        <v>2.7395</v>
      </c>
      <c r="AU32" s="26">
        <f t="shared" si="60"/>
        <v>1.36975</v>
      </c>
      <c r="AV32" s="26">
        <f t="shared" si="61"/>
        <v>0.90713044825449296</v>
      </c>
      <c r="AX32">
        <v>77.169999999999987</v>
      </c>
      <c r="AY32">
        <v>42.040889999999997</v>
      </c>
      <c r="AZ32">
        <v>2.3420109999999998</v>
      </c>
      <c r="BA32" s="26">
        <f t="shared" si="19"/>
        <v>23.420109999999998</v>
      </c>
      <c r="BB32" s="26">
        <f t="shared" si="62"/>
        <v>15.510198855608346</v>
      </c>
      <c r="BD32">
        <v>17.950769999999999</v>
      </c>
    </row>
    <row r="33" spans="1:56" x14ac:dyDescent="0.3">
      <c r="A33" t="s">
        <v>205</v>
      </c>
      <c r="B33" t="s">
        <v>238</v>
      </c>
      <c r="C33">
        <v>3</v>
      </c>
      <c r="D33" s="7">
        <v>28.06</v>
      </c>
      <c r="E33">
        <v>4.8389999999999995</v>
      </c>
      <c r="F33" s="26">
        <f t="shared" si="43"/>
        <v>2.4194999999999998</v>
      </c>
      <c r="G33" s="26">
        <f t="shared" si="44"/>
        <v>1.3361773272977757</v>
      </c>
      <c r="I33" s="28">
        <f t="shared" si="45"/>
        <v>2.4194999999999998</v>
      </c>
      <c r="J33" s="28">
        <f t="shared" si="63"/>
        <v>1.4024203676926252</v>
      </c>
      <c r="K33">
        <v>15.97395</v>
      </c>
      <c r="L33" s="26">
        <f t="shared" si="46"/>
        <v>7.9869750000000002</v>
      </c>
      <c r="M33" s="26">
        <f t="shared" si="47"/>
        <v>4.6295087481925226</v>
      </c>
      <c r="P33">
        <v>3.914999999999999E-2</v>
      </c>
      <c r="Q33">
        <v>0.62119999999999997</v>
      </c>
      <c r="R33">
        <v>11.371499999999999</v>
      </c>
      <c r="S33">
        <v>25.105</v>
      </c>
      <c r="T33">
        <v>2.0385</v>
      </c>
      <c r="U33" s="26">
        <f t="shared" si="48"/>
        <v>1.01925</v>
      </c>
      <c r="V33" s="26">
        <f t="shared" si="49"/>
        <v>0.5628843731548907</v>
      </c>
      <c r="X33">
        <v>0.99334999999999996</v>
      </c>
      <c r="Y33" s="26">
        <f t="shared" si="50"/>
        <v>0.49667499999999998</v>
      </c>
      <c r="Z33" s="26">
        <f t="shared" si="51"/>
        <v>0.28788887626523446</v>
      </c>
      <c r="AB33">
        <v>3.0189999999999997</v>
      </c>
      <c r="AC33" s="26">
        <f t="shared" si="52"/>
        <v>1.5094999999999998</v>
      </c>
      <c r="AD33" s="26">
        <f t="shared" si="53"/>
        <v>0.87495496798182182</v>
      </c>
      <c r="AF33">
        <v>2.4155000000000002</v>
      </c>
      <c r="AG33" s="26">
        <f t="shared" si="54"/>
        <v>1.2077500000000001</v>
      </c>
      <c r="AH33" s="26">
        <f t="shared" si="55"/>
        <v>0.70005091923156382</v>
      </c>
      <c r="AJ33">
        <v>1.2615000000000001</v>
      </c>
      <c r="AK33" s="26">
        <f t="shared" si="56"/>
        <v>0.63075000000000003</v>
      </c>
      <c r="AL33" s="26">
        <f t="shared" si="57"/>
        <v>0.36560307787647178</v>
      </c>
      <c r="AN33">
        <v>5.9935</v>
      </c>
      <c r="AO33">
        <v>1.2725</v>
      </c>
      <c r="AP33" s="26">
        <f t="shared" si="58"/>
        <v>0.63624999999999998</v>
      </c>
      <c r="AQ33" s="26">
        <f t="shared" si="59"/>
        <v>0.36879105556703162</v>
      </c>
      <c r="AS33">
        <v>2.9704999999999995</v>
      </c>
      <c r="AT33">
        <v>2.4495</v>
      </c>
      <c r="AU33" s="26">
        <f t="shared" si="60"/>
        <v>1.22475</v>
      </c>
      <c r="AV33" s="26">
        <f t="shared" si="61"/>
        <v>0.70990466845693034</v>
      </c>
      <c r="AX33">
        <v>63.660000000000004</v>
      </c>
      <c r="AY33">
        <v>38.936549999999997</v>
      </c>
      <c r="AZ33">
        <v>1.9269419999999999</v>
      </c>
      <c r="BA33" s="26">
        <f t="shared" si="19"/>
        <v>19.26942</v>
      </c>
      <c r="BB33" s="26">
        <f t="shared" si="62"/>
        <v>11.169178376368519</v>
      </c>
      <c r="BD33">
        <v>20.206389999999999</v>
      </c>
    </row>
    <row r="34" spans="1:56" x14ac:dyDescent="0.3">
      <c r="A34" t="s">
        <v>206</v>
      </c>
      <c r="B34" t="s">
        <v>238</v>
      </c>
      <c r="C34">
        <v>3</v>
      </c>
      <c r="D34" s="7">
        <v>23.43</v>
      </c>
      <c r="E34">
        <v>7.008</v>
      </c>
      <c r="F34" s="26">
        <f t="shared" si="43"/>
        <v>3.504</v>
      </c>
      <c r="G34" s="26">
        <f t="shared" si="44"/>
        <v>1.6157984648691202</v>
      </c>
      <c r="I34" s="28">
        <f t="shared" si="45"/>
        <v>3.504</v>
      </c>
      <c r="J34" s="28">
        <f t="shared" si="63"/>
        <v>1.6959041520347038</v>
      </c>
      <c r="K34">
        <v>15.313949999999998</v>
      </c>
      <c r="L34" s="26">
        <f t="shared" si="46"/>
        <v>7.6569749999999992</v>
      </c>
      <c r="M34" s="26">
        <f t="shared" si="47"/>
        <v>3.7059063055153891</v>
      </c>
      <c r="P34">
        <v>0</v>
      </c>
      <c r="Q34">
        <v>0.72799999999999998</v>
      </c>
      <c r="R34">
        <v>16.901500000000002</v>
      </c>
      <c r="S34">
        <v>3.5850000000000009</v>
      </c>
      <c r="T34">
        <v>2.0435000000000003</v>
      </c>
      <c r="U34" s="26">
        <f t="shared" si="48"/>
        <v>1.0217500000000002</v>
      </c>
      <c r="V34" s="26">
        <f t="shared" si="49"/>
        <v>0.47115926982877387</v>
      </c>
      <c r="X34">
        <v>0.53645000000000009</v>
      </c>
      <c r="Y34" s="26">
        <f t="shared" si="50"/>
        <v>0.26822500000000005</v>
      </c>
      <c r="Z34" s="26">
        <f t="shared" si="51"/>
        <v>0.12981846209460859</v>
      </c>
      <c r="AB34">
        <v>1.3520000000000001</v>
      </c>
      <c r="AC34" s="26">
        <f t="shared" si="52"/>
        <v>0.67600000000000005</v>
      </c>
      <c r="AD34" s="26">
        <f t="shared" si="53"/>
        <v>0.32717785581491432</v>
      </c>
      <c r="AF34">
        <v>0.5605</v>
      </c>
      <c r="AG34" s="26">
        <f t="shared" si="54"/>
        <v>0.28025</v>
      </c>
      <c r="AH34" s="26">
        <f t="shared" si="55"/>
        <v>0.13563845279900846</v>
      </c>
      <c r="AJ34">
        <v>3.6725000000000003</v>
      </c>
      <c r="AK34" s="26">
        <f t="shared" si="56"/>
        <v>1.8362500000000002</v>
      </c>
      <c r="AL34" s="26">
        <f t="shared" si="57"/>
        <v>0.88872831026647403</v>
      </c>
      <c r="AN34">
        <v>6.9165000000000001</v>
      </c>
      <c r="AO34">
        <v>1.1184999999999998</v>
      </c>
      <c r="AP34" s="26">
        <f t="shared" si="58"/>
        <v>0.55924999999999991</v>
      </c>
      <c r="AQ34" s="26">
        <f t="shared" si="59"/>
        <v>0.27067191695930587</v>
      </c>
      <c r="AS34">
        <v>3.6475</v>
      </c>
      <c r="AT34">
        <v>2.2244999999999999</v>
      </c>
      <c r="AU34" s="26">
        <f t="shared" si="60"/>
        <v>1.11225</v>
      </c>
      <c r="AV34" s="26">
        <f t="shared" si="61"/>
        <v>0.53831889072505679</v>
      </c>
      <c r="AX34">
        <v>47.11</v>
      </c>
      <c r="AY34">
        <v>39.439160000000001</v>
      </c>
      <c r="AZ34">
        <v>1.9103490000000001</v>
      </c>
      <c r="BA34" s="26">
        <f t="shared" si="19"/>
        <v>19.103490000000001</v>
      </c>
      <c r="BB34" s="26">
        <f t="shared" si="62"/>
        <v>9.2459155277835166</v>
      </c>
      <c r="BD34">
        <v>20.645</v>
      </c>
    </row>
    <row r="35" spans="1:56" x14ac:dyDescent="0.3">
      <c r="A35" t="s">
        <v>207</v>
      </c>
      <c r="B35" t="s">
        <v>238</v>
      </c>
      <c r="C35">
        <v>3</v>
      </c>
      <c r="D35" s="7">
        <v>20.8</v>
      </c>
      <c r="E35">
        <v>2.3479999999999999</v>
      </c>
      <c r="F35" s="26">
        <f t="shared" si="43"/>
        <v>1.1739999999999999</v>
      </c>
      <c r="G35" s="26">
        <f t="shared" si="44"/>
        <v>0.48059830741979925</v>
      </c>
      <c r="I35" s="28">
        <f t="shared" si="45"/>
        <v>1.1739999999999999</v>
      </c>
      <c r="J35" s="28">
        <f t="shared" si="63"/>
        <v>0.50442470563933073</v>
      </c>
      <c r="K35">
        <v>20.193950000000001</v>
      </c>
      <c r="L35" s="26">
        <f t="shared" si="46"/>
        <v>10.096975</v>
      </c>
      <c r="M35" s="26">
        <f t="shared" si="47"/>
        <v>4.3382995248915517</v>
      </c>
      <c r="P35">
        <v>0.19144999999999998</v>
      </c>
      <c r="Q35">
        <v>0.18519999999999998</v>
      </c>
      <c r="R35">
        <v>5.6384999999999996</v>
      </c>
      <c r="S35">
        <v>17.285</v>
      </c>
      <c r="T35">
        <v>0.42880000000000007</v>
      </c>
      <c r="U35" s="26">
        <f t="shared" si="48"/>
        <v>0.21440000000000003</v>
      </c>
      <c r="V35" s="26">
        <f t="shared" si="49"/>
        <v>8.7768549498130316E-2</v>
      </c>
      <c r="X35">
        <v>1.0543500000000001</v>
      </c>
      <c r="Y35" s="26">
        <f t="shared" si="50"/>
        <v>0.52717500000000006</v>
      </c>
      <c r="Z35" s="26">
        <f t="shared" si="51"/>
        <v>0.22650774633340223</v>
      </c>
      <c r="AB35">
        <v>3.2129999999999996</v>
      </c>
      <c r="AC35" s="26">
        <f t="shared" si="52"/>
        <v>1.6064999999999998</v>
      </c>
      <c r="AD35" s="26">
        <f t="shared" si="53"/>
        <v>0.69025407973559183</v>
      </c>
      <c r="AF35">
        <v>1.9585000000000001</v>
      </c>
      <c r="AG35" s="26">
        <f t="shared" si="54"/>
        <v>0.97925000000000006</v>
      </c>
      <c r="AH35" s="26">
        <f t="shared" si="55"/>
        <v>0.42074777938442476</v>
      </c>
      <c r="AJ35">
        <v>7.2074999999999996</v>
      </c>
      <c r="AK35" s="26">
        <f t="shared" si="56"/>
        <v>3.6037499999999998</v>
      </c>
      <c r="AL35" s="26">
        <f t="shared" si="57"/>
        <v>1.5483990910968808</v>
      </c>
      <c r="AN35">
        <v>2.9435000000000002</v>
      </c>
      <c r="AO35">
        <v>1.0174999999999998</v>
      </c>
      <c r="AP35" s="26">
        <f t="shared" si="58"/>
        <v>0.50874999999999992</v>
      </c>
      <c r="AQ35" s="26">
        <f t="shared" si="59"/>
        <v>0.2185912001652551</v>
      </c>
      <c r="AS35">
        <v>2.6014999999999997</v>
      </c>
      <c r="AT35">
        <v>3.0745</v>
      </c>
      <c r="AU35" s="26">
        <f t="shared" si="60"/>
        <v>1.53725</v>
      </c>
      <c r="AV35" s="26">
        <f t="shared" si="61"/>
        <v>0.66049989671555476</v>
      </c>
      <c r="AX35">
        <v>87.85</v>
      </c>
      <c r="AY35">
        <v>40.988109999999999</v>
      </c>
      <c r="AZ35">
        <v>2.3503440000000002</v>
      </c>
      <c r="BA35" s="26">
        <f t="shared" si="19"/>
        <v>23.503440000000001</v>
      </c>
      <c r="BB35" s="26">
        <f t="shared" si="62"/>
        <v>10.098565420367695</v>
      </c>
      <c r="BD35">
        <v>17.4392</v>
      </c>
    </row>
    <row r="36" spans="1:56" x14ac:dyDescent="0.3">
      <c r="A36" t="s">
        <v>208</v>
      </c>
      <c r="B36" t="s">
        <v>238</v>
      </c>
      <c r="C36">
        <v>3</v>
      </c>
      <c r="D36" s="7">
        <v>19.29</v>
      </c>
      <c r="E36">
        <v>7.7909999999999995</v>
      </c>
      <c r="F36" s="26">
        <f t="shared" si="43"/>
        <v>3.8954999999999997</v>
      </c>
      <c r="G36" s="26">
        <f t="shared" si="44"/>
        <v>1.4789253099783506</v>
      </c>
      <c r="I36" s="28">
        <f t="shared" si="45"/>
        <v>3.8954999999999997</v>
      </c>
      <c r="J36" s="28">
        <f t="shared" si="63"/>
        <v>1.5522453005577361</v>
      </c>
      <c r="K36">
        <v>21.05395</v>
      </c>
      <c r="L36" s="26">
        <f t="shared" si="46"/>
        <v>10.526975</v>
      </c>
      <c r="M36" s="26">
        <f t="shared" si="47"/>
        <v>4.1946983629415415</v>
      </c>
      <c r="P36">
        <v>0.40854999999999997</v>
      </c>
      <c r="Q36">
        <v>25.561500000000002</v>
      </c>
      <c r="R36">
        <v>16.121500000000001</v>
      </c>
      <c r="S36">
        <v>11.195000000000004</v>
      </c>
      <c r="T36">
        <v>1.7095</v>
      </c>
      <c r="U36" s="26">
        <f t="shared" si="48"/>
        <v>0.85475000000000001</v>
      </c>
      <c r="V36" s="26">
        <f t="shared" si="49"/>
        <v>0.32450555992914781</v>
      </c>
      <c r="X36">
        <v>1.55935</v>
      </c>
      <c r="Y36" s="26">
        <f t="shared" si="50"/>
        <v>0.77967500000000001</v>
      </c>
      <c r="Z36" s="26">
        <f t="shared" si="51"/>
        <v>0.31067818116091717</v>
      </c>
      <c r="AB36">
        <v>2.5069999999999997</v>
      </c>
      <c r="AC36" s="26">
        <f t="shared" si="52"/>
        <v>1.2534999999999998</v>
      </c>
      <c r="AD36" s="26">
        <f t="shared" si="53"/>
        <v>0.4994838876265234</v>
      </c>
      <c r="AF36">
        <v>2.3014999999999999</v>
      </c>
      <c r="AG36" s="26">
        <f t="shared" si="54"/>
        <v>1.1507499999999999</v>
      </c>
      <c r="AH36" s="26">
        <f t="shared" si="55"/>
        <v>0.45854095228258623</v>
      </c>
      <c r="AJ36">
        <v>3.8405</v>
      </c>
      <c r="AK36" s="26">
        <f t="shared" si="56"/>
        <v>1.92025</v>
      </c>
      <c r="AL36" s="26">
        <f t="shared" si="57"/>
        <v>0.76516468704813057</v>
      </c>
      <c r="AN36">
        <v>7.8024999999999993</v>
      </c>
      <c r="AO36">
        <v>0.9506</v>
      </c>
      <c r="AP36" s="26">
        <f t="shared" si="58"/>
        <v>0.4753</v>
      </c>
      <c r="AQ36" s="26">
        <f t="shared" si="59"/>
        <v>0.18939345176616401</v>
      </c>
      <c r="AS36">
        <v>2.9455</v>
      </c>
      <c r="AT36">
        <v>2.9365000000000001</v>
      </c>
      <c r="AU36" s="26">
        <f t="shared" si="60"/>
        <v>1.4682500000000001</v>
      </c>
      <c r="AV36" s="26">
        <f t="shared" si="61"/>
        <v>0.58505561867382783</v>
      </c>
      <c r="AX36">
        <v>77.41</v>
      </c>
      <c r="AY36">
        <v>40.968359999999997</v>
      </c>
      <c r="AZ36">
        <v>2.0996980000000001</v>
      </c>
      <c r="BA36" s="26">
        <f t="shared" si="19"/>
        <v>20.996980000000001</v>
      </c>
      <c r="BB36" s="26">
        <f t="shared" si="62"/>
        <v>8.3666958107828968</v>
      </c>
      <c r="BD36">
        <v>19.51155</v>
      </c>
    </row>
    <row r="37" spans="1:56" x14ac:dyDescent="0.3">
      <c r="A37" t="s">
        <v>209</v>
      </c>
      <c r="B37" t="s">
        <v>238</v>
      </c>
      <c r="C37">
        <v>3</v>
      </c>
      <c r="D37" s="7">
        <v>14.17</v>
      </c>
      <c r="E37">
        <v>7.3959999999999999</v>
      </c>
      <c r="F37" s="26">
        <f t="shared" si="43"/>
        <v>3.698</v>
      </c>
      <c r="G37" s="26">
        <f t="shared" si="44"/>
        <v>1.0313060421176934</v>
      </c>
      <c r="I37" s="28">
        <f t="shared" si="45"/>
        <v>3.698</v>
      </c>
      <c r="J37" s="28">
        <f t="shared" si="63"/>
        <v>1.0824346209460856</v>
      </c>
      <c r="K37">
        <v>21.603950000000001</v>
      </c>
      <c r="L37" s="26">
        <f t="shared" si="46"/>
        <v>10.801975000000001</v>
      </c>
      <c r="M37" s="26">
        <f t="shared" si="47"/>
        <v>3.1618257746333405</v>
      </c>
      <c r="P37">
        <v>0.43015000000000003</v>
      </c>
      <c r="Q37">
        <v>1.0574999999999999</v>
      </c>
      <c r="R37">
        <v>11.0115</v>
      </c>
      <c r="S37">
        <v>4.2149999999999999</v>
      </c>
      <c r="T37">
        <v>2.5975000000000001</v>
      </c>
      <c r="U37" s="26">
        <f t="shared" si="48"/>
        <v>1.2987500000000001</v>
      </c>
      <c r="V37" s="26">
        <f t="shared" si="49"/>
        <v>0.36219814012989571</v>
      </c>
      <c r="X37">
        <v>1.4153500000000001</v>
      </c>
      <c r="Y37" s="26">
        <f t="shared" si="50"/>
        <v>0.70767500000000005</v>
      </c>
      <c r="Z37" s="26">
        <f t="shared" si="51"/>
        <v>0.20714221751704198</v>
      </c>
      <c r="AB37">
        <v>2.1989999999999998</v>
      </c>
      <c r="AC37" s="26">
        <f t="shared" si="52"/>
        <v>1.0994999999999999</v>
      </c>
      <c r="AD37" s="26">
        <f t="shared" si="53"/>
        <v>0.32183257591406733</v>
      </c>
      <c r="AF37">
        <v>2.3065000000000002</v>
      </c>
      <c r="AG37" s="26">
        <f t="shared" si="54"/>
        <v>1.1532500000000001</v>
      </c>
      <c r="AH37" s="26">
        <f t="shared" si="55"/>
        <v>0.33756563726502797</v>
      </c>
      <c r="AJ37">
        <v>3.6895000000000002</v>
      </c>
      <c r="AK37" s="26">
        <f t="shared" si="56"/>
        <v>1.8447500000000001</v>
      </c>
      <c r="AL37" s="26">
        <f t="shared" si="57"/>
        <v>0.53997330097087393</v>
      </c>
      <c r="AN37">
        <v>7.3154999999999992</v>
      </c>
      <c r="AO37">
        <v>1.2885</v>
      </c>
      <c r="AP37" s="26">
        <f t="shared" si="58"/>
        <v>0.64424999999999999</v>
      </c>
      <c r="AQ37" s="26">
        <f t="shared" si="59"/>
        <v>0.18857720512290849</v>
      </c>
      <c r="AS37">
        <v>5.8674999999999997</v>
      </c>
      <c r="AT37">
        <v>2.7425000000000002</v>
      </c>
      <c r="AU37" s="26">
        <f t="shared" si="60"/>
        <v>1.3712500000000001</v>
      </c>
      <c r="AV37" s="26">
        <f t="shared" si="61"/>
        <v>0.40137600702334236</v>
      </c>
      <c r="AX37">
        <v>108.85</v>
      </c>
      <c r="AY37">
        <v>39.001429999999999</v>
      </c>
      <c r="AZ37">
        <v>1.991984</v>
      </c>
      <c r="BA37" s="26">
        <f t="shared" si="19"/>
        <v>19.919840000000001</v>
      </c>
      <c r="BB37" s="26">
        <f t="shared" si="62"/>
        <v>5.8306988803966133</v>
      </c>
      <c r="BD37">
        <v>19.579190000000001</v>
      </c>
    </row>
    <row r="38" spans="1:56" x14ac:dyDescent="0.3">
      <c r="A38" t="s">
        <v>210</v>
      </c>
      <c r="B38" t="s">
        <v>238</v>
      </c>
      <c r="C38">
        <v>3</v>
      </c>
      <c r="D38" s="7">
        <v>12.17</v>
      </c>
      <c r="E38">
        <v>7.0449999999999999</v>
      </c>
      <c r="F38" s="26">
        <f t="shared" si="43"/>
        <v>3.5225</v>
      </c>
      <c r="G38" s="26">
        <f t="shared" si="44"/>
        <v>0.84370842353867348</v>
      </c>
      <c r="I38" s="28">
        <f t="shared" si="45"/>
        <v>3.5225</v>
      </c>
      <c r="J38" s="28">
        <f t="shared" si="63"/>
        <v>0.88553656269365844</v>
      </c>
      <c r="K38">
        <v>26.183949999999999</v>
      </c>
      <c r="L38" s="26">
        <f t="shared" si="46"/>
        <v>13.091975</v>
      </c>
      <c r="M38" s="26">
        <f t="shared" si="47"/>
        <v>3.2912484145837637</v>
      </c>
      <c r="P38">
        <v>0.33304999999999996</v>
      </c>
      <c r="Q38">
        <v>0.67359999999999998</v>
      </c>
      <c r="R38">
        <v>8.6784999999999997</v>
      </c>
      <c r="S38">
        <v>4.3550000000000004</v>
      </c>
      <c r="T38">
        <v>0.89950000000000008</v>
      </c>
      <c r="U38" s="26">
        <f t="shared" si="48"/>
        <v>0.44975000000000004</v>
      </c>
      <c r="V38" s="26">
        <f t="shared" si="49"/>
        <v>0.10772402086203503</v>
      </c>
      <c r="X38">
        <v>0.55895000000000006</v>
      </c>
      <c r="Y38" s="26">
        <f t="shared" si="50"/>
        <v>0.27947500000000003</v>
      </c>
      <c r="Z38" s="26">
        <f t="shared" si="51"/>
        <v>7.0258433174963858E-2</v>
      </c>
      <c r="AB38">
        <v>3.3369999999999997</v>
      </c>
      <c r="AC38" s="26">
        <f t="shared" si="52"/>
        <v>1.6684999999999999</v>
      </c>
      <c r="AD38" s="26">
        <f t="shared" si="53"/>
        <v>0.41945145631067959</v>
      </c>
      <c r="AF38">
        <v>2.8525</v>
      </c>
      <c r="AG38" s="26">
        <f t="shared" si="54"/>
        <v>1.42625</v>
      </c>
      <c r="AH38" s="26">
        <f t="shared" si="55"/>
        <v>0.35855117744267717</v>
      </c>
      <c r="AJ38">
        <v>4.6014999999999997</v>
      </c>
      <c r="AK38" s="26">
        <f t="shared" si="56"/>
        <v>2.3007499999999999</v>
      </c>
      <c r="AL38" s="26">
        <f t="shared" si="57"/>
        <v>0.57839552778351577</v>
      </c>
      <c r="AN38">
        <v>4.2285000000000004</v>
      </c>
      <c r="AO38">
        <v>0.84989999999999999</v>
      </c>
      <c r="AP38" s="26">
        <f t="shared" si="58"/>
        <v>0.42494999999999999</v>
      </c>
      <c r="AQ38" s="26">
        <f t="shared" si="59"/>
        <v>0.10683002478826689</v>
      </c>
      <c r="AS38">
        <v>5.5324999999999998</v>
      </c>
      <c r="AT38">
        <v>2.9335</v>
      </c>
      <c r="AU38" s="26">
        <f t="shared" si="60"/>
        <v>1.46675</v>
      </c>
      <c r="AV38" s="26">
        <f t="shared" si="61"/>
        <v>0.36873264821317914</v>
      </c>
      <c r="AX38">
        <v>77.709999999999994</v>
      </c>
      <c r="AY38">
        <v>35.725180000000002</v>
      </c>
      <c r="AZ38">
        <v>1.787582</v>
      </c>
      <c r="BA38" s="26">
        <f t="shared" si="19"/>
        <v>17.875820000000001</v>
      </c>
      <c r="BB38" s="26">
        <f t="shared" si="62"/>
        <v>4.4938799710803563</v>
      </c>
      <c r="BD38">
        <v>19.985199999999999</v>
      </c>
    </row>
    <row r="39" spans="1:56" x14ac:dyDescent="0.3">
      <c r="A39" t="s">
        <v>211</v>
      </c>
      <c r="B39" t="s">
        <v>238</v>
      </c>
      <c r="C39">
        <v>3</v>
      </c>
      <c r="D39" s="7">
        <v>10.210000000000001</v>
      </c>
      <c r="E39">
        <v>12.415000000000001</v>
      </c>
      <c r="F39" s="26">
        <f t="shared" si="43"/>
        <v>6.2075000000000005</v>
      </c>
      <c r="G39" s="26">
        <f t="shared" si="44"/>
        <v>1.2473641999606377</v>
      </c>
      <c r="I39" s="28">
        <f t="shared" si="45"/>
        <v>6.2075000000000005</v>
      </c>
      <c r="J39" s="28">
        <f t="shared" si="63"/>
        <v>1.3092041933484821</v>
      </c>
      <c r="K39">
        <v>18.80395</v>
      </c>
      <c r="L39" s="26">
        <f t="shared" si="46"/>
        <v>9.4019750000000002</v>
      </c>
      <c r="M39" s="26">
        <f t="shared" si="47"/>
        <v>1.9829408128485853</v>
      </c>
      <c r="P39">
        <v>0.38954999999999995</v>
      </c>
      <c r="Q39">
        <v>1.2974999999999999</v>
      </c>
      <c r="R39">
        <v>12.1615</v>
      </c>
      <c r="S39">
        <v>3.865000000000002</v>
      </c>
      <c r="T39">
        <v>4.1334999999999997</v>
      </c>
      <c r="U39" s="26">
        <f t="shared" si="48"/>
        <v>2.0667499999999999</v>
      </c>
      <c r="V39" s="26">
        <f t="shared" si="49"/>
        <v>0.41530245030505802</v>
      </c>
      <c r="X39">
        <v>1.0823500000000001</v>
      </c>
      <c r="Y39" s="26">
        <f t="shared" si="50"/>
        <v>0.54117500000000007</v>
      </c>
      <c r="Z39" s="26">
        <f t="shared" si="51"/>
        <v>0.11413750774633344</v>
      </c>
      <c r="AB39">
        <v>2.3379999999999996</v>
      </c>
      <c r="AC39" s="26">
        <f t="shared" si="52"/>
        <v>1.1689999999999998</v>
      </c>
      <c r="AD39" s="26">
        <f t="shared" si="53"/>
        <v>0.24655009295600083</v>
      </c>
      <c r="AF39">
        <v>2.1145</v>
      </c>
      <c r="AG39" s="26">
        <f t="shared" si="54"/>
        <v>1.05725</v>
      </c>
      <c r="AH39" s="26">
        <f t="shared" si="55"/>
        <v>0.22298125387316675</v>
      </c>
      <c r="AJ39">
        <v>2.8125</v>
      </c>
      <c r="AK39" s="26">
        <f t="shared" si="56"/>
        <v>1.40625</v>
      </c>
      <c r="AL39" s="26">
        <f t="shared" si="57"/>
        <v>0.29658774013633554</v>
      </c>
      <c r="AN39">
        <v>5.0745000000000005</v>
      </c>
      <c r="AO39">
        <v>1.2544999999999999</v>
      </c>
      <c r="AP39" s="26">
        <f t="shared" si="58"/>
        <v>0.62724999999999997</v>
      </c>
      <c r="AQ39" s="26">
        <f t="shared" si="59"/>
        <v>0.13229131377814504</v>
      </c>
      <c r="AS39">
        <v>8.6694999999999993</v>
      </c>
      <c r="AT39">
        <v>3.1924999999999999</v>
      </c>
      <c r="AU39" s="26">
        <f t="shared" si="60"/>
        <v>1.5962499999999999</v>
      </c>
      <c r="AV39" s="26">
        <f t="shared" si="61"/>
        <v>0.33666003924808924</v>
      </c>
      <c r="AX39">
        <v>86.35</v>
      </c>
      <c r="AY39">
        <v>33.591889999999999</v>
      </c>
      <c r="AZ39">
        <v>1.952723</v>
      </c>
      <c r="BA39" s="26">
        <f t="shared" si="19"/>
        <v>19.527229999999999</v>
      </c>
      <c r="BB39" s="26">
        <f t="shared" si="62"/>
        <v>4.1184263230737459</v>
      </c>
      <c r="BD39">
        <v>17.202590000000001</v>
      </c>
    </row>
    <row r="40" spans="1:56" x14ac:dyDescent="0.3">
      <c r="A40" t="s">
        <v>212</v>
      </c>
      <c r="B40" t="s">
        <v>238</v>
      </c>
      <c r="C40">
        <v>3</v>
      </c>
      <c r="D40" s="7">
        <v>4.3499999999999996</v>
      </c>
      <c r="E40">
        <v>4.3220000000000001</v>
      </c>
      <c r="F40" s="26">
        <f t="shared" si="43"/>
        <v>2.161</v>
      </c>
      <c r="G40" s="26">
        <f t="shared" si="44"/>
        <v>0.18500984058256248</v>
      </c>
      <c r="I40" s="28">
        <f t="shared" si="45"/>
        <v>2.161</v>
      </c>
      <c r="J40" s="28">
        <f t="shared" si="63"/>
        <v>0.19418198719272878</v>
      </c>
      <c r="K40">
        <v>11.853949999999999</v>
      </c>
      <c r="L40" s="26">
        <f t="shared" si="46"/>
        <v>5.9269749999999997</v>
      </c>
      <c r="M40" s="26">
        <f t="shared" si="47"/>
        <v>0.53258296323073739</v>
      </c>
      <c r="P40">
        <v>7.0649999999999991E-2</v>
      </c>
      <c r="Q40">
        <v>0.58309999999999995</v>
      </c>
      <c r="R40">
        <v>12.7715</v>
      </c>
      <c r="S40">
        <v>0</v>
      </c>
      <c r="T40">
        <v>1.3065</v>
      </c>
      <c r="U40" s="26">
        <f t="shared" si="48"/>
        <v>0.65325</v>
      </c>
      <c r="V40" s="26">
        <f t="shared" si="49"/>
        <v>5.592673686282227E-2</v>
      </c>
      <c r="X40">
        <v>0.92525000000000002</v>
      </c>
      <c r="Y40" s="26">
        <f t="shared" si="50"/>
        <v>0.46262500000000001</v>
      </c>
      <c r="Z40" s="26">
        <f t="shared" si="51"/>
        <v>4.1570310886180538E-2</v>
      </c>
      <c r="AB40">
        <v>1.093</v>
      </c>
      <c r="AC40" s="26">
        <f t="shared" si="52"/>
        <v>0.54649999999999999</v>
      </c>
      <c r="AD40" s="26">
        <f t="shared" si="53"/>
        <v>4.9107105969840935E-2</v>
      </c>
      <c r="AF40">
        <v>1.0205</v>
      </c>
      <c r="AG40" s="26">
        <f t="shared" si="54"/>
        <v>0.51024999999999998</v>
      </c>
      <c r="AH40" s="26">
        <f t="shared" si="55"/>
        <v>4.5849772774220199E-2</v>
      </c>
      <c r="AJ40">
        <v>2.6165000000000003</v>
      </c>
      <c r="AK40" s="26">
        <f t="shared" si="56"/>
        <v>1.3082500000000001</v>
      </c>
      <c r="AL40" s="26">
        <f t="shared" si="57"/>
        <v>0.11755603181160919</v>
      </c>
      <c r="AN40">
        <v>5.3605</v>
      </c>
      <c r="AO40">
        <v>0.86109999999999998</v>
      </c>
      <c r="AP40" s="26">
        <f t="shared" si="58"/>
        <v>0.43054999999999999</v>
      </c>
      <c r="AQ40" s="26">
        <f t="shared" si="59"/>
        <v>3.8688132617227845E-2</v>
      </c>
      <c r="AS40">
        <v>2.2255000000000003</v>
      </c>
      <c r="AT40">
        <v>1.7725</v>
      </c>
      <c r="AU40" s="26">
        <f t="shared" si="60"/>
        <v>0.88624999999999998</v>
      </c>
      <c r="AV40" s="26">
        <f t="shared" si="61"/>
        <v>7.9636180541210494E-2</v>
      </c>
      <c r="AX40">
        <v>59.13</v>
      </c>
      <c r="AY40">
        <v>41.016249999999999</v>
      </c>
      <c r="AZ40">
        <v>1.6498438</v>
      </c>
      <c r="BA40" s="26">
        <f t="shared" si="19"/>
        <v>16.498438</v>
      </c>
      <c r="BB40" s="26">
        <f t="shared" si="62"/>
        <v>1.4825078558149143</v>
      </c>
      <c r="BD40">
        <v>24.860679999999999</v>
      </c>
    </row>
    <row r="41" spans="1:56" s="24" customFormat="1" x14ac:dyDescent="0.3">
      <c r="A41" s="24" t="s">
        <v>213</v>
      </c>
      <c r="B41" s="24" t="s">
        <v>238</v>
      </c>
      <c r="C41" s="24">
        <v>3</v>
      </c>
      <c r="D41" s="25">
        <v>3.31</v>
      </c>
      <c r="E41" s="24">
        <v>4.7130000000000001</v>
      </c>
      <c r="F41" s="27">
        <f t="shared" si="43"/>
        <v>2.3565</v>
      </c>
      <c r="G41" s="27">
        <f t="shared" si="44"/>
        <v>0.15351338319228497</v>
      </c>
      <c r="H41" s="45">
        <f>G29-G41</f>
        <v>0.29238073213934257</v>
      </c>
      <c r="I41" s="29">
        <f t="shared" si="45"/>
        <v>2.3565</v>
      </c>
      <c r="J41" s="29">
        <f t="shared" si="63"/>
        <v>0.16112404461888041</v>
      </c>
      <c r="K41" s="24">
        <v>13.223949999999999</v>
      </c>
      <c r="L41" s="27">
        <f t="shared" si="46"/>
        <v>6.6119749999999993</v>
      </c>
      <c r="M41" s="27">
        <f t="shared" si="47"/>
        <v>0.4520891809543483</v>
      </c>
      <c r="N41" s="45">
        <f>M29-M41</f>
        <v>9.5898858190456515</v>
      </c>
      <c r="O41" s="45"/>
      <c r="P41" s="24">
        <v>0.20654999999999998</v>
      </c>
      <c r="Q41" s="24">
        <v>0.8508</v>
      </c>
      <c r="R41" s="24">
        <v>8.7065000000000001</v>
      </c>
      <c r="S41" s="24">
        <v>4.125</v>
      </c>
      <c r="T41" s="24">
        <v>1.2705</v>
      </c>
      <c r="U41" s="27">
        <f t="shared" si="48"/>
        <v>0.63524999999999998</v>
      </c>
      <c r="V41" s="27">
        <f t="shared" si="49"/>
        <v>4.1383143082070459E-2</v>
      </c>
      <c r="W41" s="45">
        <f>V29-V41</f>
        <v>0.159412123597717</v>
      </c>
      <c r="X41" s="24">
        <v>1.2543500000000001</v>
      </c>
      <c r="Y41" s="26">
        <f t="shared" si="50"/>
        <v>0.62717500000000004</v>
      </c>
      <c r="Z41" s="26">
        <f t="shared" si="51"/>
        <v>4.2882653377401374E-2</v>
      </c>
      <c r="AA41" s="44">
        <f>Z29-Z41</f>
        <v>2.5222923466225988</v>
      </c>
      <c r="AB41" s="24">
        <v>1.45</v>
      </c>
      <c r="AC41" s="27">
        <f t="shared" si="52"/>
        <v>0.72499999999999998</v>
      </c>
      <c r="AD41" s="27">
        <f t="shared" si="53"/>
        <v>4.9571369551745514E-2</v>
      </c>
      <c r="AE41" s="45">
        <f>AD29-AD41</f>
        <v>2.1789286304482549</v>
      </c>
      <c r="AF41" s="24">
        <v>0.88719999999999999</v>
      </c>
      <c r="AG41" s="27">
        <f t="shared" si="54"/>
        <v>0.44359999999999999</v>
      </c>
      <c r="AH41" s="27">
        <f t="shared" si="55"/>
        <v>3.033084073538525E-2</v>
      </c>
      <c r="AI41" s="45">
        <f>AH29-AH41</f>
        <v>0.43741915926461472</v>
      </c>
      <c r="AJ41" s="24">
        <v>2.4475000000000002</v>
      </c>
      <c r="AK41" s="27">
        <f t="shared" si="56"/>
        <v>1.2237500000000001</v>
      </c>
      <c r="AL41" s="27">
        <f t="shared" si="57"/>
        <v>8.3673053088204941E-2</v>
      </c>
      <c r="AM41" s="45">
        <f>AL29-AL41</f>
        <v>1.0245769469117953</v>
      </c>
      <c r="AN41" s="24">
        <v>5.2424999999999997</v>
      </c>
      <c r="AO41" s="24">
        <v>0.92900000000000005</v>
      </c>
      <c r="AP41" s="27">
        <f t="shared" si="58"/>
        <v>0.46450000000000002</v>
      </c>
      <c r="AQ41" s="27">
        <f t="shared" si="59"/>
        <v>3.1759863664532123E-2</v>
      </c>
      <c r="AR41" s="45">
        <f>AQ29-AQ41</f>
        <v>0.55449013633546784</v>
      </c>
      <c r="AS41" s="24">
        <v>2.0904999999999996</v>
      </c>
      <c r="AT41" s="24">
        <v>1.8154999999999999</v>
      </c>
      <c r="AU41" s="27">
        <f t="shared" si="60"/>
        <v>0.90774999999999995</v>
      </c>
      <c r="AV41" s="27">
        <f t="shared" si="61"/>
        <v>6.2066773393926876E-2</v>
      </c>
      <c r="AW41" s="45">
        <f>AV29-AV41</f>
        <v>0.76968322660607313</v>
      </c>
      <c r="AX41" s="24">
        <v>47.160000000000004</v>
      </c>
      <c r="AY41" s="24">
        <v>43.340580000000003</v>
      </c>
      <c r="AZ41" s="24">
        <v>1.984909</v>
      </c>
      <c r="BA41" s="26">
        <f t="shared" si="19"/>
        <v>19.84909</v>
      </c>
      <c r="BB41" s="27">
        <f t="shared" si="62"/>
        <v>1.3571676905598018</v>
      </c>
      <c r="BC41" s="45">
        <f>BB29-BB41</f>
        <v>19.666592309440198</v>
      </c>
      <c r="BD41" s="24">
        <v>21.835039999999999</v>
      </c>
    </row>
    <row r="42" spans="1:56" x14ac:dyDescent="0.3">
      <c r="A42" t="s">
        <v>214</v>
      </c>
      <c r="B42" t="s">
        <v>238</v>
      </c>
      <c r="C42">
        <v>4</v>
      </c>
      <c r="D42" s="7">
        <v>50.89</v>
      </c>
      <c r="E42">
        <v>1.101</v>
      </c>
      <c r="F42" s="26">
        <f>E42*0.5</f>
        <v>0.55049999999999999</v>
      </c>
      <c r="G42" s="26">
        <f>F42*$D42/$D$3</f>
        <v>0.55136675851210393</v>
      </c>
      <c r="I42" s="28">
        <f>E42*0.5</f>
        <v>0.55049999999999999</v>
      </c>
      <c r="J42" s="28">
        <f>I42*D42/D$42</f>
        <v>0.55049999999999999</v>
      </c>
      <c r="K42">
        <v>20.973950000000002</v>
      </c>
      <c r="L42" s="26">
        <f>K42*0.5</f>
        <v>10.486975000000001</v>
      </c>
      <c r="M42" s="26">
        <f>L42*$D42/$D$42</f>
        <v>10.486975000000001</v>
      </c>
      <c r="P42">
        <v>0</v>
      </c>
      <c r="Q42">
        <v>7.5299999999999992E-2</v>
      </c>
      <c r="R42">
        <v>1.5125000000000004</v>
      </c>
      <c r="S42">
        <v>204.37500000000003</v>
      </c>
      <c r="T42">
        <v>0.61249999999999993</v>
      </c>
      <c r="U42" s="26">
        <f>T42*0.5</f>
        <v>0.30624999999999997</v>
      </c>
      <c r="V42" s="26">
        <f>U42*$D42/$D$3</f>
        <v>0.30673218854556183</v>
      </c>
      <c r="X42">
        <v>5.0083500000000001</v>
      </c>
      <c r="Y42" s="26">
        <f>X42*0.5</f>
        <v>2.504175</v>
      </c>
      <c r="Z42" s="26">
        <f>Y42*$D42/$D$42</f>
        <v>2.504175</v>
      </c>
      <c r="AB42">
        <v>4.7469999999999999</v>
      </c>
      <c r="AC42" s="26">
        <f>AB42*0.5</f>
        <v>2.3734999999999999</v>
      </c>
      <c r="AD42" s="26">
        <f>AC42*$D42/$D$42</f>
        <v>2.3734999999999999</v>
      </c>
      <c r="AF42">
        <v>1.5955000000000001</v>
      </c>
      <c r="AG42" s="26">
        <f>AF42*0.5</f>
        <v>0.79775000000000007</v>
      </c>
      <c r="AH42" s="26">
        <f>AG42*$D42/$D$42</f>
        <v>0.79775000000000007</v>
      </c>
      <c r="AJ42">
        <v>2.7875000000000005</v>
      </c>
      <c r="AK42" s="26">
        <f>AJ42*0.5</f>
        <v>1.3937500000000003</v>
      </c>
      <c r="AL42" s="26">
        <f>AK42*$D42/$D$42</f>
        <v>1.3937500000000003</v>
      </c>
      <c r="AN42">
        <v>9.9774999999999991</v>
      </c>
      <c r="AO42">
        <v>1.8864999999999998</v>
      </c>
      <c r="AP42" s="26">
        <f>AO42*0.5</f>
        <v>0.94324999999999992</v>
      </c>
      <c r="AQ42" s="26">
        <f>AP42*$D42/$D$42</f>
        <v>0.94325000000000003</v>
      </c>
      <c r="AS42">
        <v>3.1444999999999999</v>
      </c>
      <c r="AT42">
        <v>1.2404999999999999</v>
      </c>
      <c r="AU42" s="26">
        <f>AT42*0.5</f>
        <v>0.62024999999999997</v>
      </c>
      <c r="AV42" s="26">
        <f>AU42*$D42/$D$42</f>
        <v>0.62024999999999997</v>
      </c>
      <c r="AX42">
        <v>234.64999999999998</v>
      </c>
      <c r="AY42">
        <v>44.537880000000001</v>
      </c>
      <c r="AZ42">
        <v>2.0068630000000001</v>
      </c>
      <c r="BA42" s="26">
        <f t="shared" si="19"/>
        <v>20.068629999999999</v>
      </c>
      <c r="BB42" s="26">
        <f>BA42*$D42/$D$42</f>
        <v>20.068629999999999</v>
      </c>
      <c r="BD42">
        <v>22.192779999999999</v>
      </c>
    </row>
    <row r="43" spans="1:56" x14ac:dyDescent="0.3">
      <c r="A43" t="s">
        <v>202</v>
      </c>
      <c r="B43" t="s">
        <v>238</v>
      </c>
      <c r="C43">
        <v>4</v>
      </c>
      <c r="D43" s="7">
        <v>42.47</v>
      </c>
      <c r="E43">
        <v>1.331</v>
      </c>
      <c r="F43" s="26">
        <f t="shared" ref="F43:F54" si="64">E43*0.5</f>
        <v>0.66549999999999998</v>
      </c>
      <c r="G43" s="26">
        <f t="shared" ref="G43:G54" si="65">F43*$D43/$D$3</f>
        <v>0.55626421964180273</v>
      </c>
      <c r="I43" s="28">
        <f t="shared" ref="I43:I54" si="66">E43*0.5</f>
        <v>0.66549999999999998</v>
      </c>
      <c r="J43" s="28">
        <f t="shared" ref="J43:J54" si="67">I43*D43/D$42</f>
        <v>0.55538976223226566</v>
      </c>
      <c r="K43">
        <v>20.00395</v>
      </c>
      <c r="L43" s="26">
        <f t="shared" ref="L43:L54" si="68">K43*0.5</f>
        <v>10.001975</v>
      </c>
      <c r="M43" s="26">
        <f t="shared" ref="M43:M54" si="69">L43*$D43/$D$42</f>
        <v>8.3470991992532912</v>
      </c>
      <c r="P43">
        <v>8.5949999999999999E-2</v>
      </c>
      <c r="Q43">
        <v>0.74870000000000003</v>
      </c>
      <c r="R43">
        <v>12.611499999999999</v>
      </c>
      <c r="S43">
        <v>48.965000000000003</v>
      </c>
      <c r="T43">
        <v>3.999999999999837E-4</v>
      </c>
      <c r="U43" s="26">
        <f t="shared" ref="U43:U54" si="70">T43*0.5</f>
        <v>1.9999999999999185E-4</v>
      </c>
      <c r="V43" s="26">
        <f t="shared" ref="V43:V54" si="71">U43*$D43/$D$3</f>
        <v>1.6717181657153419E-4</v>
      </c>
      <c r="X43">
        <v>1.7743500000000001</v>
      </c>
      <c r="Y43" s="26">
        <f t="shared" ref="Y43:Y54" si="72">X43*0.5</f>
        <v>0.88717500000000005</v>
      </c>
      <c r="Z43" s="26">
        <f t="shared" ref="Z43:Z54" si="73">Y43*$D43/$D$42</f>
        <v>0.74038754666928674</v>
      </c>
      <c r="AB43">
        <v>3.8119999999999998</v>
      </c>
      <c r="AC43" s="26">
        <f t="shared" ref="AC43:AC54" si="74">AB43*0.5</f>
        <v>1.9059999999999999</v>
      </c>
      <c r="AD43" s="26">
        <f t="shared" ref="AD43:AD54" si="75">AC43*$D43/$D$42</f>
        <v>1.5906429553939869</v>
      </c>
      <c r="AF43">
        <v>1.6125</v>
      </c>
      <c r="AG43" s="26">
        <f t="shared" ref="AG43:AG54" si="76">AF43*0.5</f>
        <v>0.80625000000000002</v>
      </c>
      <c r="AH43" s="26">
        <f t="shared" ref="AH43:AH54" si="77">AG43*$D43/$D$42</f>
        <v>0.67285198467282381</v>
      </c>
      <c r="AJ43">
        <v>1.6014999999999999</v>
      </c>
      <c r="AK43" s="26">
        <f t="shared" ref="AK43:AK54" si="78">AJ43*0.5</f>
        <v>0.80074999999999996</v>
      </c>
      <c r="AL43" s="26">
        <f t="shared" ref="AL43:AL54" si="79">AK43*$D43/$D$42</f>
        <v>0.66826198663784631</v>
      </c>
      <c r="AN43">
        <v>8.4435000000000002</v>
      </c>
      <c r="AO43">
        <v>1.5134999999999998</v>
      </c>
      <c r="AP43" s="26">
        <f t="shared" ref="AP43:AP54" si="80">AO43*0.5</f>
        <v>0.75674999999999992</v>
      </c>
      <c r="AQ43" s="26">
        <f t="shared" ref="AQ43:AQ54" si="81">AP43*$D43/$D$42</f>
        <v>0.63154200235802693</v>
      </c>
      <c r="AS43">
        <v>0</v>
      </c>
      <c r="AT43">
        <v>2.4165000000000001</v>
      </c>
      <c r="AU43" s="26">
        <f t="shared" ref="AU43:AU54" si="82">AT43*0.5</f>
        <v>1.20825</v>
      </c>
      <c r="AV43" s="26">
        <f t="shared" ref="AV43:AV54" si="83">AU43*$D43/$D$42</f>
        <v>1.0083391137748083</v>
      </c>
      <c r="AX43">
        <v>74.339999999999989</v>
      </c>
      <c r="AY43">
        <v>42.51343</v>
      </c>
      <c r="AZ43">
        <v>2.156768</v>
      </c>
      <c r="BA43" s="26">
        <f t="shared" si="19"/>
        <v>21.567679999999999</v>
      </c>
      <c r="BB43" s="26">
        <f t="shared" ref="BB43:BB54" si="84">BA43*$D43/$D$42</f>
        <v>17.999201603458438</v>
      </c>
      <c r="BD43">
        <v>19.711639999999999</v>
      </c>
    </row>
    <row r="44" spans="1:56" x14ac:dyDescent="0.3">
      <c r="A44" t="s">
        <v>203</v>
      </c>
      <c r="B44" t="s">
        <v>238</v>
      </c>
      <c r="C44">
        <v>4</v>
      </c>
      <c r="D44" s="7">
        <v>38.36</v>
      </c>
      <c r="E44">
        <v>3.9529999999999994</v>
      </c>
      <c r="F44" s="26">
        <f t="shared" si="64"/>
        <v>1.9764999999999997</v>
      </c>
      <c r="G44" s="26">
        <f t="shared" si="65"/>
        <v>1.4921972052745518</v>
      </c>
      <c r="I44" s="28">
        <f t="shared" si="66"/>
        <v>1.9764999999999997</v>
      </c>
      <c r="J44" s="28">
        <f t="shared" si="67"/>
        <v>1.4898514442916091</v>
      </c>
      <c r="K44">
        <v>18.703950000000003</v>
      </c>
      <c r="L44" s="26">
        <f t="shared" si="68"/>
        <v>9.3519750000000013</v>
      </c>
      <c r="M44" s="26">
        <f t="shared" si="69"/>
        <v>7.0493566712517204</v>
      </c>
      <c r="P44">
        <v>0.14695</v>
      </c>
      <c r="Q44">
        <v>1.4735</v>
      </c>
      <c r="R44">
        <v>18.781500000000001</v>
      </c>
      <c r="S44">
        <v>34.075000000000003</v>
      </c>
      <c r="T44">
        <v>1.3544999999999998</v>
      </c>
      <c r="U44" s="26">
        <f t="shared" si="70"/>
        <v>0.67724999999999991</v>
      </c>
      <c r="V44" s="26">
        <f t="shared" si="71"/>
        <v>0.5113030899429245</v>
      </c>
      <c r="X44">
        <v>0.64065000000000005</v>
      </c>
      <c r="Y44" s="26">
        <f t="shared" si="72"/>
        <v>0.32032500000000003</v>
      </c>
      <c r="Z44" s="26">
        <f t="shared" si="73"/>
        <v>0.24145543328748281</v>
      </c>
      <c r="AB44">
        <v>3.161</v>
      </c>
      <c r="AC44" s="26">
        <f t="shared" si="74"/>
        <v>1.5805</v>
      </c>
      <c r="AD44" s="26">
        <f t="shared" si="75"/>
        <v>1.191353507565337</v>
      </c>
      <c r="AF44">
        <v>1.6885000000000001</v>
      </c>
      <c r="AG44" s="26">
        <f t="shared" si="76"/>
        <v>0.84425000000000006</v>
      </c>
      <c r="AH44" s="26">
        <f t="shared" si="77"/>
        <v>0.63638101788170565</v>
      </c>
      <c r="AJ44">
        <v>2.0425</v>
      </c>
      <c r="AK44" s="26">
        <f t="shared" si="78"/>
        <v>1.02125</v>
      </c>
      <c r="AL44" s="26">
        <f t="shared" si="79"/>
        <v>0.76980055020632743</v>
      </c>
      <c r="AN44">
        <v>9.067499999999999</v>
      </c>
      <c r="AO44">
        <v>1.0074999999999998</v>
      </c>
      <c r="AP44" s="26">
        <f t="shared" si="80"/>
        <v>0.50374999999999992</v>
      </c>
      <c r="AQ44" s="26">
        <f t="shared" si="81"/>
        <v>0.37971801925722137</v>
      </c>
      <c r="AS44">
        <v>0</v>
      </c>
      <c r="AT44">
        <v>2.4005000000000001</v>
      </c>
      <c r="AU44" s="26">
        <f t="shared" si="82"/>
        <v>1.20025</v>
      </c>
      <c r="AV44" s="26">
        <f t="shared" si="83"/>
        <v>0.90472764786795046</v>
      </c>
      <c r="AX44">
        <v>67.949999999999989</v>
      </c>
      <c r="AY44">
        <v>41.523560000000003</v>
      </c>
      <c r="AZ44">
        <v>1.9003239999999999</v>
      </c>
      <c r="BA44" s="26">
        <f t="shared" si="19"/>
        <v>19.003239999999998</v>
      </c>
      <c r="BB44" s="26">
        <f t="shared" si="84"/>
        <v>14.324312957359007</v>
      </c>
      <c r="BD44">
        <v>21.85078</v>
      </c>
    </row>
    <row r="45" spans="1:56" x14ac:dyDescent="0.3">
      <c r="A45" t="s">
        <v>204</v>
      </c>
      <c r="B45" t="s">
        <v>238</v>
      </c>
      <c r="C45">
        <v>4</v>
      </c>
      <c r="D45" s="7">
        <v>32.65</v>
      </c>
      <c r="E45">
        <v>3.0789999999999997</v>
      </c>
      <c r="F45" s="26">
        <f t="shared" si="64"/>
        <v>1.5394999999999999</v>
      </c>
      <c r="G45" s="26">
        <f t="shared" si="65"/>
        <v>0.98926736862822273</v>
      </c>
      <c r="I45" s="28">
        <f t="shared" si="66"/>
        <v>1.5394999999999999</v>
      </c>
      <c r="J45" s="28">
        <f t="shared" si="67"/>
        <v>0.98771222244055801</v>
      </c>
      <c r="K45">
        <v>19.183949999999999</v>
      </c>
      <c r="L45" s="26">
        <f t="shared" si="68"/>
        <v>9.5919749999999997</v>
      </c>
      <c r="M45" s="26">
        <f t="shared" si="69"/>
        <v>6.1540181518962456</v>
      </c>
      <c r="P45">
        <v>0</v>
      </c>
      <c r="Q45">
        <v>0</v>
      </c>
      <c r="R45">
        <v>15.461499999999999</v>
      </c>
      <c r="S45">
        <v>14.294999999999998</v>
      </c>
      <c r="T45">
        <v>0.58210000000000006</v>
      </c>
      <c r="U45" s="26">
        <f t="shared" si="70"/>
        <v>0.29105000000000003</v>
      </c>
      <c r="V45" s="26">
        <f t="shared" si="71"/>
        <v>0.18702583152922653</v>
      </c>
      <c r="X45">
        <v>0.7339500000000001</v>
      </c>
      <c r="Y45" s="26">
        <f t="shared" si="72"/>
        <v>0.36697500000000005</v>
      </c>
      <c r="Z45" s="26">
        <f t="shared" si="73"/>
        <v>0.23544377579092163</v>
      </c>
      <c r="AB45">
        <v>3.27</v>
      </c>
      <c r="AC45" s="26">
        <f t="shared" si="74"/>
        <v>1.635</v>
      </c>
      <c r="AD45" s="26">
        <f t="shared" si="75"/>
        <v>1.0489831008056594</v>
      </c>
      <c r="AF45">
        <v>1.7995000000000001</v>
      </c>
      <c r="AG45" s="26">
        <f t="shared" si="76"/>
        <v>0.89975000000000005</v>
      </c>
      <c r="AH45" s="26">
        <f t="shared" si="77"/>
        <v>0.57726149538219695</v>
      </c>
      <c r="AJ45">
        <v>0.91749999999999998</v>
      </c>
      <c r="AK45" s="26">
        <f t="shared" si="78"/>
        <v>0.45874999999999999</v>
      </c>
      <c r="AL45" s="26">
        <f t="shared" si="79"/>
        <v>0.29432476910984473</v>
      </c>
      <c r="AN45">
        <v>6.3815</v>
      </c>
      <c r="AO45">
        <v>0.84010000000000007</v>
      </c>
      <c r="AP45" s="26">
        <f t="shared" si="80"/>
        <v>0.42005000000000003</v>
      </c>
      <c r="AQ45" s="26">
        <f t="shared" si="81"/>
        <v>0.26949562782471997</v>
      </c>
      <c r="AS45">
        <v>6.0724999999999998</v>
      </c>
      <c r="AT45">
        <v>2.4895</v>
      </c>
      <c r="AU45" s="26">
        <f t="shared" si="82"/>
        <v>1.24475</v>
      </c>
      <c r="AV45" s="26">
        <f t="shared" si="83"/>
        <v>0.79860655335036346</v>
      </c>
      <c r="AX45">
        <v>47.89</v>
      </c>
      <c r="AY45">
        <v>42.934229999999999</v>
      </c>
      <c r="AZ45">
        <v>2.0545179999999998</v>
      </c>
      <c r="BA45" s="26">
        <f t="shared" si="19"/>
        <v>20.545179999999998</v>
      </c>
      <c r="BB45" s="26">
        <f t="shared" si="84"/>
        <v>13.181374081351935</v>
      </c>
      <c r="BD45">
        <v>20.897469999999998</v>
      </c>
    </row>
    <row r="46" spans="1:56" x14ac:dyDescent="0.3">
      <c r="A46" t="s">
        <v>205</v>
      </c>
      <c r="B46" t="s">
        <v>238</v>
      </c>
      <c r="C46">
        <v>4</v>
      </c>
      <c r="D46" s="7">
        <v>29.98</v>
      </c>
      <c r="E46">
        <v>3.6379999999999999</v>
      </c>
      <c r="F46" s="26">
        <f t="shared" si="64"/>
        <v>1.819</v>
      </c>
      <c r="G46" s="26">
        <f t="shared" si="65"/>
        <v>1.0732851800826608</v>
      </c>
      <c r="I46" s="28">
        <f t="shared" si="66"/>
        <v>1.819</v>
      </c>
      <c r="J46" s="28">
        <f t="shared" si="67"/>
        <v>1.0715979563764984</v>
      </c>
      <c r="K46">
        <v>10.17395</v>
      </c>
      <c r="L46" s="26">
        <f t="shared" si="68"/>
        <v>5.0869749999999998</v>
      </c>
      <c r="M46" s="26">
        <f t="shared" si="69"/>
        <v>2.9968070446060127</v>
      </c>
      <c r="P46">
        <v>0</v>
      </c>
      <c r="Q46">
        <v>0.25729999999999997</v>
      </c>
      <c r="R46">
        <v>10.3215</v>
      </c>
      <c r="S46">
        <v>32.495000000000005</v>
      </c>
      <c r="T46">
        <v>1.6344999999999998</v>
      </c>
      <c r="U46" s="26">
        <f t="shared" si="70"/>
        <v>0.81724999999999992</v>
      </c>
      <c r="V46" s="26">
        <f t="shared" si="71"/>
        <v>0.48221127730761654</v>
      </c>
      <c r="X46">
        <v>0.75395000000000001</v>
      </c>
      <c r="Y46" s="26">
        <f t="shared" si="72"/>
        <v>0.376975</v>
      </c>
      <c r="Z46" s="26">
        <f t="shared" si="73"/>
        <v>0.22208116525840046</v>
      </c>
      <c r="AB46">
        <v>1.849</v>
      </c>
      <c r="AC46" s="26">
        <f t="shared" si="74"/>
        <v>0.92449999999999999</v>
      </c>
      <c r="AD46" s="26">
        <f t="shared" si="75"/>
        <v>0.54463568481037528</v>
      </c>
      <c r="AF46">
        <v>1.4775</v>
      </c>
      <c r="AG46" s="26">
        <f t="shared" si="76"/>
        <v>0.73875000000000002</v>
      </c>
      <c r="AH46" s="26">
        <f t="shared" si="77"/>
        <v>0.43520780113971314</v>
      </c>
      <c r="AJ46">
        <v>1.1205000000000001</v>
      </c>
      <c r="AK46" s="26">
        <f t="shared" si="78"/>
        <v>0.56025000000000003</v>
      </c>
      <c r="AL46" s="26">
        <f t="shared" si="79"/>
        <v>0.33005099233641189</v>
      </c>
      <c r="AN46">
        <v>6.6555</v>
      </c>
      <c r="AO46">
        <v>0.72220000000000006</v>
      </c>
      <c r="AP46" s="26">
        <f t="shared" si="80"/>
        <v>0.36110000000000003</v>
      </c>
      <c r="AQ46" s="26">
        <f t="shared" si="81"/>
        <v>0.21272898408331697</v>
      </c>
      <c r="AS46">
        <v>2.3775000000000004</v>
      </c>
      <c r="AT46">
        <v>1.9935</v>
      </c>
      <c r="AU46" s="26">
        <f t="shared" si="82"/>
        <v>0.99675000000000002</v>
      </c>
      <c r="AV46" s="26">
        <f t="shared" si="83"/>
        <v>0.58719915504028297</v>
      </c>
      <c r="AX46">
        <v>55.280000000000008</v>
      </c>
      <c r="AY46">
        <v>40.31174</v>
      </c>
      <c r="AZ46">
        <v>1.772994</v>
      </c>
      <c r="BA46" s="26">
        <f t="shared" si="19"/>
        <v>17.729939999999999</v>
      </c>
      <c r="BB46" s="26">
        <f t="shared" si="84"/>
        <v>10.444951880526625</v>
      </c>
      <c r="BD46">
        <v>22.736529999999998</v>
      </c>
    </row>
    <row r="47" spans="1:56" x14ac:dyDescent="0.3">
      <c r="A47" t="s">
        <v>206</v>
      </c>
      <c r="B47" t="s">
        <v>238</v>
      </c>
      <c r="C47">
        <v>4</v>
      </c>
      <c r="D47" s="7">
        <v>23.26</v>
      </c>
      <c r="E47">
        <v>4.9649999999999999</v>
      </c>
      <c r="F47" s="26">
        <f t="shared" si="64"/>
        <v>2.4824999999999999</v>
      </c>
      <c r="G47" s="26">
        <f t="shared" si="65"/>
        <v>1.1364485337531982</v>
      </c>
      <c r="I47" s="28">
        <f t="shared" si="66"/>
        <v>2.4824999999999999</v>
      </c>
      <c r="J47" s="28">
        <f t="shared" si="67"/>
        <v>1.1346620161131853</v>
      </c>
      <c r="K47">
        <v>13.483949999999998</v>
      </c>
      <c r="L47" s="26">
        <f t="shared" si="68"/>
        <v>6.7419749999999992</v>
      </c>
      <c r="M47" s="26">
        <f t="shared" si="69"/>
        <v>3.0815157889565725</v>
      </c>
      <c r="P47">
        <v>1.6499999999999987E-3</v>
      </c>
      <c r="Q47">
        <v>0.57519999999999993</v>
      </c>
      <c r="R47">
        <v>9.3814999999999991</v>
      </c>
      <c r="S47">
        <v>0</v>
      </c>
      <c r="T47">
        <v>1.4904999999999999</v>
      </c>
      <c r="U47" s="26">
        <f t="shared" si="70"/>
        <v>0.74524999999999997</v>
      </c>
      <c r="V47" s="26">
        <f t="shared" si="71"/>
        <v>0.34116345207636289</v>
      </c>
      <c r="X47">
        <v>0.44035000000000002</v>
      </c>
      <c r="Y47" s="26">
        <f t="shared" si="72"/>
        <v>0.22017500000000001</v>
      </c>
      <c r="Z47" s="26">
        <f t="shared" si="73"/>
        <v>0.10063412261741012</v>
      </c>
      <c r="AB47">
        <v>1.258</v>
      </c>
      <c r="AC47" s="26">
        <f t="shared" si="74"/>
        <v>0.629</v>
      </c>
      <c r="AD47" s="26">
        <f t="shared" si="75"/>
        <v>0.28749341717429755</v>
      </c>
      <c r="AF47">
        <v>0.51819999999999999</v>
      </c>
      <c r="AG47" s="26">
        <f t="shared" si="76"/>
        <v>0.2591</v>
      </c>
      <c r="AH47" s="26">
        <f t="shared" si="77"/>
        <v>0.11842534879151111</v>
      </c>
      <c r="AJ47">
        <v>1.3225</v>
      </c>
      <c r="AK47" s="26">
        <f t="shared" si="78"/>
        <v>0.66125</v>
      </c>
      <c r="AL47" s="26">
        <f t="shared" si="79"/>
        <v>0.30223373943800358</v>
      </c>
      <c r="AN47">
        <v>4.3695000000000004</v>
      </c>
      <c r="AO47">
        <v>0.8367</v>
      </c>
      <c r="AP47" s="26">
        <f t="shared" si="80"/>
        <v>0.41835</v>
      </c>
      <c r="AQ47" s="26">
        <f t="shared" si="81"/>
        <v>0.19121283159756339</v>
      </c>
      <c r="AS47">
        <v>3.7864999999999993</v>
      </c>
      <c r="AT47">
        <v>2.1484999999999999</v>
      </c>
      <c r="AU47" s="26">
        <f t="shared" si="82"/>
        <v>1.0742499999999999</v>
      </c>
      <c r="AV47" s="26">
        <f t="shared" si="83"/>
        <v>0.49100127726468856</v>
      </c>
      <c r="AX47">
        <v>45.65</v>
      </c>
      <c r="AY47">
        <v>40.550870000000003</v>
      </c>
      <c r="AZ47">
        <v>1.956626</v>
      </c>
      <c r="BA47" s="26">
        <f t="shared" si="19"/>
        <v>19.56626</v>
      </c>
      <c r="BB47" s="26">
        <f t="shared" si="84"/>
        <v>8.9430380742778546</v>
      </c>
      <c r="BD47">
        <v>20.724900000000002</v>
      </c>
    </row>
    <row r="48" spans="1:56" x14ac:dyDescent="0.3">
      <c r="A48" t="s">
        <v>207</v>
      </c>
      <c r="B48" t="s">
        <v>238</v>
      </c>
      <c r="C48">
        <v>4</v>
      </c>
      <c r="D48" s="7">
        <v>18.2</v>
      </c>
      <c r="E48">
        <v>3.2969999999999997</v>
      </c>
      <c r="F48" s="26">
        <f t="shared" si="64"/>
        <v>1.6484999999999999</v>
      </c>
      <c r="G48" s="26">
        <f t="shared" si="65"/>
        <v>0.59048809289509929</v>
      </c>
      <c r="I48" s="28">
        <f t="shared" si="66"/>
        <v>1.6484999999999999</v>
      </c>
      <c r="J48" s="28">
        <f t="shared" si="67"/>
        <v>0.58955983493810171</v>
      </c>
      <c r="K48">
        <v>17.363950000000003</v>
      </c>
      <c r="L48" s="26">
        <f t="shared" si="68"/>
        <v>8.6819750000000013</v>
      </c>
      <c r="M48" s="26">
        <f t="shared" si="69"/>
        <v>3.1049704264099041</v>
      </c>
      <c r="P48">
        <v>0.10755000000000001</v>
      </c>
      <c r="Q48">
        <v>0.35580000000000001</v>
      </c>
      <c r="R48">
        <v>7.3725000000000005</v>
      </c>
      <c r="S48">
        <v>7.0350000000000001</v>
      </c>
      <c r="T48">
        <v>0.82889999999999997</v>
      </c>
      <c r="U48" s="26">
        <f t="shared" si="70"/>
        <v>0.41444999999999999</v>
      </c>
      <c r="V48" s="26">
        <f t="shared" si="71"/>
        <v>0.14845483172603816</v>
      </c>
      <c r="X48">
        <v>0.65305000000000002</v>
      </c>
      <c r="Y48" s="26">
        <f t="shared" si="72"/>
        <v>0.32652500000000001</v>
      </c>
      <c r="Z48" s="26">
        <f t="shared" si="73"/>
        <v>0.11677647867950482</v>
      </c>
      <c r="AB48">
        <v>2.8099999999999996</v>
      </c>
      <c r="AC48" s="26">
        <f t="shared" si="74"/>
        <v>1.4049999999999998</v>
      </c>
      <c r="AD48" s="26">
        <f t="shared" si="75"/>
        <v>0.50247592847317735</v>
      </c>
      <c r="AF48">
        <v>1.8085</v>
      </c>
      <c r="AG48" s="26">
        <f t="shared" si="76"/>
        <v>0.90425</v>
      </c>
      <c r="AH48" s="26">
        <f t="shared" si="77"/>
        <v>0.3233906464924346</v>
      </c>
      <c r="AJ48">
        <v>3.1845000000000003</v>
      </c>
      <c r="AK48" s="26">
        <f t="shared" si="78"/>
        <v>1.5922500000000002</v>
      </c>
      <c r="AL48" s="26">
        <f t="shared" si="79"/>
        <v>0.56944291609353515</v>
      </c>
      <c r="AN48">
        <v>2.7815000000000003</v>
      </c>
      <c r="AO48">
        <v>0.69420000000000004</v>
      </c>
      <c r="AP48" s="26">
        <f t="shared" si="80"/>
        <v>0.34710000000000002</v>
      </c>
      <c r="AQ48" s="26">
        <f t="shared" si="81"/>
        <v>0.12413480055020633</v>
      </c>
      <c r="AS48">
        <v>0</v>
      </c>
      <c r="AT48">
        <v>1.7175</v>
      </c>
      <c r="AU48" s="26">
        <f t="shared" si="82"/>
        <v>0.85875000000000001</v>
      </c>
      <c r="AV48" s="26">
        <f t="shared" si="83"/>
        <v>0.30711829436038512</v>
      </c>
      <c r="AX48">
        <v>74.259999999999991</v>
      </c>
      <c r="AY48">
        <v>41.322769999999998</v>
      </c>
      <c r="AZ48">
        <v>1.950785</v>
      </c>
      <c r="BA48" s="26">
        <f t="shared" si="19"/>
        <v>19.507850000000001</v>
      </c>
      <c r="BB48" s="26">
        <f t="shared" si="84"/>
        <v>6.9766726272352129</v>
      </c>
      <c r="BD48">
        <v>21.182639999999999</v>
      </c>
    </row>
    <row r="49" spans="1:56" x14ac:dyDescent="0.3">
      <c r="A49" t="s">
        <v>208</v>
      </c>
      <c r="B49" t="s">
        <v>238</v>
      </c>
      <c r="C49">
        <v>4</v>
      </c>
      <c r="D49" s="7">
        <v>14.36</v>
      </c>
      <c r="E49">
        <v>4.452</v>
      </c>
      <c r="F49" s="26">
        <f t="shared" si="64"/>
        <v>2.226</v>
      </c>
      <c r="G49" s="26">
        <f t="shared" si="65"/>
        <v>0.62911552843928353</v>
      </c>
      <c r="I49" s="28">
        <f t="shared" si="66"/>
        <v>2.226</v>
      </c>
      <c r="J49" s="28">
        <f t="shared" si="67"/>
        <v>0.62812654745529561</v>
      </c>
      <c r="K49">
        <v>21.25395</v>
      </c>
      <c r="L49" s="26">
        <f t="shared" si="68"/>
        <v>10.626975</v>
      </c>
      <c r="M49" s="26">
        <f t="shared" si="69"/>
        <v>2.9986905285910783</v>
      </c>
      <c r="P49">
        <v>0.14915</v>
      </c>
      <c r="Q49">
        <v>1.2895000000000001</v>
      </c>
      <c r="R49">
        <v>8.6824999999999992</v>
      </c>
      <c r="S49">
        <v>13.105</v>
      </c>
      <c r="T49">
        <v>1.4335</v>
      </c>
      <c r="U49" s="26">
        <f t="shared" si="70"/>
        <v>0.71675</v>
      </c>
      <c r="V49" s="26">
        <f t="shared" si="71"/>
        <v>0.20256898248376301</v>
      </c>
      <c r="X49">
        <v>0.9738500000000001</v>
      </c>
      <c r="Y49" s="26">
        <f t="shared" si="72"/>
        <v>0.48692500000000005</v>
      </c>
      <c r="Z49" s="26">
        <f t="shared" si="73"/>
        <v>0.13739915504028297</v>
      </c>
      <c r="AB49">
        <v>3.6669999999999998</v>
      </c>
      <c r="AC49" s="26">
        <f t="shared" si="74"/>
        <v>1.8334999999999999</v>
      </c>
      <c r="AD49" s="26">
        <f t="shared" si="75"/>
        <v>0.51737197877775587</v>
      </c>
      <c r="AF49">
        <v>2.2025000000000001</v>
      </c>
      <c r="AG49" s="26">
        <f t="shared" si="76"/>
        <v>1.1012500000000001</v>
      </c>
      <c r="AH49" s="26">
        <f t="shared" si="77"/>
        <v>0.31074769109844763</v>
      </c>
      <c r="AJ49">
        <v>2.9995000000000003</v>
      </c>
      <c r="AK49" s="26">
        <f t="shared" si="78"/>
        <v>1.4997500000000001</v>
      </c>
      <c r="AL49" s="26">
        <f t="shared" si="79"/>
        <v>0.42319532324621734</v>
      </c>
      <c r="AN49">
        <v>5.1624999999999996</v>
      </c>
      <c r="AO49">
        <v>1.2314999999999998</v>
      </c>
      <c r="AP49" s="26">
        <f t="shared" si="80"/>
        <v>0.61574999999999991</v>
      </c>
      <c r="AQ49" s="26">
        <f t="shared" si="81"/>
        <v>0.17375063863234422</v>
      </c>
      <c r="AS49">
        <v>4.3144999999999998</v>
      </c>
      <c r="AT49">
        <v>3.0465</v>
      </c>
      <c r="AU49" s="26">
        <f t="shared" si="82"/>
        <v>1.52325</v>
      </c>
      <c r="AV49" s="26">
        <f t="shared" si="83"/>
        <v>0.4298264885046178</v>
      </c>
      <c r="AX49">
        <v>80.289999999999992</v>
      </c>
      <c r="AY49">
        <v>40.528919999999999</v>
      </c>
      <c r="AZ49">
        <v>2.3080319999999999</v>
      </c>
      <c r="BA49" s="26">
        <f t="shared" si="19"/>
        <v>23.08032</v>
      </c>
      <c r="BB49" s="26">
        <f t="shared" si="84"/>
        <v>6.5127411122027903</v>
      </c>
      <c r="BD49">
        <v>17.559950000000001</v>
      </c>
    </row>
    <row r="50" spans="1:56" x14ac:dyDescent="0.3">
      <c r="A50" t="s">
        <v>209</v>
      </c>
      <c r="B50" t="s">
        <v>238</v>
      </c>
      <c r="C50">
        <v>4</v>
      </c>
      <c r="D50" s="7">
        <v>13.7</v>
      </c>
      <c r="E50">
        <v>3.621</v>
      </c>
      <c r="F50" s="26">
        <f t="shared" si="64"/>
        <v>1.8105</v>
      </c>
      <c r="G50" s="26">
        <f t="shared" si="65"/>
        <v>0.48816866758512095</v>
      </c>
      <c r="I50" s="28">
        <f t="shared" si="66"/>
        <v>1.8105</v>
      </c>
      <c r="J50" s="28">
        <f t="shared" si="67"/>
        <v>0.48740125761446251</v>
      </c>
      <c r="K50">
        <v>22.023949999999999</v>
      </c>
      <c r="L50" s="26">
        <f t="shared" si="68"/>
        <v>11.011975</v>
      </c>
      <c r="M50" s="26">
        <f t="shared" si="69"/>
        <v>2.9645128217724497</v>
      </c>
      <c r="P50">
        <v>8.7499999999999939E-3</v>
      </c>
      <c r="Q50">
        <v>0.22739999999999999</v>
      </c>
      <c r="R50">
        <v>5.4055</v>
      </c>
      <c r="S50">
        <v>0.82499999999999929</v>
      </c>
      <c r="T50">
        <v>1.0574999999999999</v>
      </c>
      <c r="U50" s="26">
        <f t="shared" si="70"/>
        <v>0.52874999999999994</v>
      </c>
      <c r="V50" s="26">
        <f t="shared" si="71"/>
        <v>0.14256790001968114</v>
      </c>
      <c r="X50">
        <v>0.96225000000000005</v>
      </c>
      <c r="Y50" s="26">
        <f t="shared" si="72"/>
        <v>0.48112500000000002</v>
      </c>
      <c r="Z50" s="26">
        <f t="shared" si="73"/>
        <v>0.12952274513656906</v>
      </c>
      <c r="AB50">
        <v>2.2569999999999997</v>
      </c>
      <c r="AC50" s="26">
        <f t="shared" si="74"/>
        <v>1.1284999999999998</v>
      </c>
      <c r="AD50" s="26">
        <f t="shared" si="75"/>
        <v>0.30380133621536642</v>
      </c>
      <c r="AF50">
        <v>2.1985000000000001</v>
      </c>
      <c r="AG50" s="26">
        <f t="shared" si="76"/>
        <v>1.0992500000000001</v>
      </c>
      <c r="AH50" s="26">
        <f t="shared" si="77"/>
        <v>0.29592699941049322</v>
      </c>
      <c r="AJ50">
        <v>2.5415000000000001</v>
      </c>
      <c r="AK50" s="26">
        <f t="shared" si="78"/>
        <v>1.27075</v>
      </c>
      <c r="AL50" s="26">
        <f t="shared" si="79"/>
        <v>0.34209618785616036</v>
      </c>
      <c r="AN50">
        <v>3.6624999999999996</v>
      </c>
      <c r="AO50">
        <v>1.2714999999999999</v>
      </c>
      <c r="AP50" s="26">
        <f t="shared" si="80"/>
        <v>0.63574999999999993</v>
      </c>
      <c r="AQ50" s="26">
        <f t="shared" si="81"/>
        <v>0.17114904696404007</v>
      </c>
      <c r="AS50">
        <v>4.3475000000000001</v>
      </c>
      <c r="AT50">
        <v>3.1145</v>
      </c>
      <c r="AU50" s="26">
        <f t="shared" si="82"/>
        <v>1.55725</v>
      </c>
      <c r="AV50" s="26">
        <f t="shared" si="83"/>
        <v>0.41922430732953431</v>
      </c>
      <c r="AX50">
        <v>75.349999999999994</v>
      </c>
      <c r="AY50">
        <v>40.215760000000003</v>
      </c>
      <c r="AZ50">
        <v>1.9297759999999999</v>
      </c>
      <c r="BA50" s="26">
        <f t="shared" si="19"/>
        <v>19.29776</v>
      </c>
      <c r="BB50" s="26">
        <f t="shared" si="84"/>
        <v>5.1951132246020819</v>
      </c>
      <c r="BD50">
        <v>20.839600000000001</v>
      </c>
    </row>
    <row r="51" spans="1:56" x14ac:dyDescent="0.3">
      <c r="A51" t="s">
        <v>210</v>
      </c>
      <c r="B51" t="s">
        <v>238</v>
      </c>
      <c r="C51">
        <v>4</v>
      </c>
      <c r="D51" s="7">
        <v>8.52</v>
      </c>
      <c r="E51">
        <v>11.425000000000001</v>
      </c>
      <c r="F51" s="26">
        <f t="shared" si="64"/>
        <v>5.7125000000000004</v>
      </c>
      <c r="G51" s="26">
        <f t="shared" si="65"/>
        <v>0.95789214721511518</v>
      </c>
      <c r="I51" s="28">
        <f t="shared" si="66"/>
        <v>5.7125000000000004</v>
      </c>
      <c r="J51" s="28">
        <f t="shared" si="67"/>
        <v>0.95638632344271968</v>
      </c>
      <c r="K51">
        <v>17.113950000000003</v>
      </c>
      <c r="L51" s="26">
        <f t="shared" si="68"/>
        <v>8.5569750000000013</v>
      </c>
      <c r="M51" s="26">
        <f t="shared" si="69"/>
        <v>1.4326081155433288</v>
      </c>
      <c r="P51">
        <v>7.6949999999999991E-2</v>
      </c>
      <c r="Q51">
        <v>0.49529999999999996</v>
      </c>
      <c r="R51">
        <v>10.2415</v>
      </c>
      <c r="S51">
        <v>12.654999999999998</v>
      </c>
      <c r="T51">
        <v>4.1115000000000004</v>
      </c>
      <c r="U51" s="26">
        <f t="shared" si="70"/>
        <v>2.0557500000000002</v>
      </c>
      <c r="V51" s="26">
        <f t="shared" si="71"/>
        <v>0.34471541035229286</v>
      </c>
      <c r="X51">
        <v>0.94215000000000004</v>
      </c>
      <c r="Y51" s="26">
        <f t="shared" si="72"/>
        <v>0.47107500000000002</v>
      </c>
      <c r="Z51" s="26">
        <f t="shared" si="73"/>
        <v>7.886734132442523E-2</v>
      </c>
      <c r="AB51">
        <v>1.877</v>
      </c>
      <c r="AC51" s="26">
        <f t="shared" si="74"/>
        <v>0.9385</v>
      </c>
      <c r="AD51" s="26">
        <f t="shared" si="75"/>
        <v>0.1571235999213991</v>
      </c>
      <c r="AF51">
        <v>1.8945000000000001</v>
      </c>
      <c r="AG51" s="26">
        <f t="shared" si="76"/>
        <v>0.94725000000000004</v>
      </c>
      <c r="AH51" s="26">
        <f t="shared" si="77"/>
        <v>0.15858852426802908</v>
      </c>
      <c r="AJ51">
        <v>2.5015000000000001</v>
      </c>
      <c r="AK51" s="26">
        <f t="shared" si="78"/>
        <v>1.25075</v>
      </c>
      <c r="AL51" s="26">
        <f t="shared" si="79"/>
        <v>0.20940047160542347</v>
      </c>
      <c r="AN51">
        <v>4.6275000000000004</v>
      </c>
      <c r="AO51">
        <v>1.1564999999999999</v>
      </c>
      <c r="AP51" s="26">
        <f t="shared" si="80"/>
        <v>0.57824999999999993</v>
      </c>
      <c r="AQ51" s="26">
        <f t="shared" si="81"/>
        <v>9.681057182157593E-2</v>
      </c>
      <c r="AS51">
        <v>5.6665000000000001</v>
      </c>
      <c r="AT51">
        <v>2.7174999999999998</v>
      </c>
      <c r="AU51" s="26">
        <f t="shared" si="82"/>
        <v>1.3587499999999999</v>
      </c>
      <c r="AV51" s="26">
        <f t="shared" si="83"/>
        <v>0.22748182354097071</v>
      </c>
      <c r="AX51">
        <v>78.649999999999991</v>
      </c>
      <c r="AY51">
        <v>34.881790000000002</v>
      </c>
      <c r="AZ51">
        <v>1.7581290000000001</v>
      </c>
      <c r="BA51" s="26">
        <f t="shared" si="19"/>
        <v>17.581289999999999</v>
      </c>
      <c r="BB51" s="26">
        <f t="shared" si="84"/>
        <v>2.9434582589899785</v>
      </c>
      <c r="BD51">
        <v>19.84029</v>
      </c>
    </row>
    <row r="52" spans="1:56" x14ac:dyDescent="0.3">
      <c r="A52" t="s">
        <v>211</v>
      </c>
      <c r="B52" t="s">
        <v>238</v>
      </c>
      <c r="C52">
        <v>4</v>
      </c>
      <c r="D52" s="7">
        <v>6.4799999999999969</v>
      </c>
      <c r="E52">
        <v>5.4009999999999998</v>
      </c>
      <c r="F52" s="26">
        <f t="shared" si="64"/>
        <v>2.7004999999999999</v>
      </c>
      <c r="G52" s="26">
        <f t="shared" si="65"/>
        <v>0.34440543200157425</v>
      </c>
      <c r="I52" s="28">
        <f t="shared" si="66"/>
        <v>2.7004999999999999</v>
      </c>
      <c r="J52" s="28">
        <f t="shared" si="67"/>
        <v>0.34386402043623482</v>
      </c>
      <c r="K52">
        <v>16.063950000000002</v>
      </c>
      <c r="L52" s="26">
        <f t="shared" si="68"/>
        <v>8.031975000000001</v>
      </c>
      <c r="M52" s="26">
        <f t="shared" si="69"/>
        <v>1.0227392022008248</v>
      </c>
      <c r="P52">
        <v>0.10044999999999998</v>
      </c>
      <c r="Q52">
        <v>0.77679999999999993</v>
      </c>
      <c r="R52">
        <v>7.6005000000000003</v>
      </c>
      <c r="S52">
        <v>5.6649999999999991</v>
      </c>
      <c r="T52">
        <v>1.7705</v>
      </c>
      <c r="U52" s="26">
        <f t="shared" si="70"/>
        <v>0.88524999999999998</v>
      </c>
      <c r="V52" s="26">
        <f t="shared" si="71"/>
        <v>0.11289942924621131</v>
      </c>
      <c r="X52">
        <v>0.97934999999999994</v>
      </c>
      <c r="Y52" s="26">
        <f t="shared" si="72"/>
        <v>0.48967499999999997</v>
      </c>
      <c r="Z52" s="26">
        <f t="shared" si="73"/>
        <v>6.2352014148162667E-2</v>
      </c>
      <c r="AB52">
        <v>1.9060000000000001</v>
      </c>
      <c r="AC52" s="26">
        <f t="shared" si="74"/>
        <v>0.95300000000000007</v>
      </c>
      <c r="AD52" s="26">
        <f t="shared" si="75"/>
        <v>0.12134879151110232</v>
      </c>
      <c r="AF52">
        <v>1.5465</v>
      </c>
      <c r="AG52" s="26">
        <f t="shared" si="76"/>
        <v>0.77324999999999999</v>
      </c>
      <c r="AH52" s="26">
        <f t="shared" si="77"/>
        <v>9.8460601296914876E-2</v>
      </c>
      <c r="AJ52">
        <v>6.6025</v>
      </c>
      <c r="AK52" s="26">
        <f t="shared" si="78"/>
        <v>3.30125</v>
      </c>
      <c r="AL52" s="26">
        <f t="shared" si="79"/>
        <v>0.42035959913538984</v>
      </c>
      <c r="AN52">
        <v>4.2714999999999996</v>
      </c>
      <c r="AO52">
        <v>1.3624999999999998</v>
      </c>
      <c r="AP52" s="26">
        <f t="shared" si="80"/>
        <v>0.68124999999999991</v>
      </c>
      <c r="AQ52" s="26">
        <f t="shared" si="81"/>
        <v>8.6745922578109605E-2</v>
      </c>
      <c r="AS52">
        <v>4.6764999999999999</v>
      </c>
      <c r="AT52">
        <v>2.9335</v>
      </c>
      <c r="AU52" s="26">
        <f t="shared" si="82"/>
        <v>1.46675</v>
      </c>
      <c r="AV52" s="26">
        <f t="shared" si="83"/>
        <v>0.18676635881312625</v>
      </c>
      <c r="AX52">
        <v>77.72</v>
      </c>
      <c r="AY52">
        <v>37.825069999999997</v>
      </c>
      <c r="AZ52">
        <v>1.531976</v>
      </c>
      <c r="BA52" s="26">
        <f t="shared" si="19"/>
        <v>15.31976</v>
      </c>
      <c r="BB52" s="26">
        <f t="shared" si="84"/>
        <v>1.9507181135783054</v>
      </c>
      <c r="BD52">
        <v>24.690380000000001</v>
      </c>
    </row>
    <row r="53" spans="1:56" x14ac:dyDescent="0.3">
      <c r="A53" t="s">
        <v>212</v>
      </c>
      <c r="B53" t="s">
        <v>238</v>
      </c>
      <c r="C53">
        <v>4</v>
      </c>
      <c r="D53" s="7">
        <v>4.1900000000000004</v>
      </c>
      <c r="E53">
        <v>3.7349999999999999</v>
      </c>
      <c r="F53" s="26">
        <f t="shared" si="64"/>
        <v>1.8674999999999999</v>
      </c>
      <c r="G53" s="26">
        <f t="shared" si="65"/>
        <v>0.15400167289903563</v>
      </c>
      <c r="I53" s="28">
        <f t="shared" si="66"/>
        <v>1.8674999999999999</v>
      </c>
      <c r="J53" s="28">
        <f t="shared" si="67"/>
        <v>0.15375957948516408</v>
      </c>
      <c r="K53">
        <v>9.5969499999999996</v>
      </c>
      <c r="L53" s="26">
        <f t="shared" si="68"/>
        <v>4.7984749999999998</v>
      </c>
      <c r="M53" s="26">
        <f t="shared" si="69"/>
        <v>0.39507978483002559</v>
      </c>
      <c r="P53">
        <v>0.10844999999999999</v>
      </c>
      <c r="Q53">
        <v>0.34249999999999997</v>
      </c>
      <c r="R53">
        <v>8.4994999999999994</v>
      </c>
      <c r="S53">
        <v>0</v>
      </c>
      <c r="T53">
        <v>0.98650000000000004</v>
      </c>
      <c r="U53" s="26">
        <f t="shared" si="70"/>
        <v>0.49325000000000002</v>
      </c>
      <c r="V53" s="26">
        <f t="shared" si="71"/>
        <v>4.0675408384176347E-2</v>
      </c>
      <c r="X53">
        <v>1.03535</v>
      </c>
      <c r="Y53" s="26">
        <f t="shared" si="72"/>
        <v>0.517675</v>
      </c>
      <c r="Z53" s="26">
        <f t="shared" si="73"/>
        <v>4.2622484771074866E-2</v>
      </c>
      <c r="AB53">
        <v>0.95900000000000007</v>
      </c>
      <c r="AC53" s="26">
        <f t="shared" si="74"/>
        <v>0.47950000000000004</v>
      </c>
      <c r="AD53" s="26">
        <f t="shared" si="75"/>
        <v>3.9479367262723525E-2</v>
      </c>
      <c r="AF53">
        <v>0.88390000000000002</v>
      </c>
      <c r="AG53" s="26">
        <f t="shared" si="76"/>
        <v>0.44195000000000001</v>
      </c>
      <c r="AH53" s="26">
        <f t="shared" si="77"/>
        <v>3.6387708783651017E-2</v>
      </c>
      <c r="AJ53">
        <v>2.3015000000000003</v>
      </c>
      <c r="AK53" s="26">
        <f t="shared" si="78"/>
        <v>1.1507500000000002</v>
      </c>
      <c r="AL53" s="26">
        <f t="shared" si="79"/>
        <v>9.474636470819417E-2</v>
      </c>
      <c r="AN53">
        <v>3.5795000000000003</v>
      </c>
      <c r="AO53">
        <v>0.81320000000000003</v>
      </c>
      <c r="AP53" s="26">
        <f t="shared" si="80"/>
        <v>0.40660000000000002</v>
      </c>
      <c r="AQ53" s="26">
        <f t="shared" si="81"/>
        <v>3.3477186087640012E-2</v>
      </c>
      <c r="AS53">
        <v>3.3594999999999997</v>
      </c>
      <c r="AT53">
        <v>1.6185</v>
      </c>
      <c r="AU53" s="26">
        <f t="shared" si="82"/>
        <v>0.80925000000000002</v>
      </c>
      <c r="AV53" s="26">
        <f t="shared" si="83"/>
        <v>6.6629151110237775E-2</v>
      </c>
      <c r="AX53">
        <v>53.890000000000008</v>
      </c>
      <c r="AY53">
        <v>40.287109999999998</v>
      </c>
      <c r="AZ53">
        <v>1.7536480000000001</v>
      </c>
      <c r="BA53" s="26">
        <f t="shared" si="19"/>
        <v>17.536480000000001</v>
      </c>
      <c r="BB53" s="26">
        <f t="shared" si="84"/>
        <v>1.4438563804283753</v>
      </c>
      <c r="BD53">
        <v>22.973310000000001</v>
      </c>
    </row>
    <row r="54" spans="1:56" s="24" customFormat="1" x14ac:dyDescent="0.3">
      <c r="A54" s="24" t="s">
        <v>213</v>
      </c>
      <c r="B54" s="24" t="s">
        <v>238</v>
      </c>
      <c r="C54" s="24">
        <v>4</v>
      </c>
      <c r="D54" s="25">
        <v>3.11</v>
      </c>
      <c r="E54" s="24">
        <v>7.899</v>
      </c>
      <c r="F54" s="27">
        <f t="shared" si="64"/>
        <v>3.9495</v>
      </c>
      <c r="G54" s="27">
        <f t="shared" si="65"/>
        <v>0.24174266876599093</v>
      </c>
      <c r="H54" s="45">
        <f>G42-G54</f>
        <v>0.309624089746113</v>
      </c>
      <c r="I54" s="29">
        <f t="shared" si="66"/>
        <v>3.9495</v>
      </c>
      <c r="J54" s="29">
        <f t="shared" si="67"/>
        <v>0.24136264492041659</v>
      </c>
      <c r="K54" s="24">
        <v>12.393949999999998</v>
      </c>
      <c r="L54" s="27">
        <f t="shared" si="68"/>
        <v>6.1969749999999992</v>
      </c>
      <c r="M54" s="27">
        <f t="shared" si="69"/>
        <v>0.37871079288661808</v>
      </c>
      <c r="N54" s="45">
        <f>M42-M54</f>
        <v>10.108264207113383</v>
      </c>
      <c r="O54" s="45"/>
      <c r="P54" s="24">
        <v>0.16364999999999999</v>
      </c>
      <c r="Q54" s="24">
        <v>2.2155</v>
      </c>
      <c r="R54" s="24">
        <v>11.7515</v>
      </c>
      <c r="S54" s="24">
        <v>6.875</v>
      </c>
      <c r="T54" s="24">
        <v>1.9374999999999998</v>
      </c>
      <c r="U54" s="27">
        <f t="shared" si="70"/>
        <v>0.96874999999999989</v>
      </c>
      <c r="V54" s="27">
        <f t="shared" si="71"/>
        <v>5.9295660303089928E-2</v>
      </c>
      <c r="W54" s="45">
        <f>V42-V54</f>
        <v>0.24743652824247192</v>
      </c>
      <c r="X54" s="24">
        <v>0.82375000000000009</v>
      </c>
      <c r="Y54" s="26">
        <f t="shared" si="72"/>
        <v>0.41187500000000005</v>
      </c>
      <c r="Z54" s="26">
        <f t="shared" si="73"/>
        <v>2.5170588524268029E-2</v>
      </c>
      <c r="AA54" s="44">
        <f>Z42-Z54</f>
        <v>2.4790044114757319</v>
      </c>
      <c r="AB54" s="24">
        <v>1.1560000000000001</v>
      </c>
      <c r="AC54" s="27">
        <f t="shared" si="74"/>
        <v>0.57800000000000007</v>
      </c>
      <c r="AD54" s="27">
        <f t="shared" si="75"/>
        <v>3.532285321281195E-2</v>
      </c>
      <c r="AE54" s="45">
        <f>AD42-AD54</f>
        <v>2.3381771467871881</v>
      </c>
      <c r="AF54" s="24">
        <v>0.98370000000000002</v>
      </c>
      <c r="AG54" s="27">
        <f t="shared" si="76"/>
        <v>0.49185000000000001</v>
      </c>
      <c r="AH54" s="27">
        <f t="shared" si="77"/>
        <v>3.0058036942424836E-2</v>
      </c>
      <c r="AI54" s="45">
        <f>AH42-AH54</f>
        <v>0.76769196305757526</v>
      </c>
      <c r="AJ54" s="24">
        <v>1.7714999999999999</v>
      </c>
      <c r="AK54" s="27">
        <f t="shared" si="78"/>
        <v>0.88574999999999993</v>
      </c>
      <c r="AL54" s="27">
        <f t="shared" si="79"/>
        <v>5.4130133621536639E-2</v>
      </c>
      <c r="AM54" s="45">
        <f>AL42-AL54</f>
        <v>1.3396198663784635</v>
      </c>
      <c r="AN54" s="24">
        <v>6.8114999999999997</v>
      </c>
      <c r="AO54" s="24">
        <v>1.0145</v>
      </c>
      <c r="AP54" s="27">
        <f t="shared" si="80"/>
        <v>0.50724999999999998</v>
      </c>
      <c r="AQ54" s="27">
        <f t="shared" si="81"/>
        <v>3.0999164865395949E-2</v>
      </c>
      <c r="AR54" s="45">
        <f>AQ42-AQ54</f>
        <v>0.91225083513460403</v>
      </c>
      <c r="AS54" s="24">
        <v>14.2295</v>
      </c>
      <c r="AT54" s="24">
        <v>0.7339</v>
      </c>
      <c r="AU54" s="27">
        <f t="shared" si="82"/>
        <v>0.36695</v>
      </c>
      <c r="AV54" s="27">
        <f t="shared" si="83"/>
        <v>2.242512281391236E-2</v>
      </c>
      <c r="AW54" s="45">
        <f>AV42-AV54</f>
        <v>0.59782487718608757</v>
      </c>
      <c r="AX54" s="24">
        <v>103.35</v>
      </c>
      <c r="AY54" s="24">
        <v>41.168239999999997</v>
      </c>
      <c r="AZ54" s="24">
        <v>2.0665089999999999</v>
      </c>
      <c r="BA54" s="26">
        <f t="shared" si="19"/>
        <v>20.665089999999999</v>
      </c>
      <c r="BB54" s="27">
        <f t="shared" si="84"/>
        <v>1.2628891707604637</v>
      </c>
      <c r="BC54" s="45">
        <f>BB42-BB54</f>
        <v>18.805740829239536</v>
      </c>
      <c r="BD54" s="24">
        <v>19.92164</v>
      </c>
    </row>
    <row r="55" spans="1:56" x14ac:dyDescent="0.3">
      <c r="A55" t="s">
        <v>214</v>
      </c>
      <c r="B55" t="s">
        <v>239</v>
      </c>
      <c r="C55">
        <v>5</v>
      </c>
      <c r="D55" s="7">
        <v>47.51</v>
      </c>
      <c r="E55">
        <v>2.7350000000000003</v>
      </c>
      <c r="F55" s="26">
        <f>E55*0.5</f>
        <v>1.3675000000000002</v>
      </c>
      <c r="G55" s="26">
        <f>F55*$D55/$D$3</f>
        <v>1.2786838220822674</v>
      </c>
      <c r="I55" s="28">
        <f>E55*0.5</f>
        <v>1.3675000000000002</v>
      </c>
      <c r="J55" s="28">
        <f>I55*D55/D$55</f>
        <v>1.3675000000000002</v>
      </c>
      <c r="K55">
        <v>11.363949999999997</v>
      </c>
      <c r="L55" s="26">
        <f>K55*0.5</f>
        <v>5.6819749999999987</v>
      </c>
      <c r="M55" s="26">
        <f>L55*$D55/$D$55</f>
        <v>5.6819749999999978</v>
      </c>
      <c r="P55">
        <v>0</v>
      </c>
      <c r="Q55">
        <v>0</v>
      </c>
      <c r="R55">
        <v>3.3754999999999997</v>
      </c>
      <c r="S55">
        <v>132.37500000000003</v>
      </c>
      <c r="T55">
        <v>0.28049999999999997</v>
      </c>
      <c r="U55" s="26">
        <f>T55*0.5</f>
        <v>0.14024999999999999</v>
      </c>
      <c r="V55" s="26">
        <f>U55*$D55/$D$3</f>
        <v>0.13114106475103324</v>
      </c>
      <c r="X55">
        <v>5.8273500000000009</v>
      </c>
      <c r="Y55" s="26">
        <f>X55*0.5</f>
        <v>2.9136750000000005</v>
      </c>
      <c r="Z55" s="26">
        <f>Y55*$D55/$D$55</f>
        <v>2.9136750000000005</v>
      </c>
      <c r="AB55">
        <v>4.6619999999999999</v>
      </c>
      <c r="AC55" s="26">
        <f>AB55*0.5</f>
        <v>2.331</v>
      </c>
      <c r="AD55" s="26">
        <f>AC55*$D55/$D$55</f>
        <v>2.331</v>
      </c>
      <c r="AF55">
        <v>1.4045000000000001</v>
      </c>
      <c r="AG55" s="26">
        <f>AF55*0.5</f>
        <v>0.70225000000000004</v>
      </c>
      <c r="AH55" s="26">
        <f>AG55*$D55/$D$55</f>
        <v>0.70225000000000004</v>
      </c>
      <c r="AJ55">
        <v>3.5335000000000005</v>
      </c>
      <c r="AK55" s="26">
        <f>AJ55*0.5</f>
        <v>1.7667500000000003</v>
      </c>
      <c r="AL55" s="26">
        <f>AK55*$D55/$D$55</f>
        <v>1.76675</v>
      </c>
      <c r="AN55">
        <v>5.3105000000000002</v>
      </c>
      <c r="AO55">
        <v>1.6364999999999998</v>
      </c>
      <c r="AP55" s="26">
        <f>AO55*0.5</f>
        <v>0.81824999999999992</v>
      </c>
      <c r="AQ55" s="26">
        <f>AP55*$D55/$D$55</f>
        <v>0.81824999999999992</v>
      </c>
      <c r="AS55">
        <v>2.6265000000000001</v>
      </c>
      <c r="AT55">
        <v>1.6495</v>
      </c>
      <c r="AU55" s="26">
        <f>AT55*0.5</f>
        <v>0.82474999999999998</v>
      </c>
      <c r="AV55" s="26">
        <f>AU55*$D55/$D$55</f>
        <v>0.82474999999999998</v>
      </c>
      <c r="AX55">
        <v>184.64999999999998</v>
      </c>
      <c r="AY55">
        <v>41.682859999999998</v>
      </c>
      <c r="AZ55">
        <v>2.0314410000000001</v>
      </c>
      <c r="BA55" s="26">
        <f t="shared" si="19"/>
        <v>20.314410000000002</v>
      </c>
      <c r="BB55" s="26">
        <f>BA55*$D55/$D$55</f>
        <v>20.314410000000002</v>
      </c>
      <c r="BD55">
        <v>20.51886</v>
      </c>
    </row>
    <row r="56" spans="1:56" x14ac:dyDescent="0.3">
      <c r="A56" t="s">
        <v>202</v>
      </c>
      <c r="B56" t="s">
        <v>239</v>
      </c>
      <c r="C56">
        <v>5</v>
      </c>
      <c r="D56" s="7">
        <v>42.32</v>
      </c>
      <c r="E56">
        <v>1.611</v>
      </c>
      <c r="F56" s="26">
        <f t="shared" ref="F56:F67" si="85">E56*0.5</f>
        <v>0.80549999999999999</v>
      </c>
      <c r="G56" s="26">
        <f t="shared" ref="G56:G67" si="86">F56*$D56/$D$3</f>
        <v>0.6709065144656563</v>
      </c>
      <c r="I56" s="28">
        <f t="shared" ref="I56:I67" si="87">E56*0.5</f>
        <v>0.80549999999999999</v>
      </c>
      <c r="J56" s="28">
        <f t="shared" ref="J56:J67" si="88">I56*D56/D$55</f>
        <v>0.71750705114712698</v>
      </c>
      <c r="K56">
        <v>10.553949999999999</v>
      </c>
      <c r="L56" s="26">
        <f t="shared" ref="L56:L67" si="89">K56*0.5</f>
        <v>5.2769749999999993</v>
      </c>
      <c r="M56" s="26">
        <f t="shared" ref="M56:M67" si="90">L56*$D56/$D$55</f>
        <v>4.7005174068617128</v>
      </c>
      <c r="P56">
        <v>1.1450000000000002E-2</v>
      </c>
      <c r="Q56">
        <v>0.86670000000000003</v>
      </c>
      <c r="R56">
        <v>7.7174999999999994</v>
      </c>
      <c r="S56">
        <v>45.524999999999991</v>
      </c>
      <c r="T56">
        <v>0.11100000000000002</v>
      </c>
      <c r="U56" s="26">
        <f t="shared" ref="U56:U67" si="91">T56*0.5</f>
        <v>5.5500000000000008E-2</v>
      </c>
      <c r="V56" s="26">
        <f t="shared" ref="V56:V67" si="92">U56*$D56/$D$3</f>
        <v>4.6226333398937225E-2</v>
      </c>
      <c r="X56">
        <v>1.58935</v>
      </c>
      <c r="Y56" s="26">
        <f t="shared" ref="Y56:Y67" si="93">X56*0.5</f>
        <v>0.79467500000000002</v>
      </c>
      <c r="Z56" s="26">
        <f t="shared" ref="Z56:Z67" si="94">Y56*$D56/$D$55</f>
        <v>0.70786457587876239</v>
      </c>
      <c r="AB56">
        <v>3.0989999999999998</v>
      </c>
      <c r="AC56" s="26">
        <f t="shared" ref="AC56:AC67" si="95">AB56*0.5</f>
        <v>1.5494999999999999</v>
      </c>
      <c r="AD56" s="26">
        <f t="shared" ref="AD56:AD67" si="96">AC56*$D56/$D$55</f>
        <v>1.3802323721321827</v>
      </c>
      <c r="AF56">
        <v>1.3375000000000001</v>
      </c>
      <c r="AG56" s="26">
        <f t="shared" ref="AG56:AG67" si="97">AF56*0.5</f>
        <v>0.66875000000000007</v>
      </c>
      <c r="AH56" s="26">
        <f t="shared" ref="AH56:AH67" si="98">AG56*$D56/$D$55</f>
        <v>0.59569564302252165</v>
      </c>
      <c r="AJ56">
        <v>3.4925000000000002</v>
      </c>
      <c r="AK56" s="26">
        <f t="shared" ref="AK56:AK67" si="99">AJ56*0.5</f>
        <v>1.7462500000000001</v>
      </c>
      <c r="AL56" s="26">
        <f t="shared" ref="AL56:AL67" si="100">AK56*$D56/$D$55</f>
        <v>1.5554893706588089</v>
      </c>
      <c r="AN56">
        <v>4.7264999999999997</v>
      </c>
      <c r="AO56">
        <v>1.0365</v>
      </c>
      <c r="AP56" s="26">
        <f t="shared" ref="AP56:AP67" si="101">AO56*0.5</f>
        <v>0.51824999999999999</v>
      </c>
      <c r="AQ56" s="26">
        <f t="shared" ref="AQ56:AQ67" si="102">AP56*$D56/$D$55</f>
        <v>0.46163628709745319</v>
      </c>
      <c r="AS56">
        <v>0</v>
      </c>
      <c r="AT56">
        <v>1.6955</v>
      </c>
      <c r="AU56" s="26">
        <f t="shared" ref="AU56:AU67" si="103">AT56*0.5</f>
        <v>0.84775</v>
      </c>
      <c r="AV56" s="26">
        <f t="shared" ref="AV56:AV67" si="104">AU56*$D56/$D$55</f>
        <v>0.75514165438854985</v>
      </c>
      <c r="AX56">
        <v>47.800000000000004</v>
      </c>
      <c r="AY56">
        <v>40.414670000000001</v>
      </c>
      <c r="AZ56">
        <v>2.0467629999999999</v>
      </c>
      <c r="BA56" s="26">
        <f t="shared" si="19"/>
        <v>20.46763</v>
      </c>
      <c r="BB56" s="26">
        <f t="shared" ref="BB56:BB67" si="105">BA56*$D56/$D$55</f>
        <v>18.231742824668494</v>
      </c>
      <c r="BD56">
        <v>19.745650000000001</v>
      </c>
    </row>
    <row r="57" spans="1:56" x14ac:dyDescent="0.3">
      <c r="A57" t="s">
        <v>203</v>
      </c>
      <c r="B57" t="s">
        <v>239</v>
      </c>
      <c r="C57">
        <v>5</v>
      </c>
      <c r="D57" s="7">
        <v>33.29</v>
      </c>
      <c r="E57">
        <v>1.5390000000000001</v>
      </c>
      <c r="F57" s="26">
        <f t="shared" si="85"/>
        <v>0.76950000000000007</v>
      </c>
      <c r="G57" s="26">
        <f t="shared" si="86"/>
        <v>0.50416561700452667</v>
      </c>
      <c r="I57" s="28">
        <f t="shared" si="87"/>
        <v>0.76950000000000007</v>
      </c>
      <c r="J57" s="28">
        <f t="shared" si="88"/>
        <v>0.53918448747632086</v>
      </c>
      <c r="K57">
        <v>9.3679499999999987</v>
      </c>
      <c r="L57" s="26">
        <f t="shared" si="89"/>
        <v>4.6839749999999993</v>
      </c>
      <c r="M57" s="26">
        <f t="shared" si="90"/>
        <v>3.2820359450641967</v>
      </c>
      <c r="P57">
        <v>1.2449999999999989E-2</v>
      </c>
      <c r="Q57">
        <v>1.2655000000000001</v>
      </c>
      <c r="R57">
        <v>8.5615000000000006</v>
      </c>
      <c r="S57">
        <v>26.945000000000004</v>
      </c>
      <c r="T57">
        <v>0.43069999999999997</v>
      </c>
      <c r="U57" s="26">
        <f t="shared" si="91"/>
        <v>0.21534999999999999</v>
      </c>
      <c r="V57" s="26">
        <f t="shared" si="92"/>
        <v>0.14109430230269629</v>
      </c>
      <c r="X57">
        <v>0.48184999999999995</v>
      </c>
      <c r="Y57" s="26">
        <f t="shared" si="93"/>
        <v>0.24092499999999997</v>
      </c>
      <c r="Z57" s="26">
        <f t="shared" si="94"/>
        <v>0.16881484424331719</v>
      </c>
      <c r="AB57">
        <v>2.4269999999999996</v>
      </c>
      <c r="AC57" s="26">
        <f t="shared" si="95"/>
        <v>1.2134999999999998</v>
      </c>
      <c r="AD57" s="26">
        <f t="shared" si="96"/>
        <v>0.85029288570827188</v>
      </c>
      <c r="AF57">
        <v>1.3135000000000001</v>
      </c>
      <c r="AG57" s="26">
        <f t="shared" si="97"/>
        <v>0.65675000000000006</v>
      </c>
      <c r="AH57" s="26">
        <f t="shared" si="98"/>
        <v>0.46018117238476114</v>
      </c>
      <c r="AJ57">
        <v>1.3924999999999998</v>
      </c>
      <c r="AK57" s="26">
        <f t="shared" si="99"/>
        <v>0.69624999999999992</v>
      </c>
      <c r="AL57" s="26">
        <f t="shared" si="100"/>
        <v>0.48785860871395487</v>
      </c>
      <c r="AN57">
        <v>4.4965000000000002</v>
      </c>
      <c r="AO57">
        <v>0.55400000000000005</v>
      </c>
      <c r="AP57" s="26">
        <f t="shared" si="101"/>
        <v>0.27700000000000002</v>
      </c>
      <c r="AQ57" s="26">
        <f t="shared" si="102"/>
        <v>0.19409240159966323</v>
      </c>
      <c r="AS57">
        <v>0</v>
      </c>
      <c r="AT57">
        <v>0.82310000000000005</v>
      </c>
      <c r="AU57" s="26">
        <f t="shared" si="103"/>
        <v>0.41155000000000003</v>
      </c>
      <c r="AV57" s="26">
        <f t="shared" si="104"/>
        <v>0.28837085876657548</v>
      </c>
      <c r="AX57">
        <v>35.51</v>
      </c>
      <c r="AY57">
        <v>40.296129999999998</v>
      </c>
      <c r="AZ57">
        <v>1.9258379999999999</v>
      </c>
      <c r="BA57" s="26">
        <f t="shared" si="19"/>
        <v>19.258379999999999</v>
      </c>
      <c r="BB57" s="26">
        <f t="shared" si="105"/>
        <v>13.494242689960009</v>
      </c>
      <c r="BD57">
        <v>20.923950000000001</v>
      </c>
    </row>
    <row r="58" spans="1:56" x14ac:dyDescent="0.3">
      <c r="A58" t="s">
        <v>204</v>
      </c>
      <c r="B58" t="s">
        <v>239</v>
      </c>
      <c r="C58">
        <v>5</v>
      </c>
      <c r="D58" s="7">
        <v>28.65</v>
      </c>
      <c r="E58">
        <v>7.4169999999999998</v>
      </c>
      <c r="F58" s="26">
        <f t="shared" si="85"/>
        <v>3.7084999999999999</v>
      </c>
      <c r="G58" s="26">
        <f t="shared" si="86"/>
        <v>2.0910947648100766</v>
      </c>
      <c r="I58" s="28">
        <f t="shared" si="87"/>
        <v>3.7084999999999999</v>
      </c>
      <c r="J58" s="28">
        <f t="shared" si="88"/>
        <v>2.2363402441591242</v>
      </c>
      <c r="K58">
        <v>12.643949999999998</v>
      </c>
      <c r="L58" s="26">
        <f t="shared" si="89"/>
        <v>6.3219749999999992</v>
      </c>
      <c r="M58" s="26">
        <f t="shared" si="90"/>
        <v>3.8123465323089873</v>
      </c>
      <c r="P58">
        <v>2.3249999999999993E-2</v>
      </c>
      <c r="Q58">
        <v>1.2994999999999999</v>
      </c>
      <c r="R58">
        <v>13.1815</v>
      </c>
      <c r="S58">
        <v>16.974999999999998</v>
      </c>
      <c r="T58">
        <v>3.5685000000000002</v>
      </c>
      <c r="U58" s="26">
        <f t="shared" si="91"/>
        <v>1.7842500000000001</v>
      </c>
      <c r="V58" s="26">
        <f t="shared" si="92"/>
        <v>1.0060768057469003</v>
      </c>
      <c r="X58">
        <v>0.65815000000000001</v>
      </c>
      <c r="Y58" s="26">
        <f t="shared" si="93"/>
        <v>0.32907500000000001</v>
      </c>
      <c r="Z58" s="26">
        <f t="shared" si="94"/>
        <v>0.19844240686171333</v>
      </c>
      <c r="AB58">
        <v>3.3849999999999998</v>
      </c>
      <c r="AC58" s="26">
        <f t="shared" si="95"/>
        <v>1.6924999999999999</v>
      </c>
      <c r="AD58" s="26">
        <f t="shared" si="96"/>
        <v>1.0206298673963374</v>
      </c>
      <c r="AF58">
        <v>1.7305000000000001</v>
      </c>
      <c r="AG58" s="26">
        <f t="shared" si="97"/>
        <v>0.86525000000000007</v>
      </c>
      <c r="AH58" s="26">
        <f t="shared" si="98"/>
        <v>0.52177252157440546</v>
      </c>
      <c r="AJ58">
        <v>1.2235</v>
      </c>
      <c r="AK58" s="26">
        <f t="shared" si="99"/>
        <v>0.61175000000000002</v>
      </c>
      <c r="AL58" s="26">
        <f t="shared" si="100"/>
        <v>0.3689041780677752</v>
      </c>
      <c r="AN58">
        <v>7.9524999999999997</v>
      </c>
      <c r="AO58">
        <v>0.8266</v>
      </c>
      <c r="AP58" s="26">
        <f t="shared" si="101"/>
        <v>0.4133</v>
      </c>
      <c r="AQ58" s="26">
        <f t="shared" si="102"/>
        <v>0.24923268785518837</v>
      </c>
      <c r="AS58">
        <v>5.7364999999999995</v>
      </c>
      <c r="AT58">
        <v>1.9205000000000001</v>
      </c>
      <c r="AU58" s="26">
        <f t="shared" si="103"/>
        <v>0.96025000000000005</v>
      </c>
      <c r="AV58" s="26">
        <f t="shared" si="104"/>
        <v>0.57906046095558839</v>
      </c>
      <c r="AX58">
        <v>70.509999999999991</v>
      </c>
      <c r="AY58">
        <v>40.064999999999998</v>
      </c>
      <c r="AZ58">
        <v>2.0628259999999998</v>
      </c>
      <c r="BA58" s="26">
        <f t="shared" si="19"/>
        <v>20.628259999999997</v>
      </c>
      <c r="BB58" s="26">
        <f t="shared" si="105"/>
        <v>12.43947903599242</v>
      </c>
      <c r="BD58">
        <v>19.42238</v>
      </c>
    </row>
    <row r="59" spans="1:56" x14ac:dyDescent="0.3">
      <c r="A59" t="s">
        <v>205</v>
      </c>
      <c r="B59" t="s">
        <v>239</v>
      </c>
      <c r="C59">
        <v>5</v>
      </c>
      <c r="D59" s="7">
        <v>26.31</v>
      </c>
      <c r="E59">
        <v>7.1019999999999994</v>
      </c>
      <c r="F59" s="26">
        <f t="shared" si="85"/>
        <v>3.5509999999999997</v>
      </c>
      <c r="G59" s="26">
        <f t="shared" si="86"/>
        <v>1.8387484747097025</v>
      </c>
      <c r="I59" s="28">
        <f t="shared" si="87"/>
        <v>3.5509999999999997</v>
      </c>
      <c r="J59" s="28">
        <f t="shared" si="88"/>
        <v>1.9664662176383918</v>
      </c>
      <c r="K59">
        <v>10.013949999999999</v>
      </c>
      <c r="L59" s="26">
        <f t="shared" si="89"/>
        <v>5.0069749999999997</v>
      </c>
      <c r="M59" s="26">
        <f t="shared" si="90"/>
        <v>2.7727533624500103</v>
      </c>
      <c r="P59">
        <v>0.11465</v>
      </c>
      <c r="Q59">
        <v>0.87170000000000003</v>
      </c>
      <c r="R59">
        <v>8.5604999999999993</v>
      </c>
      <c r="S59">
        <v>3.8049999999999997</v>
      </c>
      <c r="T59">
        <v>1.9145000000000001</v>
      </c>
      <c r="U59" s="26">
        <f t="shared" si="91"/>
        <v>0.95725000000000005</v>
      </c>
      <c r="V59" s="26">
        <f t="shared" si="92"/>
        <v>0.49567501476087378</v>
      </c>
      <c r="X59">
        <v>0.15454999999999999</v>
      </c>
      <c r="Y59" s="26">
        <f t="shared" si="93"/>
        <v>7.7274999999999996E-2</v>
      </c>
      <c r="Z59" s="26">
        <f t="shared" si="94"/>
        <v>4.2793206693327715E-2</v>
      </c>
      <c r="AB59">
        <v>0.91700000000000004</v>
      </c>
      <c r="AC59" s="26">
        <f t="shared" si="95"/>
        <v>0.45850000000000002</v>
      </c>
      <c r="AD59" s="26">
        <f t="shared" si="96"/>
        <v>0.25390728267733109</v>
      </c>
      <c r="AF59">
        <v>0.28170000000000001</v>
      </c>
      <c r="AG59" s="26">
        <f t="shared" si="97"/>
        <v>0.14085</v>
      </c>
      <c r="AH59" s="26">
        <f t="shared" si="98"/>
        <v>7.799965270469375E-2</v>
      </c>
      <c r="AJ59">
        <v>1.1964999999999999</v>
      </c>
      <c r="AK59" s="26">
        <f t="shared" si="99"/>
        <v>0.59824999999999995</v>
      </c>
      <c r="AL59" s="26">
        <f t="shared" si="100"/>
        <v>0.33129777941485999</v>
      </c>
      <c r="AN59">
        <v>4.9874999999999998</v>
      </c>
      <c r="AO59">
        <v>0.60470000000000002</v>
      </c>
      <c r="AP59" s="26">
        <f t="shared" si="101"/>
        <v>0.30235000000000001</v>
      </c>
      <c r="AQ59" s="26">
        <f t="shared" si="102"/>
        <v>0.16743482424752684</v>
      </c>
      <c r="AS59">
        <v>1.8745000000000001</v>
      </c>
      <c r="AT59">
        <v>1.0325</v>
      </c>
      <c r="AU59" s="26">
        <f t="shared" si="103"/>
        <v>0.51624999999999999</v>
      </c>
      <c r="AV59" s="26">
        <f t="shared" si="104"/>
        <v>0.28588797095348345</v>
      </c>
      <c r="AX59">
        <v>40.43</v>
      </c>
      <c r="AY59">
        <v>39.41272</v>
      </c>
      <c r="AZ59">
        <v>2.1234470000000001</v>
      </c>
      <c r="BA59" s="26">
        <f t="shared" si="19"/>
        <v>21.234470000000002</v>
      </c>
      <c r="BB59" s="26">
        <f t="shared" si="105"/>
        <v>11.75918555462008</v>
      </c>
      <c r="BD59">
        <v>18.56073</v>
      </c>
    </row>
    <row r="60" spans="1:56" x14ac:dyDescent="0.3">
      <c r="A60" t="s">
        <v>206</v>
      </c>
      <c r="B60" t="s">
        <v>239</v>
      </c>
      <c r="C60">
        <v>5</v>
      </c>
      <c r="D60" s="7">
        <v>23.76</v>
      </c>
      <c r="E60">
        <v>6.7949999999999999</v>
      </c>
      <c r="F60" s="26">
        <f t="shared" si="85"/>
        <v>3.3975</v>
      </c>
      <c r="G60" s="26">
        <f t="shared" si="86"/>
        <v>1.5887541822475892</v>
      </c>
      <c r="I60" s="28">
        <f t="shared" si="87"/>
        <v>3.3975</v>
      </c>
      <c r="J60" s="28">
        <f t="shared" si="88"/>
        <v>1.6991075563039362</v>
      </c>
      <c r="K60">
        <v>13.013949999999999</v>
      </c>
      <c r="L60" s="26">
        <f t="shared" si="89"/>
        <v>6.5069749999999997</v>
      </c>
      <c r="M60" s="26">
        <f t="shared" si="90"/>
        <v>3.2541723005683014</v>
      </c>
      <c r="P60">
        <v>0.33025000000000004</v>
      </c>
      <c r="Q60">
        <v>0.95150000000000001</v>
      </c>
      <c r="R60">
        <v>17.041500000000003</v>
      </c>
      <c r="S60">
        <v>5.4250000000000007</v>
      </c>
      <c r="T60">
        <v>1.3864999999999998</v>
      </c>
      <c r="U60" s="26">
        <f t="shared" si="91"/>
        <v>0.69324999999999992</v>
      </c>
      <c r="V60" s="26">
        <f t="shared" si="92"/>
        <v>0.32418067309584719</v>
      </c>
      <c r="X60">
        <v>0.50285000000000002</v>
      </c>
      <c r="Y60" s="26">
        <f t="shared" si="93"/>
        <v>0.25142500000000001</v>
      </c>
      <c r="Z60" s="26">
        <f t="shared" si="94"/>
        <v>0.1257389602189013</v>
      </c>
      <c r="AB60">
        <v>1.83</v>
      </c>
      <c r="AC60" s="26">
        <f t="shared" si="95"/>
        <v>0.91500000000000004</v>
      </c>
      <c r="AD60" s="26">
        <f t="shared" si="96"/>
        <v>0.45759629551673336</v>
      </c>
      <c r="AF60">
        <v>0.30330000000000001</v>
      </c>
      <c r="AG60" s="26">
        <f t="shared" si="97"/>
        <v>0.15165000000000001</v>
      </c>
      <c r="AH60" s="26">
        <f t="shared" si="98"/>
        <v>7.5840959797937285E-2</v>
      </c>
      <c r="AJ60">
        <v>3.4835000000000003</v>
      </c>
      <c r="AK60" s="26">
        <f t="shared" si="99"/>
        <v>1.7417500000000001</v>
      </c>
      <c r="AL60" s="26">
        <f t="shared" si="100"/>
        <v>0.87105830351504965</v>
      </c>
      <c r="AN60">
        <v>12.827500000000001</v>
      </c>
      <c r="AO60">
        <v>0.8901</v>
      </c>
      <c r="AP60" s="26">
        <f t="shared" si="101"/>
        <v>0.44505</v>
      </c>
      <c r="AQ60" s="26">
        <f t="shared" si="102"/>
        <v>0.22257183750789311</v>
      </c>
      <c r="AS60">
        <v>5.4914999999999994</v>
      </c>
      <c r="AT60">
        <v>2.4864999999999999</v>
      </c>
      <c r="AU60" s="26">
        <f t="shared" si="103"/>
        <v>1.24325</v>
      </c>
      <c r="AV60" s="26">
        <f t="shared" si="104"/>
        <v>0.6217558408756052</v>
      </c>
      <c r="AX60">
        <v>60.410000000000004</v>
      </c>
      <c r="AY60">
        <v>43.147530000000003</v>
      </c>
      <c r="AZ60">
        <v>2.0562680000000002</v>
      </c>
      <c r="BA60" s="26">
        <f t="shared" si="19"/>
        <v>20.56268</v>
      </c>
      <c r="BB60" s="26">
        <f t="shared" si="105"/>
        <v>10.283504037044834</v>
      </c>
      <c r="BD60">
        <v>20.983419999999999</v>
      </c>
    </row>
    <row r="61" spans="1:56" x14ac:dyDescent="0.3">
      <c r="A61" t="s">
        <v>207</v>
      </c>
      <c r="B61" t="s">
        <v>239</v>
      </c>
      <c r="C61">
        <v>5</v>
      </c>
      <c r="D61" s="7">
        <v>20.12</v>
      </c>
      <c r="E61">
        <v>7.6339999999999995</v>
      </c>
      <c r="F61" s="26">
        <f t="shared" si="85"/>
        <v>3.8169999999999997</v>
      </c>
      <c r="G61" s="26">
        <f t="shared" si="86"/>
        <v>1.5114749065144657</v>
      </c>
      <c r="I61" s="28">
        <f t="shared" si="87"/>
        <v>3.8169999999999997</v>
      </c>
      <c r="J61" s="28">
        <f t="shared" si="88"/>
        <v>1.6164605346242897</v>
      </c>
      <c r="K61">
        <v>15.693949999999999</v>
      </c>
      <c r="L61" s="26">
        <f t="shared" si="89"/>
        <v>7.8469749999999996</v>
      </c>
      <c r="M61" s="26">
        <f t="shared" si="90"/>
        <v>3.3231138076194484</v>
      </c>
      <c r="P61">
        <v>0.33625000000000005</v>
      </c>
      <c r="Q61">
        <v>0.89480000000000004</v>
      </c>
      <c r="R61">
        <v>8.2434999999999992</v>
      </c>
      <c r="S61">
        <v>2.3450000000000024</v>
      </c>
      <c r="T61">
        <v>2.3185000000000002</v>
      </c>
      <c r="U61" s="26">
        <f t="shared" si="91"/>
        <v>1.1592500000000001</v>
      </c>
      <c r="V61" s="26">
        <f t="shared" si="92"/>
        <v>0.45904566030309002</v>
      </c>
      <c r="X61">
        <v>1.24735</v>
      </c>
      <c r="Y61" s="26">
        <f t="shared" si="93"/>
        <v>0.62367499999999998</v>
      </c>
      <c r="Z61" s="26">
        <f t="shared" si="94"/>
        <v>0.26411999579035994</v>
      </c>
      <c r="AB61">
        <v>3.4</v>
      </c>
      <c r="AC61" s="26">
        <f t="shared" si="95"/>
        <v>1.7</v>
      </c>
      <c r="AD61" s="26">
        <f t="shared" si="96"/>
        <v>0.71993264575878768</v>
      </c>
      <c r="AF61">
        <v>2.3225000000000002</v>
      </c>
      <c r="AG61" s="26">
        <f t="shared" si="97"/>
        <v>1.1612500000000001</v>
      </c>
      <c r="AH61" s="26">
        <f t="shared" si="98"/>
        <v>0.49177752052199541</v>
      </c>
      <c r="AJ61">
        <v>4.2014999999999993</v>
      </c>
      <c r="AK61" s="26">
        <f t="shared" si="99"/>
        <v>2.1007499999999997</v>
      </c>
      <c r="AL61" s="26">
        <f t="shared" si="100"/>
        <v>0.88964617975163118</v>
      </c>
      <c r="AN61">
        <v>6.2335000000000003</v>
      </c>
      <c r="AO61">
        <v>0.7722</v>
      </c>
      <c r="AP61" s="26">
        <f t="shared" si="101"/>
        <v>0.3861</v>
      </c>
      <c r="AQ61" s="26">
        <f t="shared" si="102"/>
        <v>0.16350940854556936</v>
      </c>
      <c r="AS61">
        <v>1.5334999999999999</v>
      </c>
      <c r="AT61">
        <v>2.6274999999999999</v>
      </c>
      <c r="AU61" s="26">
        <f t="shared" si="103"/>
        <v>1.31375</v>
      </c>
      <c r="AV61" s="26">
        <f t="shared" si="104"/>
        <v>0.5563597137444749</v>
      </c>
      <c r="AX61">
        <v>93.05</v>
      </c>
      <c r="AY61">
        <v>38.450110000000002</v>
      </c>
      <c r="AZ61">
        <v>2.1301920000000001</v>
      </c>
      <c r="BA61" s="26">
        <f t="shared" si="19"/>
        <v>21.301920000000003</v>
      </c>
      <c r="BB61" s="26">
        <f t="shared" si="105"/>
        <v>9.0211456619659049</v>
      </c>
      <c r="BD61">
        <v>18.050070000000002</v>
      </c>
    </row>
    <row r="62" spans="1:56" x14ac:dyDescent="0.3">
      <c r="A62" t="s">
        <v>208</v>
      </c>
      <c r="B62" t="s">
        <v>239</v>
      </c>
      <c r="C62">
        <v>5</v>
      </c>
      <c r="D62" s="7">
        <v>18.73</v>
      </c>
      <c r="E62">
        <v>9.3120000000000012</v>
      </c>
      <c r="F62" s="26">
        <f t="shared" si="85"/>
        <v>4.6560000000000006</v>
      </c>
      <c r="G62" s="26">
        <f t="shared" si="86"/>
        <v>1.7163330053139148</v>
      </c>
      <c r="I62" s="28">
        <f t="shared" si="87"/>
        <v>4.6560000000000006</v>
      </c>
      <c r="J62" s="28">
        <f t="shared" si="88"/>
        <v>1.8355478846558622</v>
      </c>
      <c r="K62">
        <v>12.813949999999998</v>
      </c>
      <c r="L62" s="26">
        <f t="shared" si="89"/>
        <v>6.4069749999999992</v>
      </c>
      <c r="M62" s="26">
        <f t="shared" si="90"/>
        <v>2.5258396495474633</v>
      </c>
      <c r="P62">
        <v>8.0549999999999983E-2</v>
      </c>
      <c r="Q62">
        <v>2.3494999999999999</v>
      </c>
      <c r="R62">
        <v>8.4685000000000006</v>
      </c>
      <c r="S62">
        <v>22.965</v>
      </c>
      <c r="T62">
        <v>3.0665</v>
      </c>
      <c r="U62" s="26">
        <f t="shared" si="91"/>
        <v>1.53325</v>
      </c>
      <c r="V62" s="26">
        <f t="shared" si="92"/>
        <v>0.56519922259397759</v>
      </c>
      <c r="X62">
        <v>0.85645000000000004</v>
      </c>
      <c r="Y62" s="26">
        <f t="shared" si="93"/>
        <v>0.42822500000000002</v>
      </c>
      <c r="Z62" s="26">
        <f t="shared" si="94"/>
        <v>0.16882033782361608</v>
      </c>
      <c r="AB62">
        <v>2.5799999999999996</v>
      </c>
      <c r="AC62" s="26">
        <f t="shared" si="95"/>
        <v>1.2899999999999998</v>
      </c>
      <c r="AD62" s="26">
        <f t="shared" si="96"/>
        <v>0.5085603030940854</v>
      </c>
      <c r="AF62">
        <v>1.6875</v>
      </c>
      <c r="AG62" s="26">
        <f t="shared" si="97"/>
        <v>0.84375</v>
      </c>
      <c r="AH62" s="26">
        <f t="shared" si="98"/>
        <v>0.33263391917491059</v>
      </c>
      <c r="AJ62">
        <v>0.72729999999999995</v>
      </c>
      <c r="AK62" s="26">
        <f t="shared" si="99"/>
        <v>0.36364999999999997</v>
      </c>
      <c r="AL62" s="26">
        <f t="shared" si="100"/>
        <v>0.14336275520942959</v>
      </c>
      <c r="AN62">
        <v>17.247499999999999</v>
      </c>
      <c r="AO62">
        <v>0.54869999999999997</v>
      </c>
      <c r="AP62" s="26">
        <f t="shared" si="101"/>
        <v>0.27434999999999998</v>
      </c>
      <c r="AQ62" s="26">
        <f t="shared" si="102"/>
        <v>0.1081577667859398</v>
      </c>
      <c r="AS62">
        <v>6.2074999999999996</v>
      </c>
      <c r="AT62">
        <v>0.9395</v>
      </c>
      <c r="AU62" s="26">
        <f t="shared" si="103"/>
        <v>0.46975</v>
      </c>
      <c r="AV62" s="26">
        <f t="shared" si="104"/>
        <v>0.18519085455693537</v>
      </c>
      <c r="AX62">
        <v>98.25</v>
      </c>
      <c r="AY62">
        <v>36.361060000000002</v>
      </c>
      <c r="AZ62">
        <v>2.1993269999999998</v>
      </c>
      <c r="BA62" s="26">
        <f t="shared" si="19"/>
        <v>21.993269999999999</v>
      </c>
      <c r="BB62" s="26">
        <f t="shared" si="105"/>
        <v>8.6704682614186499</v>
      </c>
      <c r="BD62">
        <v>16.532810000000001</v>
      </c>
    </row>
    <row r="63" spans="1:56" x14ac:dyDescent="0.3">
      <c r="A63" t="s">
        <v>209</v>
      </c>
      <c r="B63" t="s">
        <v>239</v>
      </c>
      <c r="C63">
        <v>5</v>
      </c>
      <c r="D63" s="7">
        <v>12.34</v>
      </c>
      <c r="E63">
        <v>8.1989999999999998</v>
      </c>
      <c r="F63" s="26">
        <f t="shared" si="85"/>
        <v>4.0994999999999999</v>
      </c>
      <c r="G63" s="26">
        <f t="shared" si="86"/>
        <v>0.99562743554418409</v>
      </c>
      <c r="I63" s="28">
        <f t="shared" si="87"/>
        <v>4.0994999999999999</v>
      </c>
      <c r="J63" s="28">
        <f t="shared" si="88"/>
        <v>1.0647827825720901</v>
      </c>
      <c r="K63">
        <v>8.6139499999999991</v>
      </c>
      <c r="L63" s="26">
        <f t="shared" si="89"/>
        <v>4.3069749999999996</v>
      </c>
      <c r="M63" s="26">
        <f t="shared" si="90"/>
        <v>1.1186712586823826</v>
      </c>
      <c r="P63">
        <v>0.63174999999999992</v>
      </c>
      <c r="Q63">
        <v>0.70660000000000001</v>
      </c>
      <c r="R63">
        <v>7.7234999999999996</v>
      </c>
      <c r="S63">
        <v>20.504999999999999</v>
      </c>
      <c r="T63">
        <v>2.9425000000000003</v>
      </c>
      <c r="U63" s="26">
        <f t="shared" si="91"/>
        <v>1.4712500000000002</v>
      </c>
      <c r="V63" s="26">
        <f t="shared" si="92"/>
        <v>0.35731598110608148</v>
      </c>
      <c r="X63">
        <v>1.0643500000000001</v>
      </c>
      <c r="Y63" s="26">
        <f t="shared" si="93"/>
        <v>0.53217500000000006</v>
      </c>
      <c r="Z63" s="26">
        <f t="shared" si="94"/>
        <v>0.13822436329193857</v>
      </c>
      <c r="AB63">
        <v>0.8488</v>
      </c>
      <c r="AC63" s="26">
        <f t="shared" si="95"/>
        <v>0.4244</v>
      </c>
      <c r="AD63" s="26">
        <f t="shared" si="96"/>
        <v>0.11023144601136604</v>
      </c>
      <c r="AF63">
        <v>1.7255</v>
      </c>
      <c r="AG63" s="26">
        <f t="shared" si="97"/>
        <v>0.86275000000000002</v>
      </c>
      <c r="AH63" s="26">
        <f t="shared" si="98"/>
        <v>0.2240861923805515</v>
      </c>
      <c r="AJ63">
        <v>4.6764999999999999</v>
      </c>
      <c r="AK63" s="26">
        <f t="shared" si="99"/>
        <v>2.3382499999999999</v>
      </c>
      <c r="AL63" s="26">
        <f t="shared" si="100"/>
        <v>0.60732487897284781</v>
      </c>
      <c r="AN63">
        <v>30.307499999999997</v>
      </c>
      <c r="AO63">
        <v>0.81300000000000006</v>
      </c>
      <c r="AP63" s="26">
        <f t="shared" si="101"/>
        <v>0.40650000000000003</v>
      </c>
      <c r="AQ63" s="26">
        <f t="shared" si="102"/>
        <v>0.10558219322247948</v>
      </c>
      <c r="AS63">
        <v>8.9495000000000005</v>
      </c>
      <c r="AT63">
        <v>1.6085</v>
      </c>
      <c r="AU63" s="26">
        <f t="shared" si="103"/>
        <v>0.80425000000000002</v>
      </c>
      <c r="AV63" s="26">
        <f t="shared" si="104"/>
        <v>0.20889170700905074</v>
      </c>
      <c r="AX63">
        <v>133.65</v>
      </c>
      <c r="AY63">
        <v>36.821890000000003</v>
      </c>
      <c r="AZ63">
        <v>1.3751610000000001</v>
      </c>
      <c r="BA63" s="26">
        <f t="shared" si="19"/>
        <v>13.751610000000001</v>
      </c>
      <c r="BB63" s="26">
        <f t="shared" si="105"/>
        <v>3.5717715723005687</v>
      </c>
      <c r="BD63">
        <v>26.776420000000002</v>
      </c>
    </row>
    <row r="64" spans="1:56" x14ac:dyDescent="0.3">
      <c r="A64" t="s">
        <v>210</v>
      </c>
      <c r="B64" t="s">
        <v>239</v>
      </c>
      <c r="C64">
        <v>5</v>
      </c>
      <c r="D64" s="7">
        <v>9.31</v>
      </c>
      <c r="E64">
        <v>3.46</v>
      </c>
      <c r="F64" s="26">
        <f t="shared" si="85"/>
        <v>1.73</v>
      </c>
      <c r="G64" s="26">
        <f t="shared" si="86"/>
        <v>0.31699074985239128</v>
      </c>
      <c r="I64" s="28">
        <f t="shared" si="87"/>
        <v>1.73</v>
      </c>
      <c r="J64" s="28">
        <f t="shared" si="88"/>
        <v>0.33900862976215534</v>
      </c>
      <c r="K64">
        <v>7.7989500000000005</v>
      </c>
      <c r="L64" s="26">
        <f t="shared" si="89"/>
        <v>3.8994750000000002</v>
      </c>
      <c r="M64" s="26">
        <f t="shared" si="90"/>
        <v>0.76413622921490221</v>
      </c>
      <c r="P64">
        <v>0.63284999999999991</v>
      </c>
      <c r="Q64">
        <v>0.68979999999999997</v>
      </c>
      <c r="R64">
        <v>6.5754999999999999</v>
      </c>
      <c r="S64">
        <v>19.504999999999999</v>
      </c>
      <c r="T64">
        <v>1.4674999999999998</v>
      </c>
      <c r="U64" s="26">
        <f t="shared" si="91"/>
        <v>0.7337499999999999</v>
      </c>
      <c r="V64" s="26">
        <f t="shared" si="92"/>
        <v>0.13444622121629599</v>
      </c>
      <c r="X64">
        <v>0.97255000000000003</v>
      </c>
      <c r="Y64" s="26">
        <f t="shared" si="93"/>
        <v>0.48627500000000001</v>
      </c>
      <c r="Z64" s="26">
        <f t="shared" si="94"/>
        <v>9.5289838981267111E-2</v>
      </c>
      <c r="AB64">
        <v>1.212</v>
      </c>
      <c r="AC64" s="26">
        <f t="shared" si="95"/>
        <v>0.60599999999999998</v>
      </c>
      <c r="AD64" s="26">
        <f t="shared" si="96"/>
        <v>0.118750999789518</v>
      </c>
      <c r="AF64">
        <v>1.4935</v>
      </c>
      <c r="AG64" s="26">
        <f t="shared" si="97"/>
        <v>0.74675000000000002</v>
      </c>
      <c r="AH64" s="26">
        <f t="shared" si="98"/>
        <v>0.14633219322247951</v>
      </c>
      <c r="AJ64">
        <v>3.0995000000000004</v>
      </c>
      <c r="AK64" s="26">
        <f t="shared" si="99"/>
        <v>1.5497500000000002</v>
      </c>
      <c r="AL64" s="26">
        <f t="shared" si="100"/>
        <v>0.30368706588086725</v>
      </c>
      <c r="AN64">
        <v>5.1124999999999998</v>
      </c>
      <c r="AO64">
        <v>0.90510000000000002</v>
      </c>
      <c r="AP64" s="26">
        <f t="shared" si="101"/>
        <v>0.45255000000000001</v>
      </c>
      <c r="AQ64" s="26">
        <f t="shared" si="102"/>
        <v>8.868113028836036E-2</v>
      </c>
      <c r="AS64">
        <v>6.2104999999999997</v>
      </c>
      <c r="AT64">
        <v>1.8095000000000001</v>
      </c>
      <c r="AU64" s="26">
        <f t="shared" si="103"/>
        <v>0.90475000000000005</v>
      </c>
      <c r="AV64" s="26">
        <f t="shared" si="104"/>
        <v>0.17729367501578619</v>
      </c>
      <c r="AX64">
        <v>94.949999999999989</v>
      </c>
      <c r="AY64">
        <v>38.198509999999999</v>
      </c>
      <c r="AZ64">
        <v>1.7232510000000001</v>
      </c>
      <c r="BA64" s="26">
        <f t="shared" si="19"/>
        <v>17.232510000000001</v>
      </c>
      <c r="BB64" s="26">
        <f t="shared" si="105"/>
        <v>3.3768610418859191</v>
      </c>
      <c r="BD64">
        <v>22.166530000000002</v>
      </c>
    </row>
    <row r="65" spans="1:56" x14ac:dyDescent="0.3">
      <c r="A65" t="s">
        <v>211</v>
      </c>
      <c r="B65" t="s">
        <v>239</v>
      </c>
      <c r="C65">
        <v>5</v>
      </c>
      <c r="D65" s="7">
        <v>6.389999999999997</v>
      </c>
      <c r="E65">
        <v>8.4940000000000015</v>
      </c>
      <c r="F65" s="26">
        <f t="shared" si="85"/>
        <v>4.2470000000000008</v>
      </c>
      <c r="G65" s="26">
        <f t="shared" si="86"/>
        <v>0.53411395394607342</v>
      </c>
      <c r="I65" s="28">
        <f t="shared" si="87"/>
        <v>4.2470000000000008</v>
      </c>
      <c r="J65" s="28">
        <f t="shared" si="88"/>
        <v>0.57121300778783402</v>
      </c>
      <c r="K65">
        <v>9.5379499999999986</v>
      </c>
      <c r="L65" s="26">
        <f t="shared" si="89"/>
        <v>4.7689749999999993</v>
      </c>
      <c r="M65" s="26">
        <f t="shared" si="90"/>
        <v>0.64141760155756644</v>
      </c>
      <c r="P65">
        <v>0.11784999999999998</v>
      </c>
      <c r="Q65">
        <v>1.1265000000000001</v>
      </c>
      <c r="R65">
        <v>9.6314999999999991</v>
      </c>
      <c r="S65">
        <v>2.8249999999999993</v>
      </c>
      <c r="T65">
        <v>2.1945000000000001</v>
      </c>
      <c r="U65" s="26">
        <f t="shared" si="91"/>
        <v>1.0972500000000001</v>
      </c>
      <c r="V65" s="26">
        <f t="shared" si="92"/>
        <v>0.13799306238929337</v>
      </c>
      <c r="X65">
        <v>1.34135</v>
      </c>
      <c r="Y65" s="26">
        <f t="shared" si="93"/>
        <v>0.67067500000000002</v>
      </c>
      <c r="Z65" s="26">
        <f t="shared" si="94"/>
        <v>9.0204446432329999E-2</v>
      </c>
      <c r="AB65">
        <v>1.905</v>
      </c>
      <c r="AC65" s="26">
        <f t="shared" si="95"/>
        <v>0.95250000000000001</v>
      </c>
      <c r="AD65" s="26">
        <f t="shared" si="96"/>
        <v>0.12810934540096816</v>
      </c>
      <c r="AF65">
        <v>1.1025</v>
      </c>
      <c r="AG65" s="26">
        <f t="shared" si="97"/>
        <v>0.55125000000000002</v>
      </c>
      <c r="AH65" s="26">
        <f t="shared" si="98"/>
        <v>7.414202273205639E-2</v>
      </c>
      <c r="AJ65">
        <v>4.5604999999999993</v>
      </c>
      <c r="AK65" s="26">
        <f t="shared" si="99"/>
        <v>2.2802499999999997</v>
      </c>
      <c r="AL65" s="26">
        <f t="shared" si="100"/>
        <v>0.30668906545990299</v>
      </c>
      <c r="AN65">
        <v>6.0095000000000001</v>
      </c>
      <c r="AO65">
        <v>0.5383</v>
      </c>
      <c r="AP65" s="26">
        <f t="shared" si="101"/>
        <v>0.26915</v>
      </c>
      <c r="AQ65" s="26">
        <f t="shared" si="102"/>
        <v>3.6200136813302447E-2</v>
      </c>
      <c r="AS65">
        <v>4.6164999999999994</v>
      </c>
      <c r="AT65">
        <v>1.2575000000000001</v>
      </c>
      <c r="AU65" s="26">
        <f t="shared" si="103"/>
        <v>0.62875000000000003</v>
      </c>
      <c r="AV65" s="26">
        <f t="shared" si="104"/>
        <v>8.4565617764681092E-2</v>
      </c>
      <c r="AX65">
        <v>73.52</v>
      </c>
      <c r="AY65">
        <v>36.918050000000001</v>
      </c>
      <c r="AZ65">
        <v>1.5529470000000001</v>
      </c>
      <c r="BA65" s="26">
        <f t="shared" si="19"/>
        <v>15.52947</v>
      </c>
      <c r="BB65" s="26">
        <f t="shared" si="105"/>
        <v>2.0886826625973471</v>
      </c>
      <c r="BD65">
        <v>23.77289</v>
      </c>
    </row>
    <row r="66" spans="1:56" x14ac:dyDescent="0.3">
      <c r="A66" t="s">
        <v>212</v>
      </c>
      <c r="B66" t="s">
        <v>239</v>
      </c>
      <c r="C66">
        <v>5</v>
      </c>
      <c r="D66" s="7">
        <v>3.56</v>
      </c>
      <c r="E66">
        <v>7.4989999999999997</v>
      </c>
      <c r="F66" s="26">
        <f t="shared" si="85"/>
        <v>3.7494999999999998</v>
      </c>
      <c r="G66" s="26">
        <f t="shared" si="86"/>
        <v>0.26270852194449912</v>
      </c>
      <c r="I66" s="28">
        <f t="shared" si="87"/>
        <v>3.7494999999999998</v>
      </c>
      <c r="J66" s="28">
        <f t="shared" si="88"/>
        <v>0.28095600926120817</v>
      </c>
      <c r="K66">
        <v>5.7029500000000004</v>
      </c>
      <c r="L66" s="26">
        <f t="shared" si="89"/>
        <v>2.8514750000000002</v>
      </c>
      <c r="M66" s="26">
        <f t="shared" si="90"/>
        <v>0.2136655651441802</v>
      </c>
      <c r="P66">
        <v>0.39354999999999996</v>
      </c>
      <c r="Q66">
        <v>0.83350000000000002</v>
      </c>
      <c r="R66">
        <v>8.2784999999999993</v>
      </c>
      <c r="S66">
        <v>0</v>
      </c>
      <c r="T66">
        <v>2.5905</v>
      </c>
      <c r="U66" s="26">
        <f t="shared" si="91"/>
        <v>1.29525</v>
      </c>
      <c r="V66" s="26">
        <f t="shared" si="92"/>
        <v>9.0751623696122802E-2</v>
      </c>
      <c r="X66">
        <v>1.6993500000000001</v>
      </c>
      <c r="Y66" s="26">
        <f t="shared" si="93"/>
        <v>0.84967500000000007</v>
      </c>
      <c r="Z66" s="26">
        <f t="shared" si="94"/>
        <v>6.3667501578615032E-2</v>
      </c>
      <c r="AB66">
        <v>0.77890000000000004</v>
      </c>
      <c r="AC66" s="26">
        <f t="shared" si="95"/>
        <v>0.38945000000000002</v>
      </c>
      <c r="AD66" s="26">
        <f t="shared" si="96"/>
        <v>2.9182109029677966E-2</v>
      </c>
      <c r="AF66">
        <v>1.0155000000000001</v>
      </c>
      <c r="AG66" s="26">
        <f t="shared" si="97"/>
        <v>0.50775000000000003</v>
      </c>
      <c r="AH66" s="26">
        <f t="shared" si="98"/>
        <v>3.8046516522837304E-2</v>
      </c>
      <c r="AJ66">
        <v>2.9965000000000002</v>
      </c>
      <c r="AK66" s="26">
        <f t="shared" si="99"/>
        <v>1.4982500000000001</v>
      </c>
      <c r="AL66" s="26">
        <f t="shared" si="100"/>
        <v>0.11226625973479269</v>
      </c>
      <c r="AN66">
        <v>5.5715000000000003</v>
      </c>
      <c r="AO66">
        <v>0.97549999999999992</v>
      </c>
      <c r="AP66" s="26">
        <f t="shared" si="101"/>
        <v>0.48774999999999996</v>
      </c>
      <c r="AQ66" s="26">
        <f t="shared" si="102"/>
        <v>3.6547884655861923E-2</v>
      </c>
      <c r="AS66">
        <v>4.3084999999999996</v>
      </c>
      <c r="AT66">
        <v>1.7745</v>
      </c>
      <c r="AU66" s="26">
        <f t="shared" si="103"/>
        <v>0.88724999999999998</v>
      </c>
      <c r="AV66" s="26">
        <f t="shared" si="104"/>
        <v>6.6483056198695017E-2</v>
      </c>
      <c r="AX66">
        <v>82.32</v>
      </c>
      <c r="AY66">
        <v>43.849760000000003</v>
      </c>
      <c r="AZ66">
        <v>2.119345</v>
      </c>
      <c r="BA66" s="26">
        <f t="shared" si="19"/>
        <v>21.193449999999999</v>
      </c>
      <c r="BB66" s="26">
        <f t="shared" si="105"/>
        <v>1.5880589770574614</v>
      </c>
      <c r="BD66">
        <v>20.690239999999999</v>
      </c>
    </row>
    <row r="67" spans="1:56" s="24" customFormat="1" x14ac:dyDescent="0.3">
      <c r="A67" s="24" t="s">
        <v>213</v>
      </c>
      <c r="B67" s="24" t="s">
        <v>239</v>
      </c>
      <c r="C67" s="24">
        <v>5</v>
      </c>
      <c r="D67" s="25">
        <v>2.78</v>
      </c>
      <c r="E67" s="24">
        <v>4.8559999999999999</v>
      </c>
      <c r="F67" s="27">
        <f t="shared" si="85"/>
        <v>2.4279999999999999</v>
      </c>
      <c r="G67" s="27">
        <f t="shared" si="86"/>
        <v>0.1328447156071639</v>
      </c>
      <c r="H67" s="45">
        <f>G55-G67</f>
        <v>1.1458391064751035</v>
      </c>
      <c r="I67" s="29">
        <f t="shared" si="87"/>
        <v>2.4279999999999999</v>
      </c>
      <c r="J67" s="29">
        <f t="shared" si="88"/>
        <v>0.14207198484529571</v>
      </c>
      <c r="K67" s="24">
        <v>8.1419499999999996</v>
      </c>
      <c r="L67" s="27">
        <f t="shared" si="89"/>
        <v>4.0709749999999998</v>
      </c>
      <c r="M67" s="27">
        <f t="shared" si="90"/>
        <v>0.23820901915386231</v>
      </c>
      <c r="N67" s="45">
        <f>M55-M67</f>
        <v>5.4437659808461358</v>
      </c>
      <c r="O67" s="45"/>
      <c r="P67" s="24">
        <v>0.20414999999999997</v>
      </c>
      <c r="Q67" s="24">
        <v>1.3825000000000001</v>
      </c>
      <c r="R67" s="24">
        <v>8.4314999999999998</v>
      </c>
      <c r="S67" s="24">
        <v>1.4649999999999999</v>
      </c>
      <c r="T67" s="24">
        <v>1.8154999999999999</v>
      </c>
      <c r="U67" s="27">
        <f t="shared" si="91"/>
        <v>0.90774999999999995</v>
      </c>
      <c r="V67" s="27">
        <f t="shared" si="92"/>
        <v>4.9666305845306027E-2</v>
      </c>
      <c r="W67" s="45">
        <f>V55-V67</f>
        <v>8.147475890572721E-2</v>
      </c>
      <c r="X67" s="24">
        <v>1.2983500000000001</v>
      </c>
      <c r="Y67" s="26">
        <f t="shared" si="93"/>
        <v>0.64917500000000006</v>
      </c>
      <c r="Z67" s="26">
        <f t="shared" si="94"/>
        <v>3.7985824037044834E-2</v>
      </c>
      <c r="AA67" s="44">
        <f>Z55-Z67</f>
        <v>2.8756891759629557</v>
      </c>
      <c r="AB67" s="24">
        <v>1.135</v>
      </c>
      <c r="AC67" s="27">
        <f t="shared" si="95"/>
        <v>0.5675</v>
      </c>
      <c r="AD67" s="27">
        <f t="shared" si="96"/>
        <v>3.3206693327720478E-2</v>
      </c>
      <c r="AE67" s="45">
        <f>AD55-AD67</f>
        <v>2.2977933066722795</v>
      </c>
      <c r="AF67" s="24">
        <v>0.76519999999999999</v>
      </c>
      <c r="AG67" s="27">
        <f t="shared" si="97"/>
        <v>0.3826</v>
      </c>
      <c r="AH67" s="27">
        <f t="shared" si="98"/>
        <v>2.2387455272574196E-2</v>
      </c>
      <c r="AI67" s="45">
        <f>AH55-AH67</f>
        <v>0.6798625447274258</v>
      </c>
      <c r="AJ67" s="24">
        <v>1.0055000000000001</v>
      </c>
      <c r="AK67" s="27">
        <f t="shared" si="99"/>
        <v>0.50275000000000003</v>
      </c>
      <c r="AL67" s="27">
        <f t="shared" si="100"/>
        <v>2.9417912018522417E-2</v>
      </c>
      <c r="AM67" s="45">
        <f>AL55-AL67</f>
        <v>1.7373320879814775</v>
      </c>
      <c r="AN67" s="24">
        <v>5.4335000000000004</v>
      </c>
      <c r="AO67" s="24">
        <v>0.85750000000000004</v>
      </c>
      <c r="AP67" s="27">
        <f t="shared" si="101"/>
        <v>0.42875000000000002</v>
      </c>
      <c r="AQ67" s="27">
        <f t="shared" si="102"/>
        <v>2.508787623658177E-2</v>
      </c>
      <c r="AR67" s="45">
        <f>AQ55-AQ67</f>
        <v>0.7931621237634181</v>
      </c>
      <c r="AS67" s="24">
        <v>4.2734999999999994</v>
      </c>
      <c r="AT67" s="24">
        <v>1.2344999999999999</v>
      </c>
      <c r="AU67" s="27">
        <f t="shared" si="103"/>
        <v>0.61724999999999997</v>
      </c>
      <c r="AV67" s="27">
        <f t="shared" si="104"/>
        <v>3.6117764681119761E-2</v>
      </c>
      <c r="AW67" s="45">
        <f>AV55-AV67</f>
        <v>0.78863223531888027</v>
      </c>
      <c r="AX67" s="24">
        <v>51.080000000000005</v>
      </c>
      <c r="AY67" s="24">
        <v>43.549329999999998</v>
      </c>
      <c r="AZ67" s="24">
        <v>1.8969830000000001</v>
      </c>
      <c r="BA67" s="26">
        <f t="shared" si="19"/>
        <v>18.969830000000002</v>
      </c>
      <c r="BB67" s="27">
        <f t="shared" si="105"/>
        <v>1.1100005767206904</v>
      </c>
      <c r="BC67" s="45">
        <f>BB55-BB67</f>
        <v>19.204409423279312</v>
      </c>
      <c r="BD67" s="24">
        <v>22.957149999999999</v>
      </c>
    </row>
    <row r="68" spans="1:56" x14ac:dyDescent="0.3">
      <c r="A68" t="s">
        <v>214</v>
      </c>
      <c r="B68" t="s">
        <v>239</v>
      </c>
      <c r="C68">
        <v>6</v>
      </c>
      <c r="D68" s="7">
        <v>51.19</v>
      </c>
      <c r="E68">
        <v>1.2969999999999999</v>
      </c>
      <c r="F68" s="26">
        <f>E68*0.5</f>
        <v>0.64849999999999997</v>
      </c>
      <c r="G68" s="26">
        <f>F68*$D68/$D$3</f>
        <v>0.65335002952174759</v>
      </c>
      <c r="I68" s="28">
        <f>E68*0.5</f>
        <v>0.64849999999999997</v>
      </c>
      <c r="J68" s="28">
        <f>I68*D68/D$68</f>
        <v>0.64849999999999997</v>
      </c>
      <c r="K68">
        <v>14.033949999999999</v>
      </c>
      <c r="L68" s="26">
        <f>K68*0.5</f>
        <v>7.0169749999999995</v>
      </c>
      <c r="M68" s="26">
        <f>L68*$D68/$D$68</f>
        <v>7.0169749999999995</v>
      </c>
      <c r="P68">
        <v>0</v>
      </c>
      <c r="Q68">
        <v>0</v>
      </c>
      <c r="R68">
        <v>8.1925000000000008</v>
      </c>
      <c r="S68">
        <v>227.57499999999999</v>
      </c>
      <c r="T68">
        <v>1.5275000000000001</v>
      </c>
      <c r="U68" s="26">
        <f>T68*0.5</f>
        <v>0.76375000000000004</v>
      </c>
      <c r="V68" s="26">
        <f>U68*$D68/$D$3</f>
        <v>0.7694619661483959</v>
      </c>
      <c r="X68">
        <v>5.7783500000000005</v>
      </c>
      <c r="Y68" s="26">
        <f>X68*0.5</f>
        <v>2.8891750000000003</v>
      </c>
      <c r="Z68" s="26">
        <f>Y68*$D68/$D$68</f>
        <v>2.8891750000000003</v>
      </c>
      <c r="AB68">
        <v>4.8620000000000001</v>
      </c>
      <c r="AC68" s="26">
        <f>AB68*0.5</f>
        <v>2.431</v>
      </c>
      <c r="AD68" s="26">
        <f>AC68*$D68/$D$68</f>
        <v>2.431</v>
      </c>
      <c r="AF68">
        <v>1.9435</v>
      </c>
      <c r="AG68" s="26">
        <f>AF68*0.5</f>
        <v>0.97175</v>
      </c>
      <c r="AH68" s="26">
        <f>AG68*$D68/$D$68</f>
        <v>0.97175</v>
      </c>
      <c r="AJ68">
        <v>3.3454999999999999</v>
      </c>
      <c r="AK68" s="26">
        <f>AJ68*0.5</f>
        <v>1.67275</v>
      </c>
      <c r="AL68" s="26">
        <f>AK68*$D68/$D$68</f>
        <v>1.6727499999999997</v>
      </c>
      <c r="AN68">
        <v>63.217499999999994</v>
      </c>
      <c r="AO68">
        <v>1.9554999999999998</v>
      </c>
      <c r="AP68" s="26">
        <f>AO68*0.5</f>
        <v>0.9777499999999999</v>
      </c>
      <c r="AQ68" s="26">
        <f>AP68*$D68/$D$68</f>
        <v>0.9777499999999999</v>
      </c>
      <c r="AS68">
        <v>4.8484999999999996</v>
      </c>
      <c r="AT68">
        <v>1.8964999999999999</v>
      </c>
      <c r="AU68" s="26">
        <f>AT68*0.5</f>
        <v>0.94824999999999993</v>
      </c>
      <c r="AV68" s="26">
        <f>AU68*$D68/$D$68</f>
        <v>0.94824999999999993</v>
      </c>
      <c r="AX68">
        <v>246.95000000000002</v>
      </c>
      <c r="AY68">
        <v>42.233199999999997</v>
      </c>
      <c r="AZ68">
        <v>2.314648</v>
      </c>
      <c r="BA68" s="26">
        <f t="shared" ref="BA68:BA131" si="106">AZ68*10</f>
        <v>23.14648</v>
      </c>
      <c r="BB68" s="26">
        <f>BA68*$D68/$D$68</f>
        <v>23.14648</v>
      </c>
      <c r="BD68">
        <v>18.24606</v>
      </c>
    </row>
    <row r="69" spans="1:56" x14ac:dyDescent="0.3">
      <c r="A69" t="s">
        <v>202</v>
      </c>
      <c r="B69" t="s">
        <v>239</v>
      </c>
      <c r="C69">
        <v>6</v>
      </c>
      <c r="D69" s="7">
        <v>43.5</v>
      </c>
      <c r="E69">
        <v>0.17519999999999997</v>
      </c>
      <c r="F69" s="26">
        <f t="shared" ref="F69:F80" si="107">E69*0.5</f>
        <v>8.7599999999999983E-2</v>
      </c>
      <c r="G69" s="26">
        <f t="shared" ref="G69:G80" si="108">F69*$D69/$D$3</f>
        <v>7.4997047825231228E-2</v>
      </c>
      <c r="I69" s="28">
        <f t="shared" ref="I69:I80" si="109">E69*0.5</f>
        <v>8.7599999999999983E-2</v>
      </c>
      <c r="J69" s="28">
        <f t="shared" ref="J69:J80" si="110">I69*D69/D$68</f>
        <v>7.4440320375073241E-2</v>
      </c>
      <c r="K69">
        <v>5.3849499999999999</v>
      </c>
      <c r="L69" s="26">
        <f t="shared" ref="L69:L80" si="111">K69*0.5</f>
        <v>2.692475</v>
      </c>
      <c r="M69" s="26">
        <f t="shared" ref="M69:M80" si="112">L69*$D69/$D$68</f>
        <v>2.2879988767337371</v>
      </c>
      <c r="P69">
        <v>0.15845000000000001</v>
      </c>
      <c r="Q69">
        <v>0.83809999999999996</v>
      </c>
      <c r="R69">
        <v>0.30049999999999999</v>
      </c>
      <c r="S69">
        <v>19.324999999999999</v>
      </c>
      <c r="T69">
        <v>0</v>
      </c>
      <c r="U69" s="26">
        <f t="shared" ref="U69:U80" si="113">T69*0.5</f>
        <v>0</v>
      </c>
      <c r="V69" s="26">
        <f t="shared" ref="V69:V80" si="114">U69*$D69/$D$3</f>
        <v>0</v>
      </c>
      <c r="X69">
        <v>0.79495000000000005</v>
      </c>
      <c r="Y69" s="26">
        <f t="shared" ref="Y69:Y80" si="115">X69*0.5</f>
        <v>0.39747500000000002</v>
      </c>
      <c r="Z69" s="26">
        <f t="shared" ref="Z69:Z80" si="116">Y69*$D69/$D$68</f>
        <v>0.33776445594842747</v>
      </c>
      <c r="AB69">
        <v>1.5190000000000001</v>
      </c>
      <c r="AC69" s="26">
        <f t="shared" ref="AC69:AC80" si="117">AB69*0.5</f>
        <v>0.75950000000000006</v>
      </c>
      <c r="AD69" s="26">
        <f t="shared" ref="AD69:AD80" si="118">AC69*$D69/$D$68</f>
        <v>0.64540437585465926</v>
      </c>
      <c r="AF69">
        <v>0.51180000000000003</v>
      </c>
      <c r="AG69" s="26">
        <f t="shared" ref="AG69:AG80" si="119">AF69*0.5</f>
        <v>0.25590000000000002</v>
      </c>
      <c r="AH69" s="26">
        <f t="shared" ref="AH69:AH80" si="120">AG69*$D69/$D$68</f>
        <v>0.21745751123266266</v>
      </c>
      <c r="AJ69">
        <v>1.6715</v>
      </c>
      <c r="AK69" s="26">
        <f t="shared" ref="AK69:AK80" si="121">AJ69*0.5</f>
        <v>0.83574999999999999</v>
      </c>
      <c r="AL69" s="26">
        <f t="shared" ref="AL69:AL80" si="122">AK69*$D69/$D$68</f>
        <v>0.71019974604414926</v>
      </c>
      <c r="AN69">
        <v>1.9235000000000002</v>
      </c>
      <c r="AO69">
        <v>0.39169999999999999</v>
      </c>
      <c r="AP69" s="26">
        <f t="shared" ref="AP69:AP80" si="123">AO69*0.5</f>
        <v>0.19585</v>
      </c>
      <c r="AQ69" s="26">
        <f t="shared" ref="AQ69:AQ80" si="124">AP69*$D69/$D$68</f>
        <v>0.16642850166048057</v>
      </c>
      <c r="AS69">
        <v>0</v>
      </c>
      <c r="AT69">
        <v>0.78680000000000005</v>
      </c>
      <c r="AU69" s="26">
        <f t="shared" ref="AU69:AU80" si="125">AT69*0.5</f>
        <v>0.39340000000000003</v>
      </c>
      <c r="AV69" s="26">
        <f t="shared" ref="AV69:AV80" si="126">AU69*$D69/$D$68</f>
        <v>0.33430162141043174</v>
      </c>
      <c r="AX69">
        <v>26.410000000000004</v>
      </c>
      <c r="AY69">
        <v>41.611469999999997</v>
      </c>
      <c r="AZ69">
        <v>1.9029419999999999</v>
      </c>
      <c r="BA69" s="26">
        <f t="shared" si="106"/>
        <v>19.029419999999998</v>
      </c>
      <c r="BB69" s="26">
        <f t="shared" ref="BB69:BB80" si="127">BA69*$D69/$D$68</f>
        <v>16.170731978902129</v>
      </c>
      <c r="BD69">
        <v>21.866910000000001</v>
      </c>
    </row>
    <row r="70" spans="1:56" x14ac:dyDescent="0.3">
      <c r="A70" t="s">
        <v>203</v>
      </c>
      <c r="B70" t="s">
        <v>239</v>
      </c>
      <c r="C70">
        <v>6</v>
      </c>
      <c r="D70" s="7">
        <v>33.11</v>
      </c>
      <c r="E70">
        <v>0.8580000000000001</v>
      </c>
      <c r="F70" s="26">
        <f t="shared" si="107"/>
        <v>0.42900000000000005</v>
      </c>
      <c r="G70" s="26">
        <f t="shared" si="108"/>
        <v>0.27955500885652429</v>
      </c>
      <c r="I70" s="28">
        <f t="shared" si="109"/>
        <v>0.42900000000000005</v>
      </c>
      <c r="J70" s="28">
        <f t="shared" si="110"/>
        <v>0.27747978120726707</v>
      </c>
      <c r="K70">
        <v>6.3169500000000003</v>
      </c>
      <c r="L70" s="26">
        <f t="shared" si="111"/>
        <v>3.1584750000000001</v>
      </c>
      <c r="M70" s="26">
        <f t="shared" si="112"/>
        <v>2.0429206339128738</v>
      </c>
      <c r="P70">
        <v>0.11274999999999999</v>
      </c>
      <c r="Q70">
        <v>8.9199999999999988E-2</v>
      </c>
      <c r="R70">
        <v>4.3114999999999997</v>
      </c>
      <c r="S70">
        <v>35.495000000000005</v>
      </c>
      <c r="T70">
        <v>7.1000000000000008E-2</v>
      </c>
      <c r="U70" s="26">
        <f t="shared" si="113"/>
        <v>3.5500000000000004E-2</v>
      </c>
      <c r="V70" s="26">
        <f t="shared" si="114"/>
        <v>2.3133339893721707E-2</v>
      </c>
      <c r="X70">
        <v>0.34465000000000001</v>
      </c>
      <c r="Y70" s="26">
        <f t="shared" si="115"/>
        <v>0.17232500000000001</v>
      </c>
      <c r="Z70" s="26">
        <f t="shared" si="116"/>
        <v>0.11146084684508693</v>
      </c>
      <c r="AB70">
        <v>1.6560000000000001</v>
      </c>
      <c r="AC70" s="26">
        <f t="shared" si="117"/>
        <v>0.82800000000000007</v>
      </c>
      <c r="AD70" s="26">
        <f t="shared" si="118"/>
        <v>0.53555538191052954</v>
      </c>
      <c r="AF70">
        <v>1.0925</v>
      </c>
      <c r="AG70" s="26">
        <f t="shared" si="119"/>
        <v>0.54625000000000001</v>
      </c>
      <c r="AH70" s="26">
        <f t="shared" si="120"/>
        <v>0.35331778667708535</v>
      </c>
      <c r="AJ70">
        <v>0.59970000000000001</v>
      </c>
      <c r="AK70" s="26">
        <f t="shared" si="121"/>
        <v>0.29985000000000001</v>
      </c>
      <c r="AL70" s="26">
        <f t="shared" si="122"/>
        <v>0.19394478413752686</v>
      </c>
      <c r="AN70">
        <v>2.6145</v>
      </c>
      <c r="AO70">
        <v>0.37420000000000003</v>
      </c>
      <c r="AP70" s="26">
        <f t="shared" si="123"/>
        <v>0.18710000000000002</v>
      </c>
      <c r="AQ70" s="26">
        <f t="shared" si="124"/>
        <v>0.12101740574330926</v>
      </c>
      <c r="AS70">
        <v>2.0534999999999997</v>
      </c>
      <c r="AT70">
        <v>1.1034999999999999</v>
      </c>
      <c r="AU70" s="26">
        <f t="shared" si="125"/>
        <v>0.55174999999999996</v>
      </c>
      <c r="AV70" s="26">
        <f t="shared" si="126"/>
        <v>0.35687521976948622</v>
      </c>
      <c r="AX70">
        <v>41.04</v>
      </c>
      <c r="AY70">
        <v>39.199309999999997</v>
      </c>
      <c r="AZ70">
        <v>2.2785220000000002</v>
      </c>
      <c r="BA70" s="26">
        <f t="shared" si="106"/>
        <v>22.785220000000002</v>
      </c>
      <c r="BB70" s="26">
        <f t="shared" si="127"/>
        <v>14.737617390115258</v>
      </c>
      <c r="BD70">
        <v>17.20383</v>
      </c>
    </row>
    <row r="71" spans="1:56" x14ac:dyDescent="0.3">
      <c r="A71" t="s">
        <v>204</v>
      </c>
      <c r="B71" t="s">
        <v>239</v>
      </c>
      <c r="C71">
        <v>6</v>
      </c>
      <c r="D71" s="7">
        <v>30.92</v>
      </c>
      <c r="E71">
        <v>3.8449999999999998</v>
      </c>
      <c r="F71" s="26">
        <f t="shared" si="107"/>
        <v>1.9224999999999999</v>
      </c>
      <c r="G71" s="26">
        <f t="shared" si="108"/>
        <v>1.1699212753395001</v>
      </c>
      <c r="I71" s="28">
        <f t="shared" si="109"/>
        <v>1.9224999999999999</v>
      </c>
      <c r="J71" s="28">
        <f t="shared" si="110"/>
        <v>1.1612365696425084</v>
      </c>
      <c r="K71">
        <v>15.203949999999999</v>
      </c>
      <c r="L71" s="26">
        <f t="shared" si="111"/>
        <v>7.6019749999999995</v>
      </c>
      <c r="M71" s="26">
        <f t="shared" si="112"/>
        <v>4.5917770462981053</v>
      </c>
      <c r="P71">
        <v>6.9449999999999984E-2</v>
      </c>
      <c r="Q71">
        <v>0.58509999999999995</v>
      </c>
      <c r="R71">
        <v>11.9415</v>
      </c>
      <c r="S71">
        <v>43.075000000000003</v>
      </c>
      <c r="T71">
        <v>1.5034999999999998</v>
      </c>
      <c r="U71" s="26">
        <f t="shared" si="113"/>
        <v>0.75174999999999992</v>
      </c>
      <c r="V71" s="26">
        <f t="shared" si="114"/>
        <v>0.45747116709309188</v>
      </c>
      <c r="X71">
        <v>0.67265000000000008</v>
      </c>
      <c r="Y71" s="26">
        <f t="shared" si="115"/>
        <v>0.33632500000000004</v>
      </c>
      <c r="Z71" s="26">
        <f t="shared" si="116"/>
        <v>0.20314844696229739</v>
      </c>
      <c r="AB71">
        <v>2.907</v>
      </c>
      <c r="AC71" s="26">
        <f t="shared" si="117"/>
        <v>1.4535</v>
      </c>
      <c r="AD71" s="26">
        <f t="shared" si="118"/>
        <v>0.87794920882984973</v>
      </c>
      <c r="AF71">
        <v>2.4045000000000001</v>
      </c>
      <c r="AG71" s="26">
        <f t="shared" si="119"/>
        <v>1.20225</v>
      </c>
      <c r="AH71" s="26">
        <f t="shared" si="120"/>
        <v>0.72618812268021116</v>
      </c>
      <c r="AJ71">
        <v>4.9215</v>
      </c>
      <c r="AK71" s="26">
        <f t="shared" si="121"/>
        <v>2.46075</v>
      </c>
      <c r="AL71" s="26">
        <f t="shared" si="122"/>
        <v>1.4863526079312368</v>
      </c>
      <c r="AN71">
        <v>6.5564999999999998</v>
      </c>
      <c r="AO71">
        <v>0.99749999999999994</v>
      </c>
      <c r="AP71" s="26">
        <f t="shared" si="123"/>
        <v>0.49874999999999997</v>
      </c>
      <c r="AQ71" s="26">
        <f t="shared" si="124"/>
        <v>0.30125708146122293</v>
      </c>
      <c r="AS71">
        <v>1.2274999999999998</v>
      </c>
      <c r="AT71">
        <v>2.3014999999999999</v>
      </c>
      <c r="AU71" s="26">
        <f t="shared" si="125"/>
        <v>1.1507499999999999</v>
      </c>
      <c r="AV71" s="26">
        <f t="shared" si="126"/>
        <v>0.69508087517093187</v>
      </c>
      <c r="AX71">
        <v>67.849999999999994</v>
      </c>
      <c r="AY71">
        <v>38.475050000000003</v>
      </c>
      <c r="AZ71">
        <v>2.2132580000000002</v>
      </c>
      <c r="BA71" s="26">
        <f t="shared" si="106"/>
        <v>22.132580000000001</v>
      </c>
      <c r="BB71" s="26">
        <f t="shared" si="127"/>
        <v>13.368614448134403</v>
      </c>
      <c r="BD71">
        <v>17.383900000000001</v>
      </c>
    </row>
    <row r="72" spans="1:56" x14ac:dyDescent="0.3">
      <c r="A72" t="s">
        <v>205</v>
      </c>
      <c r="B72" t="s">
        <v>239</v>
      </c>
      <c r="C72">
        <v>6</v>
      </c>
      <c r="D72" s="7">
        <v>29.68</v>
      </c>
      <c r="E72">
        <v>5.9619999999999997</v>
      </c>
      <c r="F72" s="26">
        <f t="shared" si="107"/>
        <v>2.9809999999999999</v>
      </c>
      <c r="G72" s="26">
        <f t="shared" si="108"/>
        <v>1.7413123400905333</v>
      </c>
      <c r="I72" s="28">
        <f t="shared" si="109"/>
        <v>2.9809999999999999</v>
      </c>
      <c r="J72" s="28">
        <f t="shared" si="110"/>
        <v>1.7283860128931432</v>
      </c>
      <c r="K72">
        <v>10.233949999999998</v>
      </c>
      <c r="L72" s="26">
        <f t="shared" si="111"/>
        <v>5.1169749999999992</v>
      </c>
      <c r="M72" s="26">
        <f t="shared" si="112"/>
        <v>2.9668259034967761</v>
      </c>
      <c r="P72">
        <v>6.9449999999999984E-2</v>
      </c>
      <c r="Q72">
        <v>0.74160000000000004</v>
      </c>
      <c r="R72">
        <v>10.721500000000001</v>
      </c>
      <c r="S72">
        <v>31.074999999999999</v>
      </c>
      <c r="T72">
        <v>1.2204999999999999</v>
      </c>
      <c r="U72" s="26">
        <f t="shared" si="113"/>
        <v>0.61024999999999996</v>
      </c>
      <c r="V72" s="26">
        <f t="shared" si="114"/>
        <v>0.35646959259988181</v>
      </c>
      <c r="X72">
        <v>0.16814999999999999</v>
      </c>
      <c r="Y72" s="26">
        <f t="shared" si="115"/>
        <v>8.4074999999999997E-2</v>
      </c>
      <c r="Z72" s="26">
        <f t="shared" si="116"/>
        <v>4.8746747411603834E-2</v>
      </c>
      <c r="AB72">
        <v>0.85520000000000007</v>
      </c>
      <c r="AC72" s="26">
        <f t="shared" si="117"/>
        <v>0.42760000000000004</v>
      </c>
      <c r="AD72" s="26">
        <f t="shared" si="118"/>
        <v>0.24792279742137138</v>
      </c>
      <c r="AF72">
        <v>0.33069999999999999</v>
      </c>
      <c r="AG72" s="26">
        <f t="shared" si="119"/>
        <v>0.16535</v>
      </c>
      <c r="AH72" s="26">
        <f t="shared" si="120"/>
        <v>9.5870052744676693E-2</v>
      </c>
      <c r="AJ72">
        <v>4.3445</v>
      </c>
      <c r="AK72" s="26">
        <f t="shared" si="121"/>
        <v>2.17225</v>
      </c>
      <c r="AL72" s="26">
        <f t="shared" si="122"/>
        <v>1.2594721625317447</v>
      </c>
      <c r="AN72">
        <v>3.9175000000000004</v>
      </c>
      <c r="AO72">
        <v>0.49880000000000002</v>
      </c>
      <c r="AP72" s="26">
        <f t="shared" si="123"/>
        <v>0.24940000000000001</v>
      </c>
      <c r="AQ72" s="26">
        <f t="shared" si="124"/>
        <v>0.14460230513772224</v>
      </c>
      <c r="AS72">
        <v>1.3004999999999998</v>
      </c>
      <c r="AT72">
        <v>0.88990000000000002</v>
      </c>
      <c r="AU72" s="26">
        <f t="shared" si="125"/>
        <v>0.44495000000000001</v>
      </c>
      <c r="AV72" s="26">
        <f t="shared" si="126"/>
        <v>0.25798234030084</v>
      </c>
      <c r="AX72">
        <v>52.809999999999995</v>
      </c>
      <c r="AY72">
        <v>40.214770000000001</v>
      </c>
      <c r="AZ72">
        <v>2.0085670000000002</v>
      </c>
      <c r="BA72" s="26">
        <f t="shared" si="106"/>
        <v>20.08567</v>
      </c>
      <c r="BB72" s="26">
        <f t="shared" si="127"/>
        <v>11.645686376245362</v>
      </c>
      <c r="BD72">
        <v>20.021619999999999</v>
      </c>
    </row>
    <row r="73" spans="1:56" x14ac:dyDescent="0.3">
      <c r="A73" t="s">
        <v>206</v>
      </c>
      <c r="B73" t="s">
        <v>239</v>
      </c>
      <c r="C73">
        <v>6</v>
      </c>
      <c r="D73" s="7">
        <v>23.54</v>
      </c>
      <c r="E73">
        <v>4.3629999999999995</v>
      </c>
      <c r="F73" s="26">
        <f t="shared" si="107"/>
        <v>2.1814999999999998</v>
      </c>
      <c r="G73" s="26">
        <f t="shared" si="108"/>
        <v>1.0106772288919503</v>
      </c>
      <c r="I73" s="28">
        <f t="shared" si="109"/>
        <v>2.1814999999999998</v>
      </c>
      <c r="J73" s="28">
        <f t="shared" si="110"/>
        <v>1.0031746434850557</v>
      </c>
      <c r="K73">
        <v>15.133949999999999</v>
      </c>
      <c r="L73" s="26">
        <f t="shared" si="111"/>
        <v>7.5669749999999993</v>
      </c>
      <c r="M73" s="26">
        <f t="shared" si="112"/>
        <v>3.4797146219964836</v>
      </c>
      <c r="P73">
        <v>9.8549999999999999E-2</v>
      </c>
      <c r="Q73">
        <v>0.67520000000000002</v>
      </c>
      <c r="R73">
        <v>14.641500000000001</v>
      </c>
      <c r="S73">
        <v>2.5749999999999993</v>
      </c>
      <c r="T73">
        <v>0.58300000000000007</v>
      </c>
      <c r="U73" s="26">
        <f t="shared" si="113"/>
        <v>0.29150000000000004</v>
      </c>
      <c r="V73" s="26">
        <f t="shared" si="114"/>
        <v>0.13505038378271994</v>
      </c>
      <c r="X73">
        <v>0.19155</v>
      </c>
      <c r="Y73" s="26">
        <f t="shared" si="115"/>
        <v>9.5774999999999999E-2</v>
      </c>
      <c r="Z73" s="26">
        <f t="shared" si="116"/>
        <v>4.4042654815393635E-2</v>
      </c>
      <c r="AB73">
        <v>2.2399999999999998</v>
      </c>
      <c r="AC73" s="26">
        <f t="shared" si="117"/>
        <v>1.1199999999999999</v>
      </c>
      <c r="AD73" s="26">
        <f t="shared" si="118"/>
        <v>0.51503809337761275</v>
      </c>
      <c r="AF73">
        <v>0.35339999999999999</v>
      </c>
      <c r="AG73" s="26">
        <f t="shared" si="119"/>
        <v>0.1767</v>
      </c>
      <c r="AH73" s="26">
        <f t="shared" si="120"/>
        <v>8.125645633912873E-2</v>
      </c>
      <c r="AJ73">
        <v>0.91349999999999998</v>
      </c>
      <c r="AK73" s="26">
        <f t="shared" si="121"/>
        <v>0.45674999999999999</v>
      </c>
      <c r="AL73" s="26">
        <f t="shared" si="122"/>
        <v>0.21003897245555772</v>
      </c>
      <c r="AN73">
        <v>8.9274999999999984</v>
      </c>
      <c r="AO73">
        <v>0.79610000000000003</v>
      </c>
      <c r="AP73" s="26">
        <f t="shared" si="123"/>
        <v>0.39805000000000001</v>
      </c>
      <c r="AQ73" s="26">
        <f t="shared" si="124"/>
        <v>0.18304545809728462</v>
      </c>
      <c r="AS73">
        <v>3.3274999999999997</v>
      </c>
      <c r="AT73">
        <v>1.6585000000000001</v>
      </c>
      <c r="AU73" s="26">
        <f t="shared" si="125"/>
        <v>0.82925000000000004</v>
      </c>
      <c r="AV73" s="26">
        <f t="shared" si="126"/>
        <v>0.38133512404766562</v>
      </c>
      <c r="AX73">
        <v>44.09</v>
      </c>
      <c r="AY73">
        <v>41.45908</v>
      </c>
      <c r="AZ73">
        <v>2.079825</v>
      </c>
      <c r="BA73" s="26">
        <f t="shared" si="106"/>
        <v>20.798249999999999</v>
      </c>
      <c r="BB73" s="26">
        <f t="shared" si="127"/>
        <v>9.5641884157061927</v>
      </c>
      <c r="BD73">
        <v>19.93393</v>
      </c>
    </row>
    <row r="74" spans="1:56" x14ac:dyDescent="0.3">
      <c r="A74" t="s">
        <v>207</v>
      </c>
      <c r="B74" t="s">
        <v>239</v>
      </c>
      <c r="C74">
        <v>6</v>
      </c>
      <c r="D74" s="7">
        <v>20.23</v>
      </c>
      <c r="E74">
        <v>5.0249999999999995</v>
      </c>
      <c r="F74" s="26">
        <f t="shared" si="107"/>
        <v>2.5124999999999997</v>
      </c>
      <c r="G74" s="26">
        <f t="shared" si="108"/>
        <v>1.0003518008266088</v>
      </c>
      <c r="I74" s="28">
        <f t="shared" si="109"/>
        <v>2.5124999999999997</v>
      </c>
      <c r="J74" s="28">
        <f t="shared" si="110"/>
        <v>0.99292586442664588</v>
      </c>
      <c r="K74">
        <v>12.08395</v>
      </c>
      <c r="L74" s="26">
        <f t="shared" si="111"/>
        <v>6.0419749999999999</v>
      </c>
      <c r="M74" s="26">
        <f t="shared" si="112"/>
        <v>2.3877545272514165</v>
      </c>
      <c r="P74">
        <v>0.62854999999999994</v>
      </c>
      <c r="Q74">
        <v>0.82879999999999998</v>
      </c>
      <c r="R74">
        <v>8.0574999999999992</v>
      </c>
      <c r="S74">
        <v>16.485000000000003</v>
      </c>
      <c r="T74">
        <v>1.2945</v>
      </c>
      <c r="U74" s="26">
        <f t="shared" si="113"/>
        <v>0.64724999999999999</v>
      </c>
      <c r="V74" s="26">
        <f t="shared" si="114"/>
        <v>0.2577025683920488</v>
      </c>
      <c r="X74">
        <v>1.79135</v>
      </c>
      <c r="Y74" s="26">
        <f t="shared" si="115"/>
        <v>0.895675</v>
      </c>
      <c r="Z74" s="26">
        <f t="shared" si="116"/>
        <v>0.35396572084391481</v>
      </c>
      <c r="AB74">
        <v>1.8049999999999999</v>
      </c>
      <c r="AC74" s="26">
        <f t="shared" si="117"/>
        <v>0.90249999999999997</v>
      </c>
      <c r="AD74" s="26">
        <f t="shared" si="118"/>
        <v>0.35666292244579018</v>
      </c>
      <c r="AF74">
        <v>1.6114999999999999</v>
      </c>
      <c r="AG74" s="26">
        <f t="shared" si="119"/>
        <v>0.80574999999999997</v>
      </c>
      <c r="AH74" s="26">
        <f t="shared" si="120"/>
        <v>0.31842786677085372</v>
      </c>
      <c r="AJ74">
        <v>3.3295000000000003</v>
      </c>
      <c r="AK74" s="26">
        <f t="shared" si="121"/>
        <v>1.6647500000000002</v>
      </c>
      <c r="AL74" s="26">
        <f t="shared" si="122"/>
        <v>0.65789983395194385</v>
      </c>
      <c r="AN74">
        <v>5.6924999999999999</v>
      </c>
      <c r="AO74">
        <v>0.72930000000000006</v>
      </c>
      <c r="AP74" s="26">
        <f t="shared" si="123"/>
        <v>0.36465000000000003</v>
      </c>
      <c r="AQ74" s="26">
        <f t="shared" si="124"/>
        <v>0.1441076284430553</v>
      </c>
      <c r="AS74">
        <v>2.1074999999999999</v>
      </c>
      <c r="AT74">
        <v>1.8534999999999999</v>
      </c>
      <c r="AU74" s="26">
        <f t="shared" si="125"/>
        <v>0.92674999999999996</v>
      </c>
      <c r="AV74" s="26">
        <f t="shared" si="126"/>
        <v>0.36624638601289317</v>
      </c>
      <c r="AX74">
        <v>134.44999999999999</v>
      </c>
      <c r="AY74">
        <v>37.336069999999999</v>
      </c>
      <c r="AZ74">
        <v>1.9424319999999999</v>
      </c>
      <c r="BA74" s="26">
        <f t="shared" si="106"/>
        <v>19.424319999999998</v>
      </c>
      <c r="BB74" s="26">
        <f t="shared" si="127"/>
        <v>7.6763819808556359</v>
      </c>
      <c r="BD74">
        <v>19.221299999999999</v>
      </c>
    </row>
    <row r="75" spans="1:56" x14ac:dyDescent="0.3">
      <c r="A75" t="s">
        <v>208</v>
      </c>
      <c r="B75" t="s">
        <v>239</v>
      </c>
      <c r="C75">
        <v>6</v>
      </c>
      <c r="D75" s="7">
        <v>19.11</v>
      </c>
      <c r="E75">
        <v>4.1879999999999997</v>
      </c>
      <c r="F75" s="26">
        <f t="shared" si="107"/>
        <v>2.0939999999999999</v>
      </c>
      <c r="G75" s="26">
        <f t="shared" si="108"/>
        <v>0.78756819523715804</v>
      </c>
      <c r="I75" s="28">
        <f t="shared" si="109"/>
        <v>2.0939999999999999</v>
      </c>
      <c r="J75" s="28">
        <f t="shared" si="110"/>
        <v>0.78172182066809925</v>
      </c>
      <c r="K75">
        <v>8.1519499999999994</v>
      </c>
      <c r="L75" s="26">
        <f t="shared" si="111"/>
        <v>4.0759749999999997</v>
      </c>
      <c r="M75" s="26">
        <f t="shared" si="112"/>
        <v>1.5216230171908576</v>
      </c>
      <c r="P75">
        <v>0.39915</v>
      </c>
      <c r="Q75">
        <v>0.84509999999999996</v>
      </c>
      <c r="R75">
        <v>5.4304999999999994</v>
      </c>
      <c r="S75">
        <v>17.824999999999999</v>
      </c>
      <c r="T75">
        <v>1.6375</v>
      </c>
      <c r="U75" s="26">
        <f t="shared" si="113"/>
        <v>0.81874999999999998</v>
      </c>
      <c r="V75" s="26">
        <f t="shared" si="114"/>
        <v>0.30793765990946659</v>
      </c>
      <c r="X75">
        <v>0.48905000000000004</v>
      </c>
      <c r="Y75" s="26">
        <f t="shared" si="115"/>
        <v>0.24452500000000002</v>
      </c>
      <c r="Z75" s="26">
        <f t="shared" si="116"/>
        <v>9.1284874975581187E-2</v>
      </c>
      <c r="AB75">
        <v>1.851</v>
      </c>
      <c r="AC75" s="26">
        <f t="shared" si="117"/>
        <v>0.92549999999999999</v>
      </c>
      <c r="AD75" s="26">
        <f t="shared" si="118"/>
        <v>0.34550312561047081</v>
      </c>
      <c r="AF75">
        <v>1.2395</v>
      </c>
      <c r="AG75" s="26">
        <f t="shared" si="119"/>
        <v>0.61975000000000002</v>
      </c>
      <c r="AH75" s="26">
        <f t="shared" si="120"/>
        <v>0.2313620336003126</v>
      </c>
      <c r="AJ75">
        <v>2.4675000000000002</v>
      </c>
      <c r="AK75" s="26">
        <f t="shared" si="121"/>
        <v>1.2337500000000001</v>
      </c>
      <c r="AL75" s="26">
        <f t="shared" si="122"/>
        <v>0.46057750537214304</v>
      </c>
      <c r="AN75">
        <v>3.8235000000000001</v>
      </c>
      <c r="AO75">
        <v>0.53639999999999999</v>
      </c>
      <c r="AP75" s="26">
        <f t="shared" si="123"/>
        <v>0.26819999999999999</v>
      </c>
      <c r="AQ75" s="26">
        <f t="shared" si="124"/>
        <v>0.10012310998241844</v>
      </c>
      <c r="AS75">
        <v>4.8514999999999997</v>
      </c>
      <c r="AT75">
        <v>1.3274999999999999</v>
      </c>
      <c r="AU75" s="26">
        <f t="shared" si="125"/>
        <v>0.66374999999999995</v>
      </c>
      <c r="AV75" s="26">
        <f t="shared" si="126"/>
        <v>0.24778789802695839</v>
      </c>
      <c r="AX75">
        <v>66.539999999999992</v>
      </c>
      <c r="AY75">
        <v>37.268520000000002</v>
      </c>
      <c r="AZ75">
        <v>2.023854</v>
      </c>
      <c r="BA75" s="26">
        <f t="shared" si="106"/>
        <v>20.23854</v>
      </c>
      <c r="BB75" s="26">
        <f t="shared" si="127"/>
        <v>7.5553525962101977</v>
      </c>
      <c r="BD75">
        <v>18.414629999999999</v>
      </c>
    </row>
    <row r="76" spans="1:56" x14ac:dyDescent="0.3">
      <c r="A76" t="s">
        <v>209</v>
      </c>
      <c r="B76" t="s">
        <v>239</v>
      </c>
      <c r="C76">
        <v>6</v>
      </c>
      <c r="D76" s="7">
        <v>16.23</v>
      </c>
      <c r="E76">
        <v>5.8330000000000002</v>
      </c>
      <c r="F76" s="26">
        <f t="shared" si="107"/>
        <v>2.9165000000000001</v>
      </c>
      <c r="G76" s="26">
        <f t="shared" si="108"/>
        <v>0.93160391655185981</v>
      </c>
      <c r="I76" s="28">
        <f t="shared" si="109"/>
        <v>2.9165000000000001</v>
      </c>
      <c r="J76" s="28">
        <f t="shared" si="110"/>
        <v>0.92468831803086549</v>
      </c>
      <c r="K76">
        <v>8.5309499999999989</v>
      </c>
      <c r="L76" s="26">
        <f t="shared" si="111"/>
        <v>4.2654749999999995</v>
      </c>
      <c r="M76" s="26">
        <f t="shared" si="112"/>
        <v>1.3523863889431529</v>
      </c>
      <c r="P76">
        <v>0.34104999999999996</v>
      </c>
      <c r="Q76">
        <v>0.68689999999999996</v>
      </c>
      <c r="R76">
        <v>7.5325000000000006</v>
      </c>
      <c r="S76">
        <v>8.1750000000000007</v>
      </c>
      <c r="T76">
        <v>2.3935</v>
      </c>
      <c r="U76" s="26">
        <f t="shared" si="113"/>
        <v>1.19675</v>
      </c>
      <c r="V76" s="26">
        <f t="shared" si="114"/>
        <v>0.38227223971659119</v>
      </c>
      <c r="X76">
        <v>1.72235</v>
      </c>
      <c r="Y76" s="26">
        <f t="shared" si="115"/>
        <v>0.86117500000000002</v>
      </c>
      <c r="Z76" s="26">
        <f t="shared" si="116"/>
        <v>0.27303907501465136</v>
      </c>
      <c r="AB76">
        <v>1.0150000000000001</v>
      </c>
      <c r="AC76" s="26">
        <f t="shared" si="117"/>
        <v>0.50750000000000006</v>
      </c>
      <c r="AD76" s="26">
        <f t="shared" si="118"/>
        <v>0.16090496190662243</v>
      </c>
      <c r="AF76">
        <v>1.6015000000000001</v>
      </c>
      <c r="AG76" s="26">
        <f t="shared" si="119"/>
        <v>0.80075000000000007</v>
      </c>
      <c r="AH76" s="26">
        <f t="shared" si="120"/>
        <v>0.25388108028911904</v>
      </c>
      <c r="AJ76">
        <v>3.9085000000000005</v>
      </c>
      <c r="AK76" s="26">
        <f t="shared" si="121"/>
        <v>1.9542500000000003</v>
      </c>
      <c r="AL76" s="26">
        <f t="shared" si="122"/>
        <v>0.61960299863254553</v>
      </c>
      <c r="AN76">
        <v>7.1614999999999993</v>
      </c>
      <c r="AO76">
        <v>1.1555</v>
      </c>
      <c r="AP76" s="26">
        <f t="shared" si="123"/>
        <v>0.57774999999999999</v>
      </c>
      <c r="AQ76" s="26">
        <f t="shared" si="124"/>
        <v>0.18317801328384453</v>
      </c>
      <c r="AS76">
        <v>5.2174999999999994</v>
      </c>
      <c r="AT76">
        <v>2.3334999999999999</v>
      </c>
      <c r="AU76" s="26">
        <f t="shared" si="125"/>
        <v>1.16675</v>
      </c>
      <c r="AV76" s="26">
        <f t="shared" si="126"/>
        <v>0.36992288532916584</v>
      </c>
      <c r="AX76">
        <v>96.55</v>
      </c>
      <c r="AY76">
        <v>37.710830000000001</v>
      </c>
      <c r="AZ76">
        <v>1.45825</v>
      </c>
      <c r="BA76" s="26">
        <f t="shared" si="106"/>
        <v>14.5825</v>
      </c>
      <c r="BB76" s="26">
        <f t="shared" si="127"/>
        <v>4.6234415901543278</v>
      </c>
      <c r="BD76">
        <v>25.860330000000001</v>
      </c>
    </row>
    <row r="77" spans="1:56" x14ac:dyDescent="0.3">
      <c r="A77" t="s">
        <v>210</v>
      </c>
      <c r="B77" t="s">
        <v>239</v>
      </c>
      <c r="C77">
        <v>6</v>
      </c>
      <c r="D77" s="7">
        <v>13.23</v>
      </c>
      <c r="E77">
        <v>4.4769999999999994</v>
      </c>
      <c r="F77" s="26">
        <f t="shared" si="107"/>
        <v>2.2384999999999997</v>
      </c>
      <c r="G77" s="26">
        <f t="shared" si="108"/>
        <v>0.58286469198976576</v>
      </c>
      <c r="I77" s="28">
        <f t="shared" si="109"/>
        <v>2.2384999999999997</v>
      </c>
      <c r="J77" s="28">
        <f t="shared" si="110"/>
        <v>0.57853789802695832</v>
      </c>
      <c r="K77">
        <v>7.3869499999999997</v>
      </c>
      <c r="L77" s="26">
        <f t="shared" si="111"/>
        <v>3.6934749999999998</v>
      </c>
      <c r="M77" s="26">
        <f t="shared" si="112"/>
        <v>0.9545746092986912</v>
      </c>
      <c r="P77">
        <v>0.24894999999999998</v>
      </c>
      <c r="Q77">
        <v>1.1435</v>
      </c>
      <c r="R77">
        <v>4.4504999999999999</v>
      </c>
      <c r="S77">
        <v>34.234999999999999</v>
      </c>
      <c r="T77">
        <v>1.3704999999999998</v>
      </c>
      <c r="U77" s="26">
        <f t="shared" si="113"/>
        <v>0.68524999999999991</v>
      </c>
      <c r="V77" s="26">
        <f t="shared" si="114"/>
        <v>0.17842663845699663</v>
      </c>
      <c r="X77">
        <v>0.63625000000000009</v>
      </c>
      <c r="Y77" s="26">
        <f t="shared" si="115"/>
        <v>0.31812500000000005</v>
      </c>
      <c r="Z77" s="26">
        <f t="shared" si="116"/>
        <v>8.2219061340105509E-2</v>
      </c>
      <c r="AB77">
        <v>0.76850000000000007</v>
      </c>
      <c r="AC77" s="26">
        <f t="shared" si="117"/>
        <v>0.38425000000000004</v>
      </c>
      <c r="AD77" s="26">
        <f t="shared" si="118"/>
        <v>9.9308995897636268E-2</v>
      </c>
      <c r="AF77">
        <v>1.2245000000000001</v>
      </c>
      <c r="AG77" s="26">
        <f t="shared" si="119"/>
        <v>0.61225000000000007</v>
      </c>
      <c r="AH77" s="26">
        <f t="shared" si="120"/>
        <v>0.15823534870091818</v>
      </c>
      <c r="AJ77">
        <v>6.0484999999999998</v>
      </c>
      <c r="AK77" s="26">
        <f t="shared" si="121"/>
        <v>3.0242499999999999</v>
      </c>
      <c r="AL77" s="26">
        <f t="shared" si="122"/>
        <v>0.78161413361984766</v>
      </c>
      <c r="AN77">
        <v>4.1825000000000001</v>
      </c>
      <c r="AO77">
        <v>0.51039999999999996</v>
      </c>
      <c r="AP77" s="26">
        <f t="shared" si="123"/>
        <v>0.25519999999999998</v>
      </c>
      <c r="AQ77" s="26">
        <f t="shared" si="124"/>
        <v>6.5956163313147104E-2</v>
      </c>
      <c r="AS77">
        <v>8.4794999999999998</v>
      </c>
      <c r="AT77">
        <v>1.2635000000000001</v>
      </c>
      <c r="AU77" s="26">
        <f t="shared" si="125"/>
        <v>0.63175000000000003</v>
      </c>
      <c r="AV77" s="26">
        <f t="shared" si="126"/>
        <v>0.16327510255909361</v>
      </c>
      <c r="AX77">
        <v>99.35</v>
      </c>
      <c r="AY77">
        <v>34.165759999999999</v>
      </c>
      <c r="AZ77">
        <v>1.8239669999999999</v>
      </c>
      <c r="BA77" s="26">
        <f t="shared" si="106"/>
        <v>18.23967</v>
      </c>
      <c r="BB77" s="26">
        <f t="shared" si="127"/>
        <v>4.7140229361203367</v>
      </c>
      <c r="BD77">
        <v>18.731570000000001</v>
      </c>
    </row>
    <row r="78" spans="1:56" x14ac:dyDescent="0.3">
      <c r="A78" t="s">
        <v>211</v>
      </c>
      <c r="B78" t="s">
        <v>239</v>
      </c>
      <c r="C78">
        <v>6</v>
      </c>
      <c r="D78" s="7">
        <v>8.2100000000000009</v>
      </c>
      <c r="E78">
        <v>8.6790000000000003</v>
      </c>
      <c r="F78" s="26">
        <f t="shared" si="107"/>
        <v>4.3395000000000001</v>
      </c>
      <c r="G78" s="26">
        <f t="shared" si="108"/>
        <v>0.70118667585121042</v>
      </c>
      <c r="I78" s="28">
        <f t="shared" si="109"/>
        <v>4.3395000000000001</v>
      </c>
      <c r="J78" s="28">
        <f t="shared" si="110"/>
        <v>0.69598153936315699</v>
      </c>
      <c r="K78">
        <v>12.103949999999999</v>
      </c>
      <c r="L78" s="26">
        <f t="shared" si="111"/>
        <v>6.0519749999999997</v>
      </c>
      <c r="M78" s="26">
        <f t="shared" si="112"/>
        <v>0.97063322426255128</v>
      </c>
      <c r="P78">
        <v>0.33904999999999996</v>
      </c>
      <c r="Q78">
        <v>0.82850000000000001</v>
      </c>
      <c r="R78">
        <v>7.6214999999999993</v>
      </c>
      <c r="S78">
        <v>6.4450000000000003</v>
      </c>
      <c r="T78">
        <v>3.7745000000000002</v>
      </c>
      <c r="U78" s="26">
        <f t="shared" si="113"/>
        <v>1.8872500000000001</v>
      </c>
      <c r="V78" s="26">
        <f t="shared" si="114"/>
        <v>0.30494631962212165</v>
      </c>
      <c r="X78">
        <v>1.01335</v>
      </c>
      <c r="Y78" s="26">
        <f t="shared" si="115"/>
        <v>0.50667499999999999</v>
      </c>
      <c r="Z78" s="26">
        <f t="shared" si="116"/>
        <v>8.1261999413948058E-2</v>
      </c>
      <c r="AB78">
        <v>1.7889999999999999</v>
      </c>
      <c r="AC78" s="26">
        <f t="shared" si="117"/>
        <v>0.89449999999999996</v>
      </c>
      <c r="AD78" s="26">
        <f t="shared" si="118"/>
        <v>0.14346249267435049</v>
      </c>
      <c r="AF78">
        <v>2.1905000000000001</v>
      </c>
      <c r="AG78" s="26">
        <f t="shared" si="119"/>
        <v>1.0952500000000001</v>
      </c>
      <c r="AH78" s="26">
        <f t="shared" si="120"/>
        <v>0.17565935729634699</v>
      </c>
      <c r="AJ78">
        <v>2.9165000000000001</v>
      </c>
      <c r="AK78" s="26">
        <f t="shared" si="121"/>
        <v>1.45825</v>
      </c>
      <c r="AL78" s="26">
        <f t="shared" si="122"/>
        <v>0.23387834537995708</v>
      </c>
      <c r="AN78">
        <v>5.2365000000000004</v>
      </c>
      <c r="AO78">
        <v>0.92830000000000001</v>
      </c>
      <c r="AP78" s="26">
        <f t="shared" si="123"/>
        <v>0.46415000000000001</v>
      </c>
      <c r="AQ78" s="26">
        <f t="shared" si="124"/>
        <v>7.4441717132252408E-2</v>
      </c>
      <c r="AS78">
        <v>6.7534999999999989</v>
      </c>
      <c r="AT78">
        <v>2.4365000000000001</v>
      </c>
      <c r="AU78" s="26">
        <f t="shared" si="125"/>
        <v>1.2182500000000001</v>
      </c>
      <c r="AV78" s="26">
        <f t="shared" si="126"/>
        <v>0.19538645243211566</v>
      </c>
      <c r="AX78">
        <v>96.149999999999991</v>
      </c>
      <c r="AY78">
        <v>34.160760000000003</v>
      </c>
      <c r="AZ78">
        <v>1.6996260000000001</v>
      </c>
      <c r="BA78" s="26">
        <f t="shared" si="106"/>
        <v>16.996259999999999</v>
      </c>
      <c r="BB78" s="26">
        <f t="shared" si="127"/>
        <v>2.7259092518069936</v>
      </c>
      <c r="BD78">
        <v>20.098990000000001</v>
      </c>
    </row>
    <row r="79" spans="1:56" x14ac:dyDescent="0.3">
      <c r="A79" t="s">
        <v>212</v>
      </c>
      <c r="B79" t="s">
        <v>239</v>
      </c>
      <c r="C79">
        <v>6</v>
      </c>
      <c r="D79" s="7">
        <v>4.16</v>
      </c>
      <c r="E79">
        <v>6.915</v>
      </c>
      <c r="F79" s="26">
        <f t="shared" si="107"/>
        <v>3.4575</v>
      </c>
      <c r="G79" s="26">
        <f t="shared" si="108"/>
        <v>0.28307813422554617</v>
      </c>
      <c r="I79" s="28">
        <f t="shared" si="109"/>
        <v>3.4575</v>
      </c>
      <c r="J79" s="28">
        <f t="shared" si="110"/>
        <v>0.28097675327212346</v>
      </c>
      <c r="K79">
        <v>7.0919499999999998</v>
      </c>
      <c r="L79" s="26">
        <f t="shared" si="111"/>
        <v>3.5459749999999999</v>
      </c>
      <c r="M79" s="26">
        <f t="shared" si="112"/>
        <v>0.28816675131861691</v>
      </c>
      <c r="P79">
        <v>0.38314999999999999</v>
      </c>
      <c r="Q79">
        <v>1.1475</v>
      </c>
      <c r="R79">
        <v>12.5115</v>
      </c>
      <c r="S79">
        <v>0</v>
      </c>
      <c r="T79">
        <v>2.6045000000000003</v>
      </c>
      <c r="U79" s="26">
        <f t="shared" si="113"/>
        <v>1.3022500000000001</v>
      </c>
      <c r="V79" s="26">
        <f t="shared" si="114"/>
        <v>0.10661995670143673</v>
      </c>
      <c r="X79">
        <v>1.67635</v>
      </c>
      <c r="Y79" s="26">
        <f t="shared" si="115"/>
        <v>0.838175</v>
      </c>
      <c r="Z79" s="26">
        <f t="shared" si="116"/>
        <v>6.8115022465325276E-2</v>
      </c>
      <c r="AB79">
        <v>0.7722</v>
      </c>
      <c r="AC79" s="26">
        <f t="shared" si="117"/>
        <v>0.3861</v>
      </c>
      <c r="AD79" s="26">
        <f t="shared" si="118"/>
        <v>3.1376753272123463E-2</v>
      </c>
      <c r="AF79">
        <v>0.57130000000000003</v>
      </c>
      <c r="AG79" s="26">
        <f t="shared" si="119"/>
        <v>0.28565000000000002</v>
      </c>
      <c r="AH79" s="26">
        <f t="shared" si="120"/>
        <v>2.3213596405547959E-2</v>
      </c>
      <c r="AJ79">
        <v>3.8865000000000003</v>
      </c>
      <c r="AK79" s="26">
        <f t="shared" si="121"/>
        <v>1.9432500000000001</v>
      </c>
      <c r="AL79" s="26">
        <f t="shared" si="122"/>
        <v>0.15791990623168589</v>
      </c>
      <c r="AN79">
        <v>7.8314999999999992</v>
      </c>
      <c r="AO79">
        <v>1.0545</v>
      </c>
      <c r="AP79" s="26">
        <f t="shared" si="123"/>
        <v>0.52725</v>
      </c>
      <c r="AQ79" s="26">
        <f t="shared" si="124"/>
        <v>4.2847431138894318E-2</v>
      </c>
      <c r="AS79">
        <v>3.9215</v>
      </c>
      <c r="AT79">
        <v>1.5165</v>
      </c>
      <c r="AU79" s="26">
        <f t="shared" si="125"/>
        <v>0.75824999999999998</v>
      </c>
      <c r="AV79" s="26">
        <f t="shared" si="126"/>
        <v>6.1619847626489553E-2</v>
      </c>
      <c r="AX79">
        <v>73.309999999999988</v>
      </c>
      <c r="AY79">
        <v>43.087679999999999</v>
      </c>
      <c r="AZ79">
        <v>1.752901</v>
      </c>
      <c r="BA79" s="26">
        <f t="shared" si="106"/>
        <v>17.52901</v>
      </c>
      <c r="BB79" s="26">
        <f t="shared" si="127"/>
        <v>1.424510287165462</v>
      </c>
      <c r="BD79">
        <v>24.580780000000001</v>
      </c>
    </row>
    <row r="80" spans="1:56" s="24" customFormat="1" x14ac:dyDescent="0.3">
      <c r="A80" s="24" t="s">
        <v>213</v>
      </c>
      <c r="B80" s="24" t="s">
        <v>239</v>
      </c>
      <c r="C80" s="24">
        <v>6</v>
      </c>
      <c r="D80" s="25">
        <v>2.2599999999999998</v>
      </c>
      <c r="E80" s="24">
        <v>8.9310000000000009</v>
      </c>
      <c r="F80" s="27">
        <f t="shared" si="107"/>
        <v>4.4655000000000005</v>
      </c>
      <c r="G80" s="27">
        <f t="shared" si="108"/>
        <v>0.19862290887620546</v>
      </c>
      <c r="H80" s="45">
        <f>G68-G80</f>
        <v>0.4547271206455421</v>
      </c>
      <c r="I80" s="29">
        <f t="shared" si="109"/>
        <v>4.4655000000000005</v>
      </c>
      <c r="J80" s="29">
        <f t="shared" si="110"/>
        <v>0.19714846649736276</v>
      </c>
      <c r="K80" s="24">
        <v>9.7669499999999996</v>
      </c>
      <c r="L80" s="27">
        <f t="shared" si="111"/>
        <v>4.8834749999999998</v>
      </c>
      <c r="M80" s="27">
        <f t="shared" si="112"/>
        <v>0.21560174838835708</v>
      </c>
      <c r="N80" s="45">
        <f>M68-M80</f>
        <v>6.8013732516116425</v>
      </c>
      <c r="O80" s="45"/>
      <c r="P80" s="24">
        <v>0.22884999999999997</v>
      </c>
      <c r="Q80" s="24">
        <v>1.1265000000000001</v>
      </c>
      <c r="R80" s="24">
        <v>6.0584999999999996</v>
      </c>
      <c r="S80" s="24">
        <v>5.1850000000000023</v>
      </c>
      <c r="T80" s="24">
        <v>3.3435000000000001</v>
      </c>
      <c r="U80" s="27">
        <f t="shared" si="113"/>
        <v>1.6717500000000001</v>
      </c>
      <c r="V80" s="27">
        <f t="shared" si="114"/>
        <v>7.4358492422751415E-2</v>
      </c>
      <c r="W80" s="45">
        <f>V68-V80</f>
        <v>0.69510347372564452</v>
      </c>
      <c r="X80" s="24">
        <v>1.49735</v>
      </c>
      <c r="Y80" s="26">
        <f t="shared" si="115"/>
        <v>0.74867499999999998</v>
      </c>
      <c r="Z80" s="26">
        <f t="shared" si="116"/>
        <v>3.3053438171517874E-2</v>
      </c>
      <c r="AA80" s="44">
        <f>Z68-Z80</f>
        <v>2.8561215618284823</v>
      </c>
      <c r="AB80" s="24">
        <v>1.37</v>
      </c>
      <c r="AC80" s="27">
        <f t="shared" si="117"/>
        <v>0.68500000000000005</v>
      </c>
      <c r="AD80" s="27">
        <f t="shared" si="118"/>
        <v>3.0242234811486621E-2</v>
      </c>
      <c r="AE80" s="45">
        <f>AD68-AD80</f>
        <v>2.4007577651885135</v>
      </c>
      <c r="AF80" s="24">
        <v>0.9588000000000001</v>
      </c>
      <c r="AG80" s="27">
        <f t="shared" si="119"/>
        <v>0.47940000000000005</v>
      </c>
      <c r="AH80" s="27">
        <f t="shared" si="120"/>
        <v>2.1165149443250639E-2</v>
      </c>
      <c r="AI80" s="45">
        <f>AH68-AH80</f>
        <v>0.95058485055674935</v>
      </c>
      <c r="AJ80" s="24">
        <v>4.3584999999999994</v>
      </c>
      <c r="AK80" s="27">
        <f t="shared" si="121"/>
        <v>2.1792499999999997</v>
      </c>
      <c r="AL80" s="27">
        <f t="shared" si="122"/>
        <v>9.6212248486032409E-2</v>
      </c>
      <c r="AM80" s="45">
        <f>AL68-AL80</f>
        <v>1.5765377515139674</v>
      </c>
      <c r="AN80" s="24">
        <v>5.3784999999999998</v>
      </c>
      <c r="AO80" s="24">
        <v>0.91510000000000002</v>
      </c>
      <c r="AP80" s="27">
        <f t="shared" si="123"/>
        <v>0.45755000000000001</v>
      </c>
      <c r="AQ80" s="27">
        <f t="shared" si="124"/>
        <v>2.0200488376636062E-2</v>
      </c>
      <c r="AR80" s="45">
        <f>AQ68-AQ80</f>
        <v>0.95754951162336388</v>
      </c>
      <c r="AS80" s="24">
        <v>2.7145000000000001</v>
      </c>
      <c r="AT80" s="24">
        <v>0.55789999999999995</v>
      </c>
      <c r="AU80" s="27">
        <f t="shared" si="125"/>
        <v>0.27894999999999998</v>
      </c>
      <c r="AV80" s="27">
        <f t="shared" si="126"/>
        <v>1.2315432701699549E-2</v>
      </c>
      <c r="AW80" s="45">
        <f>AV68-AV80</f>
        <v>0.93593456729830038</v>
      </c>
      <c r="AX80" s="24">
        <v>79.91</v>
      </c>
      <c r="AY80" s="24">
        <v>43.13165</v>
      </c>
      <c r="AZ80" s="24">
        <v>1.824702</v>
      </c>
      <c r="BA80" s="26">
        <f t="shared" si="106"/>
        <v>18.247019999999999</v>
      </c>
      <c r="BB80" s="27">
        <f t="shared" si="127"/>
        <v>0.80559220941590148</v>
      </c>
      <c r="BC80" s="45">
        <f>BB68-BB80</f>
        <v>22.340887790584098</v>
      </c>
      <c r="BD80" s="24">
        <v>23.637640000000001</v>
      </c>
    </row>
    <row r="81" spans="1:56" x14ac:dyDescent="0.3">
      <c r="A81" t="s">
        <v>214</v>
      </c>
      <c r="B81" t="s">
        <v>239</v>
      </c>
      <c r="C81">
        <v>7</v>
      </c>
      <c r="D81" s="7">
        <v>51.72</v>
      </c>
      <c r="E81">
        <v>0.57800000000000007</v>
      </c>
      <c r="F81" s="26">
        <f>E81*0.5</f>
        <v>0.28900000000000003</v>
      </c>
      <c r="G81" s="26">
        <f>F81*$D81/$D$3</f>
        <v>0.29417594961621729</v>
      </c>
      <c r="I81" s="28">
        <f>E81*0.5</f>
        <v>0.28900000000000003</v>
      </c>
      <c r="J81" s="28">
        <f>I81*D81/D$81</f>
        <v>0.28900000000000003</v>
      </c>
      <c r="K81">
        <v>10.043949999999999</v>
      </c>
      <c r="L81" s="26">
        <f>K81*0.5</f>
        <v>5.0219749999999994</v>
      </c>
      <c r="M81" s="26">
        <f>L81*$D81/$D$81</f>
        <v>5.0219749999999994</v>
      </c>
      <c r="P81">
        <v>0</v>
      </c>
      <c r="Q81">
        <v>0</v>
      </c>
      <c r="R81">
        <v>4.1814999999999998</v>
      </c>
      <c r="S81">
        <v>103.575</v>
      </c>
      <c r="T81">
        <v>0.26949999999999996</v>
      </c>
      <c r="U81" s="26">
        <f>T81*0.5</f>
        <v>0.13474999999999998</v>
      </c>
      <c r="V81" s="26">
        <f>U81*$D81/$D$3</f>
        <v>0.13716335367053728</v>
      </c>
      <c r="X81">
        <v>6.3323500000000008</v>
      </c>
      <c r="Y81" s="26">
        <f>X81*0.5</f>
        <v>3.1661750000000004</v>
      </c>
      <c r="Z81" s="26">
        <f>Y81*$D81/$D$81</f>
        <v>3.1661750000000004</v>
      </c>
      <c r="AB81">
        <v>4.3520000000000003</v>
      </c>
      <c r="AC81" s="26">
        <f>AB81*0.5</f>
        <v>2.1760000000000002</v>
      </c>
      <c r="AD81" s="26">
        <f>AC81*$D81/$D$81</f>
        <v>2.1760000000000002</v>
      </c>
      <c r="AF81">
        <v>0.89250000000000007</v>
      </c>
      <c r="AG81" s="26">
        <f>AF81*0.5</f>
        <v>0.44625000000000004</v>
      </c>
      <c r="AH81" s="26">
        <f>AG81*$D81/$D$81</f>
        <v>0.44625000000000004</v>
      </c>
      <c r="AJ81">
        <v>6.1344999999999992</v>
      </c>
      <c r="AK81" s="26">
        <f>AJ81*0.5</f>
        <v>3.0672499999999996</v>
      </c>
      <c r="AL81" s="26">
        <f>AK81*$D81/$D$81</f>
        <v>3.0672499999999996</v>
      </c>
      <c r="AN81">
        <v>4.2585000000000006</v>
      </c>
      <c r="AO81">
        <v>1.2655000000000001</v>
      </c>
      <c r="AP81" s="26">
        <f>AO81*0.5</f>
        <v>0.63275000000000003</v>
      </c>
      <c r="AQ81" s="26">
        <f>AP81*$D81/$D$81</f>
        <v>0.63275000000000003</v>
      </c>
      <c r="AS81">
        <v>3.6585000000000001</v>
      </c>
      <c r="AT81">
        <v>1.0565</v>
      </c>
      <c r="AU81" s="26">
        <f>AT81*0.5</f>
        <v>0.52825</v>
      </c>
      <c r="AV81" s="26">
        <f>AU81*$D81/$D$81</f>
        <v>0.52825</v>
      </c>
      <c r="AX81">
        <v>120.04999999999998</v>
      </c>
      <c r="AY81">
        <v>43.051609999999997</v>
      </c>
      <c r="AZ81">
        <v>2.1954889999999998</v>
      </c>
      <c r="BA81" s="26">
        <f t="shared" si="106"/>
        <v>21.954889999999999</v>
      </c>
      <c r="BB81" s="26">
        <f>BA81*$D81/$D$81</f>
        <v>21.954890000000002</v>
      </c>
      <c r="BD81">
        <v>19.609120000000001</v>
      </c>
    </row>
    <row r="82" spans="1:56" x14ac:dyDescent="0.3">
      <c r="A82" t="s">
        <v>202</v>
      </c>
      <c r="B82" t="s">
        <v>239</v>
      </c>
      <c r="C82">
        <v>7</v>
      </c>
      <c r="D82" s="7">
        <v>44.65</v>
      </c>
      <c r="E82">
        <v>1.137</v>
      </c>
      <c r="F82" s="26">
        <f t="shared" ref="F82:F93" si="128">E82*0.5</f>
        <v>0.56850000000000001</v>
      </c>
      <c r="G82" s="26">
        <f t="shared" ref="G82:G93" si="129">F82*$D82/$D$3</f>
        <v>0.49957734697894113</v>
      </c>
      <c r="I82" s="28">
        <f t="shared" ref="I82:I93" si="130">E82*0.5</f>
        <v>0.56850000000000001</v>
      </c>
      <c r="J82" s="28">
        <f t="shared" ref="J82:J93" si="131">I82*D82/D$81</f>
        <v>0.49078741299303941</v>
      </c>
      <c r="K82">
        <v>11.953949999999999</v>
      </c>
      <c r="L82" s="26">
        <f t="shared" ref="L82:L93" si="132">K82*0.5</f>
        <v>5.9769749999999995</v>
      </c>
      <c r="M82" s="26">
        <f t="shared" ref="M82:M93" si="133">L82*$D82/$D$81</f>
        <v>5.1599368474477956</v>
      </c>
      <c r="P82">
        <v>6.6649999999999987E-2</v>
      </c>
      <c r="Q82">
        <v>1.1605000000000001</v>
      </c>
      <c r="R82">
        <v>8.5084999999999997</v>
      </c>
      <c r="S82">
        <v>17.965</v>
      </c>
      <c r="T82">
        <v>0.1328</v>
      </c>
      <c r="U82" s="26">
        <f t="shared" ref="U82:U93" si="134">T82*0.5</f>
        <v>6.6400000000000001E-2</v>
      </c>
      <c r="V82" s="26">
        <f t="shared" ref="V82:V93" si="135">U82*$D82/$D$3</f>
        <v>5.8349931115922064E-2</v>
      </c>
      <c r="X82">
        <v>2.46035</v>
      </c>
      <c r="Y82" s="26">
        <f t="shared" ref="Y82:Y93" si="136">X82*0.5</f>
        <v>1.230175</v>
      </c>
      <c r="Z82" s="26">
        <f t="shared" ref="Z82:Z93" si="137">Y82*$D82/$D$81</f>
        <v>1.0620130268754833</v>
      </c>
      <c r="AB82">
        <v>3.1999999999999997</v>
      </c>
      <c r="AC82" s="26">
        <f t="shared" ref="AC82:AC93" si="138">AB82*0.5</f>
        <v>1.5999999999999999</v>
      </c>
      <c r="AD82" s="26">
        <f t="shared" ref="AD82:AD93" si="139">AC82*$D82/$D$81</f>
        <v>1.3812838360402164</v>
      </c>
      <c r="AF82">
        <v>1.4255</v>
      </c>
      <c r="AG82" s="26">
        <f t="shared" ref="AG82:AG93" si="140">AF82*0.5</f>
        <v>0.71274999999999999</v>
      </c>
      <c r="AH82" s="26">
        <f t="shared" ref="AH82:AH93" si="141">AG82*$D82/$D$81</f>
        <v>0.61531878383604022</v>
      </c>
      <c r="AJ82">
        <v>1.8074999999999999</v>
      </c>
      <c r="AK82" s="26">
        <f t="shared" ref="AK82:AK93" si="142">AJ82*0.5</f>
        <v>0.90374999999999994</v>
      </c>
      <c r="AL82" s="26">
        <f t="shared" ref="AL82:AL93" si="143">AK82*$D82/$D$81</f>
        <v>0.78020954176334101</v>
      </c>
      <c r="AN82">
        <v>4.3535000000000004</v>
      </c>
      <c r="AO82">
        <v>1.0505</v>
      </c>
      <c r="AP82" s="26">
        <f t="shared" ref="AP82:AP93" si="144">AO82*0.5</f>
        <v>0.52524999999999999</v>
      </c>
      <c r="AQ82" s="26">
        <f t="shared" ref="AQ82:AQ93" si="145">AP82*$D82/$D$81</f>
        <v>0.45344958430007731</v>
      </c>
      <c r="AS82">
        <v>0</v>
      </c>
      <c r="AT82">
        <v>1.7915000000000001</v>
      </c>
      <c r="AU82" s="26">
        <f t="shared" ref="AU82:AU93" si="146">AT82*0.5</f>
        <v>0.89575000000000005</v>
      </c>
      <c r="AV82" s="26">
        <f t="shared" ref="AV82:AV93" si="147">AU82*$D82/$D$81</f>
        <v>0.77330312258314005</v>
      </c>
      <c r="AX82">
        <v>52.660000000000004</v>
      </c>
      <c r="AY82">
        <v>41.19697</v>
      </c>
      <c r="AZ82">
        <v>1.989913</v>
      </c>
      <c r="BA82" s="26">
        <f t="shared" si="106"/>
        <v>19.89913</v>
      </c>
      <c r="BB82" s="26">
        <f t="shared" ref="BB82:BB93" si="148">BA82*$D82/$D$81</f>
        <v>17.178966637664345</v>
      </c>
      <c r="BD82">
        <v>20.7029</v>
      </c>
    </row>
    <row r="83" spans="1:56" x14ac:dyDescent="0.3">
      <c r="A83" t="s">
        <v>203</v>
      </c>
      <c r="B83" t="s">
        <v>239</v>
      </c>
      <c r="C83">
        <v>7</v>
      </c>
      <c r="D83" s="7">
        <v>35.42</v>
      </c>
      <c r="E83">
        <v>7.8519999999999994</v>
      </c>
      <c r="F83" s="26">
        <f t="shared" si="128"/>
        <v>3.9259999999999997</v>
      </c>
      <c r="G83" s="26">
        <f t="shared" si="129"/>
        <v>2.7368415666207437</v>
      </c>
      <c r="I83" s="28">
        <f t="shared" si="130"/>
        <v>3.9259999999999997</v>
      </c>
      <c r="J83" s="28">
        <f t="shared" si="131"/>
        <v>2.6886875483372004</v>
      </c>
      <c r="K83">
        <v>10.113949999999999</v>
      </c>
      <c r="L83" s="26">
        <f t="shared" si="132"/>
        <v>5.0569749999999996</v>
      </c>
      <c r="M83" s="26">
        <f t="shared" si="133"/>
        <v>3.4632261117556071</v>
      </c>
      <c r="P83">
        <v>0.10985</v>
      </c>
      <c r="Q83">
        <v>1.1365000000000001</v>
      </c>
      <c r="R83">
        <v>8.6865000000000006</v>
      </c>
      <c r="S83">
        <v>36.034999999999997</v>
      </c>
      <c r="T83">
        <v>1.7985</v>
      </c>
      <c r="U83" s="26">
        <f t="shared" si="134"/>
        <v>0.89924999999999999</v>
      </c>
      <c r="V83" s="26">
        <f t="shared" si="135"/>
        <v>0.62687335170242076</v>
      </c>
      <c r="X83">
        <v>0.76485000000000003</v>
      </c>
      <c r="Y83" s="26">
        <f t="shared" si="136"/>
        <v>0.38242500000000001</v>
      </c>
      <c r="Z83" s="26">
        <f t="shared" si="137"/>
        <v>0.26190049303944318</v>
      </c>
      <c r="AB83">
        <v>2.36</v>
      </c>
      <c r="AC83" s="26">
        <f t="shared" si="138"/>
        <v>1.18</v>
      </c>
      <c r="AD83" s="26">
        <f t="shared" si="139"/>
        <v>0.80811291569992272</v>
      </c>
      <c r="AF83">
        <v>1.3915</v>
      </c>
      <c r="AG83" s="26">
        <f t="shared" si="140"/>
        <v>0.69574999999999998</v>
      </c>
      <c r="AH83" s="26">
        <f t="shared" si="141"/>
        <v>0.47647844160866204</v>
      </c>
      <c r="AJ83">
        <v>2.4175</v>
      </c>
      <c r="AK83" s="26">
        <f t="shared" si="142"/>
        <v>1.20875</v>
      </c>
      <c r="AL83" s="26">
        <f t="shared" si="143"/>
        <v>0.82780210750193362</v>
      </c>
      <c r="AN83">
        <v>6.1555</v>
      </c>
      <c r="AO83">
        <v>0.33090000000000003</v>
      </c>
      <c r="AP83" s="26">
        <f t="shared" si="144"/>
        <v>0.16545000000000001</v>
      </c>
      <c r="AQ83" s="26">
        <f t="shared" si="145"/>
        <v>0.11330701856148494</v>
      </c>
      <c r="AS83">
        <v>1.9414999999999998</v>
      </c>
      <c r="AT83">
        <v>1.0934999999999999</v>
      </c>
      <c r="AU83" s="26">
        <f t="shared" si="146"/>
        <v>0.54674999999999996</v>
      </c>
      <c r="AV83" s="26">
        <f t="shared" si="147"/>
        <v>0.37443706496519719</v>
      </c>
      <c r="AX83">
        <v>63.780000000000008</v>
      </c>
      <c r="AY83">
        <v>36.643970000000003</v>
      </c>
      <c r="AZ83">
        <v>1.991889</v>
      </c>
      <c r="BA83" s="26">
        <f t="shared" si="106"/>
        <v>19.918890000000001</v>
      </c>
      <c r="BB83" s="26">
        <f t="shared" si="148"/>
        <v>13.641281589327148</v>
      </c>
      <c r="BD83">
        <v>18.39659</v>
      </c>
    </row>
    <row r="84" spans="1:56" x14ac:dyDescent="0.3">
      <c r="A84" t="s">
        <v>204</v>
      </c>
      <c r="B84" t="s">
        <v>239</v>
      </c>
      <c r="C84">
        <v>7</v>
      </c>
      <c r="D84" s="7">
        <v>32.82</v>
      </c>
      <c r="E84">
        <v>3.778</v>
      </c>
      <c r="F84" s="26">
        <f t="shared" si="128"/>
        <v>1.889</v>
      </c>
      <c r="G84" s="26">
        <f t="shared" si="129"/>
        <v>1.2201728006297972</v>
      </c>
      <c r="I84" s="28">
        <f t="shared" si="130"/>
        <v>1.889</v>
      </c>
      <c r="J84" s="28">
        <f t="shared" si="131"/>
        <v>1.1987041763341069</v>
      </c>
      <c r="K84">
        <v>10.773949999999999</v>
      </c>
      <c r="L84" s="26">
        <f t="shared" si="132"/>
        <v>5.3869749999999996</v>
      </c>
      <c r="M84" s="26">
        <f t="shared" si="133"/>
        <v>3.4184168503480277</v>
      </c>
      <c r="P84">
        <v>0.64824999999999999</v>
      </c>
      <c r="Q84">
        <v>1.3605</v>
      </c>
      <c r="R84">
        <v>10.711499999999999</v>
      </c>
      <c r="S84">
        <v>28.254999999999999</v>
      </c>
      <c r="T84">
        <v>1.7354999999999998</v>
      </c>
      <c r="U84" s="26">
        <f t="shared" si="134"/>
        <v>0.86774999999999991</v>
      </c>
      <c r="V84" s="26">
        <f t="shared" si="135"/>
        <v>0.56051082464081869</v>
      </c>
      <c r="X84">
        <v>0.63435000000000008</v>
      </c>
      <c r="Y84" s="26">
        <f t="shared" si="136"/>
        <v>0.31717500000000004</v>
      </c>
      <c r="Z84" s="26">
        <f t="shared" si="137"/>
        <v>0.20126998259860793</v>
      </c>
      <c r="AB84">
        <v>2.9</v>
      </c>
      <c r="AC84" s="26">
        <f t="shared" si="138"/>
        <v>1.45</v>
      </c>
      <c r="AD84" s="26">
        <f t="shared" si="139"/>
        <v>0.92012761020881673</v>
      </c>
      <c r="AF84">
        <v>1.6234999999999999</v>
      </c>
      <c r="AG84" s="26">
        <f t="shared" si="140"/>
        <v>0.81174999999999997</v>
      </c>
      <c r="AH84" s="26">
        <f t="shared" si="141"/>
        <v>0.51511281902552208</v>
      </c>
      <c r="AJ84">
        <v>2.8665000000000003</v>
      </c>
      <c r="AK84" s="26">
        <f t="shared" si="142"/>
        <v>1.4332500000000001</v>
      </c>
      <c r="AL84" s="26">
        <f t="shared" si="143"/>
        <v>0.90949854988399093</v>
      </c>
      <c r="AN84">
        <v>6.1574999999999998</v>
      </c>
      <c r="AO84">
        <v>0.8397</v>
      </c>
      <c r="AP84" s="26">
        <f t="shared" si="144"/>
        <v>0.41985</v>
      </c>
      <c r="AQ84" s="26">
        <f t="shared" si="145"/>
        <v>0.26642453596287702</v>
      </c>
      <c r="AS84">
        <v>2.6974999999999998</v>
      </c>
      <c r="AT84">
        <v>2.0724999999999998</v>
      </c>
      <c r="AU84" s="26">
        <f t="shared" si="146"/>
        <v>1.0362499999999999</v>
      </c>
      <c r="AV84" s="26">
        <f t="shared" si="147"/>
        <v>0.65757395591647327</v>
      </c>
      <c r="AX84">
        <v>75.25</v>
      </c>
      <c r="AY84">
        <v>39.717500000000001</v>
      </c>
      <c r="AZ84">
        <v>2.2868369999999998</v>
      </c>
      <c r="BA84" s="26">
        <f t="shared" si="106"/>
        <v>22.868369999999999</v>
      </c>
      <c r="BB84" s="26">
        <f t="shared" si="148"/>
        <v>14.511599060324825</v>
      </c>
      <c r="BD84">
        <v>17.36787</v>
      </c>
    </row>
    <row r="85" spans="1:56" x14ac:dyDescent="0.3">
      <c r="A85" t="s">
        <v>205</v>
      </c>
      <c r="B85" t="s">
        <v>239</v>
      </c>
      <c r="C85">
        <v>7</v>
      </c>
      <c r="D85" s="7">
        <v>29</v>
      </c>
      <c r="E85">
        <v>5.4959999999999996</v>
      </c>
      <c r="F85" s="26">
        <f t="shared" si="128"/>
        <v>2.7479999999999998</v>
      </c>
      <c r="G85" s="26">
        <f t="shared" si="129"/>
        <v>1.5684314111395392</v>
      </c>
      <c r="I85" s="28">
        <f t="shared" si="130"/>
        <v>2.7479999999999998</v>
      </c>
      <c r="J85" s="28">
        <f t="shared" si="131"/>
        <v>1.5408352668213456</v>
      </c>
      <c r="K85">
        <v>16.043950000000002</v>
      </c>
      <c r="L85" s="26">
        <f t="shared" si="132"/>
        <v>8.0219750000000012</v>
      </c>
      <c r="M85" s="26">
        <f t="shared" si="133"/>
        <v>4.4980138244392895</v>
      </c>
      <c r="P85">
        <v>0.25865000000000005</v>
      </c>
      <c r="Q85">
        <v>0.76649999999999996</v>
      </c>
      <c r="R85">
        <v>12.1815</v>
      </c>
      <c r="S85">
        <v>10.684999999999999</v>
      </c>
      <c r="T85">
        <v>1.3025</v>
      </c>
      <c r="U85" s="26">
        <f t="shared" si="134"/>
        <v>0.65125</v>
      </c>
      <c r="V85" s="26">
        <f t="shared" si="135"/>
        <v>0.37170340484156661</v>
      </c>
      <c r="X85">
        <v>0.48505000000000004</v>
      </c>
      <c r="Y85" s="26">
        <f t="shared" si="136"/>
        <v>0.24252500000000002</v>
      </c>
      <c r="Z85" s="26">
        <f t="shared" si="137"/>
        <v>0.13598656225831401</v>
      </c>
      <c r="AB85">
        <v>1.052</v>
      </c>
      <c r="AC85" s="26">
        <f t="shared" si="138"/>
        <v>0.52600000000000002</v>
      </c>
      <c r="AD85" s="26">
        <f t="shared" si="139"/>
        <v>0.29493426140757928</v>
      </c>
      <c r="AF85">
        <v>0.5727000000000001</v>
      </c>
      <c r="AG85" s="26">
        <f t="shared" si="140"/>
        <v>0.28635000000000005</v>
      </c>
      <c r="AH85" s="26">
        <f t="shared" si="141"/>
        <v>0.1605597447795824</v>
      </c>
      <c r="AJ85">
        <v>4.9055</v>
      </c>
      <c r="AK85" s="26">
        <f t="shared" si="142"/>
        <v>2.45275</v>
      </c>
      <c r="AL85" s="26">
        <f t="shared" si="143"/>
        <v>1.3752851894818252</v>
      </c>
      <c r="AN85">
        <v>6.6195000000000004</v>
      </c>
      <c r="AO85">
        <v>0.81020000000000003</v>
      </c>
      <c r="AP85" s="26">
        <f t="shared" si="144"/>
        <v>0.40510000000000002</v>
      </c>
      <c r="AQ85" s="26">
        <f t="shared" si="145"/>
        <v>0.22714423820572316</v>
      </c>
      <c r="AS85">
        <v>4.0074999999999994</v>
      </c>
      <c r="AT85">
        <v>2.0665</v>
      </c>
      <c r="AU85" s="26">
        <f t="shared" si="146"/>
        <v>1.03325</v>
      </c>
      <c r="AV85" s="26">
        <f t="shared" si="147"/>
        <v>0.57935518174787315</v>
      </c>
      <c r="AX85">
        <v>49.01</v>
      </c>
      <c r="AY85">
        <v>40.14893</v>
      </c>
      <c r="AZ85">
        <v>2.416099</v>
      </c>
      <c r="BA85" s="26">
        <f t="shared" si="106"/>
        <v>24.160989999999998</v>
      </c>
      <c r="BB85" s="26">
        <f t="shared" si="148"/>
        <v>13.547345514307811</v>
      </c>
      <c r="BD85">
        <v>16.617249999999999</v>
      </c>
    </row>
    <row r="86" spans="1:56" x14ac:dyDescent="0.3">
      <c r="A86" t="s">
        <v>206</v>
      </c>
      <c r="B86" t="s">
        <v>239</v>
      </c>
      <c r="C86">
        <v>7</v>
      </c>
      <c r="D86" s="7">
        <v>27.49</v>
      </c>
      <c r="E86">
        <v>6.782</v>
      </c>
      <c r="F86" s="26">
        <f t="shared" si="128"/>
        <v>3.391</v>
      </c>
      <c r="G86" s="26">
        <f t="shared" si="129"/>
        <v>1.8346504625073803</v>
      </c>
      <c r="I86" s="28">
        <f t="shared" si="130"/>
        <v>3.391</v>
      </c>
      <c r="J86" s="28">
        <f t="shared" si="131"/>
        <v>1.8023702629543696</v>
      </c>
      <c r="K86">
        <v>11.393949999999998</v>
      </c>
      <c r="L86" s="26">
        <f t="shared" si="132"/>
        <v>5.6969749999999992</v>
      </c>
      <c r="M86" s="26">
        <f t="shared" si="133"/>
        <v>3.0280325357695275</v>
      </c>
      <c r="P86">
        <v>1.5149999999999997E-2</v>
      </c>
      <c r="Q86">
        <v>0.91879999999999995</v>
      </c>
      <c r="R86">
        <v>8.8614999999999995</v>
      </c>
      <c r="S86">
        <v>7.2750000000000021</v>
      </c>
      <c r="T86">
        <v>1.0834999999999999</v>
      </c>
      <c r="U86" s="26">
        <f t="shared" si="134"/>
        <v>0.54174999999999995</v>
      </c>
      <c r="V86" s="26">
        <f t="shared" si="135"/>
        <v>0.29310583546545949</v>
      </c>
      <c r="X86">
        <v>0.11174999999999999</v>
      </c>
      <c r="Y86" s="26">
        <f t="shared" si="136"/>
        <v>5.5874999999999994E-2</v>
      </c>
      <c r="Z86" s="26">
        <f t="shared" si="137"/>
        <v>2.9698448375870063E-2</v>
      </c>
      <c r="AB86">
        <v>1.3280000000000001</v>
      </c>
      <c r="AC86" s="26">
        <f t="shared" si="138"/>
        <v>0.66400000000000003</v>
      </c>
      <c r="AD86" s="26">
        <f t="shared" si="139"/>
        <v>0.35292652745552977</v>
      </c>
      <c r="AF86">
        <v>0.21229999999999999</v>
      </c>
      <c r="AG86" s="26">
        <f t="shared" si="140"/>
        <v>0.10614999999999999</v>
      </c>
      <c r="AH86" s="26">
        <f t="shared" si="141"/>
        <v>5.6420407965970608E-2</v>
      </c>
      <c r="AJ86">
        <v>4.4535</v>
      </c>
      <c r="AK86" s="26">
        <f t="shared" si="142"/>
        <v>2.22675</v>
      </c>
      <c r="AL86" s="26">
        <f t="shared" si="143"/>
        <v>1.1835529292343387</v>
      </c>
      <c r="AN86">
        <v>2.8644999999999996</v>
      </c>
      <c r="AO86">
        <v>0.53180000000000005</v>
      </c>
      <c r="AP86" s="26">
        <f t="shared" si="144"/>
        <v>0.26590000000000003</v>
      </c>
      <c r="AQ86" s="26">
        <f t="shared" si="145"/>
        <v>0.14133006573859241</v>
      </c>
      <c r="AS86">
        <v>6.3964999999999996</v>
      </c>
      <c r="AT86">
        <v>0.98049999999999993</v>
      </c>
      <c r="AU86" s="26">
        <f t="shared" si="146"/>
        <v>0.49024999999999996</v>
      </c>
      <c r="AV86" s="26">
        <f t="shared" si="147"/>
        <v>0.26057564771848413</v>
      </c>
      <c r="AX86">
        <v>68.789999999999992</v>
      </c>
      <c r="AY86">
        <v>41.322769999999998</v>
      </c>
      <c r="AZ86">
        <v>2.2180140000000002</v>
      </c>
      <c r="BA86" s="26">
        <f t="shared" si="106"/>
        <v>22.180140000000002</v>
      </c>
      <c r="BB86" s="26">
        <f t="shared" si="148"/>
        <v>11.789096067285383</v>
      </c>
      <c r="BD86">
        <v>18.63053</v>
      </c>
    </row>
    <row r="87" spans="1:56" x14ac:dyDescent="0.3">
      <c r="A87" t="s">
        <v>207</v>
      </c>
      <c r="B87" t="s">
        <v>239</v>
      </c>
      <c r="C87">
        <v>7</v>
      </c>
      <c r="D87" s="7">
        <v>22.6</v>
      </c>
      <c r="E87">
        <v>5.2989999999999995</v>
      </c>
      <c r="F87" s="26">
        <f t="shared" si="128"/>
        <v>2.6494999999999997</v>
      </c>
      <c r="G87" s="26">
        <f t="shared" si="129"/>
        <v>1.1784825821688643</v>
      </c>
      <c r="I87" s="28">
        <f t="shared" si="130"/>
        <v>2.6494999999999997</v>
      </c>
      <c r="J87" s="28">
        <f t="shared" si="131"/>
        <v>1.1577474864655839</v>
      </c>
      <c r="K87">
        <v>12.643949999999998</v>
      </c>
      <c r="L87" s="26">
        <f t="shared" si="132"/>
        <v>6.3219749999999992</v>
      </c>
      <c r="M87" s="26">
        <f t="shared" si="133"/>
        <v>2.7625026102088168</v>
      </c>
      <c r="P87">
        <v>0.29125000000000001</v>
      </c>
      <c r="Q87">
        <v>0.33460000000000001</v>
      </c>
      <c r="R87">
        <v>9.8514999999999997</v>
      </c>
      <c r="S87">
        <v>26.824999999999999</v>
      </c>
      <c r="T87">
        <v>1.3225</v>
      </c>
      <c r="U87" s="26">
        <f t="shared" si="134"/>
        <v>0.66125</v>
      </c>
      <c r="V87" s="26">
        <f t="shared" si="135"/>
        <v>0.29412025191891361</v>
      </c>
      <c r="X87">
        <v>0.94425000000000003</v>
      </c>
      <c r="Y87" s="26">
        <f t="shared" si="136"/>
        <v>0.47212500000000002</v>
      </c>
      <c r="Z87" s="26">
        <f t="shared" si="137"/>
        <v>0.2063036542923434</v>
      </c>
      <c r="AB87">
        <v>2.8079999999999998</v>
      </c>
      <c r="AC87" s="26">
        <f t="shared" si="138"/>
        <v>1.4039999999999999</v>
      </c>
      <c r="AD87" s="26">
        <f t="shared" si="139"/>
        <v>0.61350348027842228</v>
      </c>
      <c r="AF87">
        <v>2.0085000000000002</v>
      </c>
      <c r="AG87" s="26">
        <f t="shared" si="140"/>
        <v>1.0042500000000001</v>
      </c>
      <c r="AH87" s="26">
        <f t="shared" si="141"/>
        <v>0.43882540603248266</v>
      </c>
      <c r="AJ87">
        <v>2.2155</v>
      </c>
      <c r="AK87" s="26">
        <f t="shared" si="142"/>
        <v>1.10775</v>
      </c>
      <c r="AL87" s="26">
        <f t="shared" si="143"/>
        <v>0.48405162412993041</v>
      </c>
      <c r="AN87">
        <v>8.1715000000000018</v>
      </c>
      <c r="AO87">
        <v>0.74960000000000004</v>
      </c>
      <c r="AP87" s="26">
        <f t="shared" si="144"/>
        <v>0.37480000000000002</v>
      </c>
      <c r="AQ87" s="26">
        <f t="shared" si="145"/>
        <v>0.1637757153905646</v>
      </c>
      <c r="AS87">
        <v>6.1524999999999999</v>
      </c>
      <c r="AT87">
        <v>2.7635000000000001</v>
      </c>
      <c r="AU87" s="26">
        <f t="shared" si="146"/>
        <v>1.38175</v>
      </c>
      <c r="AV87" s="26">
        <f t="shared" si="147"/>
        <v>0.60378093580819814</v>
      </c>
      <c r="AX87">
        <v>127.65</v>
      </c>
      <c r="AY87">
        <v>37.794249999999998</v>
      </c>
      <c r="AZ87">
        <v>2.3138179999999999</v>
      </c>
      <c r="BA87" s="26">
        <f t="shared" si="106"/>
        <v>23.138179999999998</v>
      </c>
      <c r="BB87" s="26">
        <f t="shared" si="148"/>
        <v>10.110650966744005</v>
      </c>
      <c r="BD87">
        <v>16.334150000000001</v>
      </c>
    </row>
    <row r="88" spans="1:56" x14ac:dyDescent="0.3">
      <c r="A88" t="s">
        <v>208</v>
      </c>
      <c r="B88" t="s">
        <v>239</v>
      </c>
      <c r="C88">
        <v>7</v>
      </c>
      <c r="D88" s="7">
        <v>19.489999999999998</v>
      </c>
      <c r="E88">
        <v>6.3780000000000001</v>
      </c>
      <c r="F88" s="26">
        <f t="shared" si="128"/>
        <v>3.1890000000000001</v>
      </c>
      <c r="G88" s="26">
        <f t="shared" si="129"/>
        <v>1.223255461523322</v>
      </c>
      <c r="I88" s="28">
        <f t="shared" si="130"/>
        <v>3.1890000000000001</v>
      </c>
      <c r="J88" s="28">
        <f t="shared" si="131"/>
        <v>1.2017325986078886</v>
      </c>
      <c r="K88">
        <v>18.583950000000002</v>
      </c>
      <c r="L88" s="26">
        <f t="shared" si="132"/>
        <v>9.2919750000000008</v>
      </c>
      <c r="M88" s="26">
        <f t="shared" si="133"/>
        <v>3.5015582511600929</v>
      </c>
      <c r="P88">
        <v>0.27085000000000004</v>
      </c>
      <c r="Q88">
        <v>1.4824999999999999</v>
      </c>
      <c r="R88">
        <v>11.131499999999999</v>
      </c>
      <c r="S88">
        <v>34.534999999999997</v>
      </c>
      <c r="T88">
        <v>2.2775000000000003</v>
      </c>
      <c r="U88" s="26">
        <f t="shared" si="134"/>
        <v>1.1387500000000002</v>
      </c>
      <c r="V88" s="26">
        <f t="shared" si="135"/>
        <v>0.43680845306042115</v>
      </c>
      <c r="X88">
        <v>1.06935</v>
      </c>
      <c r="Y88" s="26">
        <f t="shared" si="136"/>
        <v>0.53467500000000001</v>
      </c>
      <c r="Z88" s="26">
        <f t="shared" si="137"/>
        <v>0.20148522331786542</v>
      </c>
      <c r="AB88">
        <v>4.0410000000000004</v>
      </c>
      <c r="AC88" s="26">
        <f t="shared" si="138"/>
        <v>2.0205000000000002</v>
      </c>
      <c r="AD88" s="26">
        <f t="shared" si="139"/>
        <v>0.76139878190255228</v>
      </c>
      <c r="AF88">
        <v>3.0425</v>
      </c>
      <c r="AG88" s="26">
        <f t="shared" si="140"/>
        <v>1.52125</v>
      </c>
      <c r="AH88" s="26">
        <f t="shared" si="141"/>
        <v>0.57326300270688324</v>
      </c>
      <c r="AJ88">
        <v>3.6695000000000002</v>
      </c>
      <c r="AK88" s="26">
        <f t="shared" si="142"/>
        <v>1.8347500000000001</v>
      </c>
      <c r="AL88" s="26">
        <f t="shared" si="143"/>
        <v>0.69140134377416851</v>
      </c>
      <c r="AN88">
        <v>5.4015000000000004</v>
      </c>
      <c r="AO88">
        <v>1.1355</v>
      </c>
      <c r="AP88" s="26">
        <f t="shared" si="144"/>
        <v>0.56774999999999998</v>
      </c>
      <c r="AQ88" s="26">
        <f t="shared" si="145"/>
        <v>0.21394910092807423</v>
      </c>
      <c r="AS88">
        <v>7.0905000000000005</v>
      </c>
      <c r="AT88">
        <v>3.3014999999999999</v>
      </c>
      <c r="AU88" s="26">
        <f t="shared" si="146"/>
        <v>1.6507499999999999</v>
      </c>
      <c r="AV88" s="26">
        <f t="shared" si="147"/>
        <v>0.62206337006960555</v>
      </c>
      <c r="AX88">
        <v>105.05</v>
      </c>
      <c r="AY88">
        <v>37.26388</v>
      </c>
      <c r="AZ88">
        <v>2.0571640000000002</v>
      </c>
      <c r="BA88" s="26">
        <f t="shared" si="106"/>
        <v>20.571640000000002</v>
      </c>
      <c r="BB88" s="26">
        <f t="shared" si="148"/>
        <v>7.7521512683681362</v>
      </c>
      <c r="BD88">
        <v>18.1142</v>
      </c>
    </row>
    <row r="89" spans="1:56" x14ac:dyDescent="0.3">
      <c r="A89" t="s">
        <v>209</v>
      </c>
      <c r="B89" t="s">
        <v>239</v>
      </c>
      <c r="C89">
        <v>7</v>
      </c>
      <c r="D89" s="7">
        <v>17.43</v>
      </c>
      <c r="E89">
        <v>3.9609999999999994</v>
      </c>
      <c r="F89" s="26">
        <f t="shared" si="128"/>
        <v>1.9804999999999997</v>
      </c>
      <c r="G89" s="26">
        <f t="shared" si="129"/>
        <v>0.67939608344814006</v>
      </c>
      <c r="I89" s="28">
        <f t="shared" si="130"/>
        <v>1.9804999999999997</v>
      </c>
      <c r="J89" s="28">
        <f t="shared" si="131"/>
        <v>0.66744228538283057</v>
      </c>
      <c r="K89">
        <v>7.0259499999999999</v>
      </c>
      <c r="L89" s="26">
        <f t="shared" si="132"/>
        <v>3.512975</v>
      </c>
      <c r="M89" s="26">
        <f t="shared" si="133"/>
        <v>1.1838970272621809</v>
      </c>
      <c r="P89">
        <v>0.61154999999999993</v>
      </c>
      <c r="Q89">
        <v>1.0705</v>
      </c>
      <c r="R89">
        <v>3.6914999999999996</v>
      </c>
      <c r="S89">
        <v>28.455000000000002</v>
      </c>
      <c r="T89">
        <v>1.4924999999999999</v>
      </c>
      <c r="U89" s="26">
        <f t="shared" si="134"/>
        <v>0.74624999999999997</v>
      </c>
      <c r="V89" s="26">
        <f t="shared" si="135"/>
        <v>0.25599562094075967</v>
      </c>
      <c r="X89">
        <v>1.4393500000000001</v>
      </c>
      <c r="Y89" s="26">
        <f t="shared" si="136"/>
        <v>0.71967500000000006</v>
      </c>
      <c r="Z89" s="26">
        <f t="shared" si="137"/>
        <v>0.24253548433874711</v>
      </c>
      <c r="AB89">
        <v>0.79770000000000008</v>
      </c>
      <c r="AC89" s="26">
        <f t="shared" si="138"/>
        <v>0.39885000000000004</v>
      </c>
      <c r="AD89" s="26">
        <f t="shared" si="139"/>
        <v>0.13441522621809746</v>
      </c>
      <c r="AF89">
        <v>1.4005000000000001</v>
      </c>
      <c r="AG89" s="26">
        <f t="shared" si="140"/>
        <v>0.70025000000000004</v>
      </c>
      <c r="AH89" s="26">
        <f t="shared" si="141"/>
        <v>0.23598912412993039</v>
      </c>
      <c r="AJ89">
        <v>3.6075000000000004</v>
      </c>
      <c r="AK89" s="26">
        <f t="shared" si="142"/>
        <v>1.8037500000000002</v>
      </c>
      <c r="AL89" s="26">
        <f t="shared" si="143"/>
        <v>0.60787630510440838</v>
      </c>
      <c r="AN89">
        <v>26.147500000000001</v>
      </c>
      <c r="AO89">
        <v>1.0234999999999999</v>
      </c>
      <c r="AP89" s="26">
        <f t="shared" si="144"/>
        <v>0.51174999999999993</v>
      </c>
      <c r="AQ89" s="26">
        <f t="shared" si="145"/>
        <v>0.17246331206496518</v>
      </c>
      <c r="AS89">
        <v>8.6494999999999997</v>
      </c>
      <c r="AT89">
        <v>2.1604999999999999</v>
      </c>
      <c r="AU89" s="26">
        <f t="shared" si="146"/>
        <v>1.0802499999999999</v>
      </c>
      <c r="AV89" s="26">
        <f t="shared" si="147"/>
        <v>0.36405176914153131</v>
      </c>
      <c r="AX89">
        <v>112.35</v>
      </c>
      <c r="AY89">
        <v>40.170270000000002</v>
      </c>
      <c r="AZ89">
        <v>1.4891669999999999</v>
      </c>
      <c r="BA89" s="26">
        <f t="shared" si="106"/>
        <v>14.89167</v>
      </c>
      <c r="BB89" s="26">
        <f t="shared" si="148"/>
        <v>5.0185964443155457</v>
      </c>
      <c r="BD89">
        <v>26.974989999999998</v>
      </c>
    </row>
    <row r="90" spans="1:56" x14ac:dyDescent="0.3">
      <c r="A90" t="s">
        <v>210</v>
      </c>
      <c r="B90" t="s">
        <v>239</v>
      </c>
      <c r="C90">
        <v>7</v>
      </c>
      <c r="D90" s="7">
        <v>12.76</v>
      </c>
      <c r="E90">
        <v>6.5529999999999999</v>
      </c>
      <c r="F90" s="26">
        <f t="shared" si="128"/>
        <v>3.2765</v>
      </c>
      <c r="G90" s="26">
        <f t="shared" si="129"/>
        <v>0.82283290690808897</v>
      </c>
      <c r="I90" s="28">
        <f t="shared" si="130"/>
        <v>3.2765</v>
      </c>
      <c r="J90" s="28">
        <f t="shared" si="131"/>
        <v>0.80835537509667443</v>
      </c>
      <c r="K90">
        <v>8.376949999999999</v>
      </c>
      <c r="L90" s="26">
        <f t="shared" si="132"/>
        <v>4.1884749999999995</v>
      </c>
      <c r="M90" s="26">
        <f t="shared" si="133"/>
        <v>1.0333515274555296</v>
      </c>
      <c r="P90">
        <v>0.17824999999999999</v>
      </c>
      <c r="Q90">
        <v>0.60499999999999998</v>
      </c>
      <c r="R90">
        <v>5.6215000000000002</v>
      </c>
      <c r="S90">
        <v>8.995000000000001</v>
      </c>
      <c r="T90">
        <v>2.3745000000000003</v>
      </c>
      <c r="U90" s="26">
        <f t="shared" si="134"/>
        <v>1.1872500000000001</v>
      </c>
      <c r="V90" s="26">
        <f t="shared" si="135"/>
        <v>0.29815607163944108</v>
      </c>
      <c r="X90">
        <v>0.82685000000000008</v>
      </c>
      <c r="Y90" s="26">
        <f t="shared" si="136"/>
        <v>0.41342500000000004</v>
      </c>
      <c r="Z90" s="26">
        <f t="shared" si="137"/>
        <v>0.10199735112142305</v>
      </c>
      <c r="AB90">
        <v>0.89</v>
      </c>
      <c r="AC90" s="26">
        <f t="shared" si="138"/>
        <v>0.44500000000000001</v>
      </c>
      <c r="AD90" s="26">
        <f t="shared" si="139"/>
        <v>0.10978731631863883</v>
      </c>
      <c r="AF90">
        <v>1.5865</v>
      </c>
      <c r="AG90" s="26">
        <f t="shared" si="140"/>
        <v>0.79325000000000001</v>
      </c>
      <c r="AH90" s="26">
        <f t="shared" si="141"/>
        <v>0.1957051430781129</v>
      </c>
      <c r="AJ90">
        <v>1.2255</v>
      </c>
      <c r="AK90" s="26">
        <f t="shared" si="142"/>
        <v>0.61275000000000002</v>
      </c>
      <c r="AL90" s="26">
        <f t="shared" si="143"/>
        <v>0.15117343387470999</v>
      </c>
      <c r="AN90">
        <v>2.9855</v>
      </c>
      <c r="AO90">
        <v>0.52739999999999998</v>
      </c>
      <c r="AP90" s="26">
        <f t="shared" si="144"/>
        <v>0.26369999999999999</v>
      </c>
      <c r="AQ90" s="26">
        <f t="shared" si="145"/>
        <v>6.5058236658932705E-2</v>
      </c>
      <c r="AS90">
        <v>5.6795</v>
      </c>
      <c r="AT90">
        <v>1.3095000000000001</v>
      </c>
      <c r="AU90" s="26">
        <f t="shared" si="146"/>
        <v>0.65475000000000005</v>
      </c>
      <c r="AV90" s="26">
        <f t="shared" si="147"/>
        <v>0.16153538283062646</v>
      </c>
      <c r="AX90">
        <v>70.399999999999991</v>
      </c>
      <c r="AY90">
        <v>32.929540000000003</v>
      </c>
      <c r="AZ90">
        <v>1.6266799999999999</v>
      </c>
      <c r="BA90" s="26">
        <f t="shared" si="106"/>
        <v>16.2668</v>
      </c>
      <c r="BB90" s="26">
        <f t="shared" si="148"/>
        <v>4.0132321732405263</v>
      </c>
      <c r="BD90">
        <v>20.243400000000001</v>
      </c>
    </row>
    <row r="91" spans="1:56" x14ac:dyDescent="0.3">
      <c r="A91" t="s">
        <v>211</v>
      </c>
      <c r="B91" t="s">
        <v>239</v>
      </c>
      <c r="C91">
        <v>7</v>
      </c>
      <c r="D91" s="7">
        <v>8.06</v>
      </c>
      <c r="E91">
        <v>4.43</v>
      </c>
      <c r="F91" s="26">
        <f t="shared" si="128"/>
        <v>2.2149999999999999</v>
      </c>
      <c r="G91" s="26">
        <f t="shared" si="129"/>
        <v>0.35136587285967325</v>
      </c>
      <c r="I91" s="28">
        <f t="shared" si="130"/>
        <v>2.2149999999999999</v>
      </c>
      <c r="J91" s="28">
        <f t="shared" si="131"/>
        <v>0.34518368136117555</v>
      </c>
      <c r="K91">
        <v>12.483949999999998</v>
      </c>
      <c r="L91" s="26">
        <f t="shared" si="132"/>
        <v>6.2419749999999992</v>
      </c>
      <c r="M91" s="26">
        <f t="shared" si="133"/>
        <v>0.9727439771848414</v>
      </c>
      <c r="P91">
        <v>0.35045000000000004</v>
      </c>
      <c r="Q91">
        <v>1.1274999999999999</v>
      </c>
      <c r="R91">
        <v>3.9855</v>
      </c>
      <c r="S91">
        <v>8.5000000000000853E-2</v>
      </c>
      <c r="T91">
        <v>1.9195</v>
      </c>
      <c r="U91" s="26">
        <f t="shared" si="134"/>
        <v>0.95974999999999999</v>
      </c>
      <c r="V91" s="26">
        <f t="shared" si="135"/>
        <v>0.15224532572328281</v>
      </c>
      <c r="X91">
        <v>0.99435000000000007</v>
      </c>
      <c r="Y91" s="26">
        <f t="shared" si="136"/>
        <v>0.49717500000000003</v>
      </c>
      <c r="Z91" s="26">
        <f t="shared" si="137"/>
        <v>7.7479321345707661E-2</v>
      </c>
      <c r="AB91">
        <v>1.722</v>
      </c>
      <c r="AC91" s="26">
        <f t="shared" si="138"/>
        <v>0.86099999999999999</v>
      </c>
      <c r="AD91" s="26">
        <f t="shared" si="139"/>
        <v>0.13417749419953595</v>
      </c>
      <c r="AF91">
        <v>1.8694999999999999</v>
      </c>
      <c r="AG91" s="26">
        <f t="shared" si="140"/>
        <v>0.93474999999999997</v>
      </c>
      <c r="AH91" s="26">
        <f t="shared" si="141"/>
        <v>0.14567063031709204</v>
      </c>
      <c r="AJ91">
        <v>2.5345</v>
      </c>
      <c r="AK91" s="26">
        <f t="shared" si="142"/>
        <v>1.26725</v>
      </c>
      <c r="AL91" s="26">
        <f t="shared" si="143"/>
        <v>0.19748714230471773</v>
      </c>
      <c r="AN91">
        <v>4.0194999999999999</v>
      </c>
      <c r="AO91">
        <v>0.95089999999999997</v>
      </c>
      <c r="AP91" s="26">
        <f t="shared" si="144"/>
        <v>0.47544999999999998</v>
      </c>
      <c r="AQ91" s="26">
        <f t="shared" si="145"/>
        <v>7.4093716163959794E-2</v>
      </c>
      <c r="AS91">
        <v>6.1084999999999994</v>
      </c>
      <c r="AT91">
        <v>2.3294999999999999</v>
      </c>
      <c r="AU91" s="26">
        <f t="shared" si="146"/>
        <v>1.16475</v>
      </c>
      <c r="AV91" s="26">
        <f t="shared" si="147"/>
        <v>0.18151363109048727</v>
      </c>
      <c r="AX91">
        <v>88.55</v>
      </c>
      <c r="AY91">
        <v>37.018900000000002</v>
      </c>
      <c r="AZ91">
        <v>1.791207</v>
      </c>
      <c r="BA91" s="26">
        <f t="shared" si="106"/>
        <v>17.91207</v>
      </c>
      <c r="BB91" s="26">
        <f t="shared" si="148"/>
        <v>2.7914014733178658</v>
      </c>
      <c r="BD91">
        <v>20.667020000000001</v>
      </c>
    </row>
    <row r="92" spans="1:56" x14ac:dyDescent="0.3">
      <c r="A92" t="s">
        <v>212</v>
      </c>
      <c r="B92" t="s">
        <v>239</v>
      </c>
      <c r="C92">
        <v>7</v>
      </c>
      <c r="D92" s="7">
        <v>4.92</v>
      </c>
      <c r="E92">
        <v>5.7050000000000001</v>
      </c>
      <c r="F92" s="26">
        <f t="shared" si="128"/>
        <v>2.8525</v>
      </c>
      <c r="G92" s="26">
        <f t="shared" si="129"/>
        <v>0.27621137571344223</v>
      </c>
      <c r="I92" s="28">
        <f t="shared" si="130"/>
        <v>2.8525</v>
      </c>
      <c r="J92" s="28">
        <f t="shared" si="131"/>
        <v>0.27135150812064968</v>
      </c>
      <c r="K92">
        <v>8.3869499999999988</v>
      </c>
      <c r="L92" s="26">
        <f t="shared" si="132"/>
        <v>4.1934749999999994</v>
      </c>
      <c r="M92" s="26">
        <f t="shared" si="133"/>
        <v>0.39891525522041754</v>
      </c>
      <c r="P92">
        <v>8.8150000000000006E-2</v>
      </c>
      <c r="Q92">
        <v>1.0665</v>
      </c>
      <c r="R92">
        <v>8.3535000000000004</v>
      </c>
      <c r="S92">
        <v>2.004999999999999</v>
      </c>
      <c r="T92">
        <v>1.9505000000000001</v>
      </c>
      <c r="U92" s="26">
        <f t="shared" si="134"/>
        <v>0.97525000000000006</v>
      </c>
      <c r="V92" s="26">
        <f t="shared" si="135"/>
        <v>9.4434756937610706E-2</v>
      </c>
      <c r="X92">
        <v>1.7013500000000001</v>
      </c>
      <c r="Y92" s="26">
        <f t="shared" si="136"/>
        <v>0.85067500000000007</v>
      </c>
      <c r="Z92" s="26">
        <f t="shared" si="137"/>
        <v>8.0922679814385154E-2</v>
      </c>
      <c r="AB92">
        <v>1.2490000000000001</v>
      </c>
      <c r="AC92" s="26">
        <f t="shared" si="138"/>
        <v>0.62450000000000006</v>
      </c>
      <c r="AD92" s="26">
        <f t="shared" si="139"/>
        <v>5.9407192575406033E-2</v>
      </c>
      <c r="AF92">
        <v>1.3995</v>
      </c>
      <c r="AG92" s="26">
        <f t="shared" si="140"/>
        <v>0.69974999999999998</v>
      </c>
      <c r="AH92" s="26">
        <f t="shared" si="141"/>
        <v>6.6565545243619489E-2</v>
      </c>
      <c r="AJ92">
        <v>4.0874999999999995</v>
      </c>
      <c r="AK92" s="26">
        <f t="shared" si="142"/>
        <v>2.0437499999999997</v>
      </c>
      <c r="AL92" s="26">
        <f t="shared" si="143"/>
        <v>0.19441705336426912</v>
      </c>
      <c r="AN92">
        <v>5.4504999999999999</v>
      </c>
      <c r="AO92">
        <v>1.2745</v>
      </c>
      <c r="AP92" s="26">
        <f t="shared" si="144"/>
        <v>0.63724999999999998</v>
      </c>
      <c r="AQ92" s="26">
        <f t="shared" si="145"/>
        <v>6.0620069605568441E-2</v>
      </c>
      <c r="AS92">
        <v>4.5214999999999996</v>
      </c>
      <c r="AT92">
        <v>2.1575000000000002</v>
      </c>
      <c r="AU92" s="26">
        <f t="shared" si="146"/>
        <v>1.0787500000000001</v>
      </c>
      <c r="AV92" s="26">
        <f t="shared" si="147"/>
        <v>0.10261890951276102</v>
      </c>
      <c r="AX92">
        <v>93.85</v>
      </c>
      <c r="AY92">
        <v>43.261859999999999</v>
      </c>
      <c r="AZ92">
        <v>2.0710109999999999</v>
      </c>
      <c r="BA92" s="26">
        <f t="shared" si="106"/>
        <v>20.71011</v>
      </c>
      <c r="BB92" s="26">
        <f t="shared" si="148"/>
        <v>1.9701032714617168</v>
      </c>
      <c r="BD92">
        <v>20.889250000000001</v>
      </c>
    </row>
    <row r="93" spans="1:56" s="24" customFormat="1" x14ac:dyDescent="0.3">
      <c r="A93" s="24" t="s">
        <v>213</v>
      </c>
      <c r="B93" s="24" t="s">
        <v>239</v>
      </c>
      <c r="C93" s="24">
        <v>7</v>
      </c>
      <c r="D93" s="25">
        <v>2.25</v>
      </c>
      <c r="E93" s="24">
        <v>6.2249999999999996</v>
      </c>
      <c r="F93" s="27">
        <f t="shared" si="128"/>
        <v>3.1124999999999998</v>
      </c>
      <c r="G93" s="27">
        <f t="shared" si="129"/>
        <v>0.13782965951584333</v>
      </c>
      <c r="H93" s="45">
        <f>G81-G93</f>
        <v>0.15634629010037396</v>
      </c>
      <c r="I93" s="29">
        <f t="shared" si="130"/>
        <v>3.1124999999999998</v>
      </c>
      <c r="J93" s="29">
        <f t="shared" si="131"/>
        <v>0.13540458236658934</v>
      </c>
      <c r="K93" s="24">
        <v>13.943949999999999</v>
      </c>
      <c r="L93" s="27">
        <f t="shared" si="132"/>
        <v>6.9719749999999996</v>
      </c>
      <c r="M93" s="27">
        <f t="shared" si="133"/>
        <v>0.30330517691415315</v>
      </c>
      <c r="N93" s="45">
        <f>M81-M93</f>
        <v>4.7186698230858459</v>
      </c>
      <c r="O93" s="45"/>
      <c r="P93" s="24">
        <v>0</v>
      </c>
      <c r="Q93" s="24">
        <v>1.0585</v>
      </c>
      <c r="R93" s="24">
        <v>5.5264999999999995</v>
      </c>
      <c r="S93" s="24">
        <v>11.334999999999997</v>
      </c>
      <c r="T93" s="24">
        <v>2.0515000000000003</v>
      </c>
      <c r="U93" s="27">
        <f t="shared" si="134"/>
        <v>1.0257500000000002</v>
      </c>
      <c r="V93" s="27">
        <f t="shared" si="135"/>
        <v>4.5422899035622917E-2</v>
      </c>
      <c r="W93" s="45">
        <f>V81-V93</f>
        <v>9.174045463491437E-2</v>
      </c>
      <c r="X93" s="24">
        <v>1.0263500000000001</v>
      </c>
      <c r="Y93" s="26">
        <f t="shared" si="136"/>
        <v>0.51317500000000005</v>
      </c>
      <c r="Z93" s="26">
        <f t="shared" si="137"/>
        <v>2.2324898491879356E-2</v>
      </c>
      <c r="AA93" s="44">
        <f>Z81-Z93</f>
        <v>3.1438501015081211</v>
      </c>
      <c r="AB93" s="24">
        <v>1.5170000000000001</v>
      </c>
      <c r="AC93" s="27">
        <f t="shared" si="138"/>
        <v>0.75850000000000006</v>
      </c>
      <c r="AD93" s="27">
        <f t="shared" si="139"/>
        <v>3.2997389791183294E-2</v>
      </c>
      <c r="AE93" s="45">
        <f>AD81-AD93</f>
        <v>2.1430026102088169</v>
      </c>
      <c r="AF93" s="24">
        <v>1.3714999999999999</v>
      </c>
      <c r="AG93" s="27">
        <f t="shared" si="140"/>
        <v>0.68574999999999997</v>
      </c>
      <c r="AH93" s="27">
        <f t="shared" si="141"/>
        <v>2.9832511600928074E-2</v>
      </c>
      <c r="AI93" s="45">
        <f>AH81-AH93</f>
        <v>0.41641748839907194</v>
      </c>
      <c r="AJ93" s="24">
        <v>2.8315000000000001</v>
      </c>
      <c r="AK93" s="27">
        <f t="shared" si="142"/>
        <v>1.4157500000000001</v>
      </c>
      <c r="AL93" s="27">
        <f t="shared" si="143"/>
        <v>6.1590052204176335E-2</v>
      </c>
      <c r="AM93" s="45">
        <f>AL81-AL93</f>
        <v>3.0056599477958232</v>
      </c>
      <c r="AN93" s="24">
        <v>5.4264999999999999</v>
      </c>
      <c r="AO93" s="24">
        <v>0.86299999999999999</v>
      </c>
      <c r="AP93" s="27">
        <f t="shared" si="144"/>
        <v>0.43149999999999999</v>
      </c>
      <c r="AQ93" s="27">
        <f t="shared" si="145"/>
        <v>1.877175174013921E-2</v>
      </c>
      <c r="AR93" s="45">
        <f>AQ81-AQ93</f>
        <v>0.6139782482598608</v>
      </c>
      <c r="AS93" s="24">
        <v>4.4674999999999994</v>
      </c>
      <c r="AT93" s="24">
        <v>1.2055</v>
      </c>
      <c r="AU93" s="27">
        <f t="shared" si="146"/>
        <v>0.60275000000000001</v>
      </c>
      <c r="AV93" s="27">
        <f t="shared" si="147"/>
        <v>2.6221722737819027E-2</v>
      </c>
      <c r="AW93" s="45">
        <f>AV81-AV93</f>
        <v>0.50202827726218102</v>
      </c>
      <c r="AX93" s="24">
        <v>85.089999999999989</v>
      </c>
      <c r="AY93" s="24">
        <v>42.670450000000002</v>
      </c>
      <c r="AZ93" s="24">
        <v>1.783045</v>
      </c>
      <c r="BA93" s="26">
        <f t="shared" si="106"/>
        <v>17.830449999999999</v>
      </c>
      <c r="BB93" s="27">
        <f t="shared" si="148"/>
        <v>0.77568662993039439</v>
      </c>
      <c r="BC93" s="45">
        <f>BB81-BB93</f>
        <v>21.179203370069608</v>
      </c>
      <c r="BD93" s="24">
        <v>23.93122</v>
      </c>
    </row>
    <row r="94" spans="1:56" x14ac:dyDescent="0.3">
      <c r="A94" t="s">
        <v>214</v>
      </c>
      <c r="B94" t="s">
        <v>239</v>
      </c>
      <c r="C94">
        <v>8</v>
      </c>
      <c r="D94" s="7">
        <v>48.56</v>
      </c>
      <c r="E94">
        <v>0.56400000000000006</v>
      </c>
      <c r="F94" s="26">
        <f>E94*0.5</f>
        <v>0.28200000000000003</v>
      </c>
      <c r="G94" s="26">
        <f>F94*$D94/$D$3</f>
        <v>0.26951230072820315</v>
      </c>
      <c r="I94" s="28">
        <f>E94*0.5</f>
        <v>0.28200000000000003</v>
      </c>
      <c r="J94" s="28">
        <f>I94*D94/D$94</f>
        <v>0.28200000000000003</v>
      </c>
      <c r="K94">
        <v>13.263949999999999</v>
      </c>
      <c r="L94" s="26">
        <f>K94*0.5</f>
        <v>6.6319749999999997</v>
      </c>
      <c r="M94" s="26">
        <f>L94*$D94/$D$94</f>
        <v>6.6319749999999997</v>
      </c>
      <c r="P94">
        <v>0</v>
      </c>
      <c r="Q94">
        <v>0</v>
      </c>
      <c r="R94">
        <v>4.6255000000000006</v>
      </c>
      <c r="S94">
        <v>151.37500000000003</v>
      </c>
      <c r="T94">
        <v>0.35850000000000004</v>
      </c>
      <c r="U94" s="26">
        <f>T94*0.5</f>
        <v>0.17925000000000002</v>
      </c>
      <c r="V94" s="26">
        <f>U94*$D94/$D$3</f>
        <v>0.17131234009053339</v>
      </c>
      <c r="X94">
        <v>5.2433500000000004</v>
      </c>
      <c r="Y94" s="26">
        <f>X94*0.5</f>
        <v>2.6216750000000002</v>
      </c>
      <c r="Z94" s="26">
        <f>Y94*$D94/$D$94</f>
        <v>2.6216750000000002</v>
      </c>
      <c r="AB94">
        <v>3.7279999999999998</v>
      </c>
      <c r="AC94" s="26">
        <f>AB94*0.5</f>
        <v>1.8639999999999999</v>
      </c>
      <c r="AD94" s="26">
        <f>AC94*$D94/$D$94</f>
        <v>1.8639999999999999</v>
      </c>
      <c r="AF94">
        <v>1.1795</v>
      </c>
      <c r="AG94" s="26">
        <f>AF94*0.5</f>
        <v>0.58975</v>
      </c>
      <c r="AH94" s="26">
        <f>AG94*$D94/$D$94</f>
        <v>0.58975</v>
      </c>
      <c r="AJ94">
        <v>3.0345000000000004</v>
      </c>
      <c r="AK94" s="26">
        <f>AJ94*0.5</f>
        <v>1.5172500000000002</v>
      </c>
      <c r="AL94" s="26">
        <f>AK94*$D94/$D$94</f>
        <v>1.5172500000000002</v>
      </c>
      <c r="AN94">
        <v>5.5305</v>
      </c>
      <c r="AO94">
        <v>1.3984999999999999</v>
      </c>
      <c r="AP94" s="26">
        <f>AO94*0.5</f>
        <v>0.69924999999999993</v>
      </c>
      <c r="AQ94" s="26">
        <f>AP94*$D94/$D$94</f>
        <v>0.69924999999999993</v>
      </c>
      <c r="AS94">
        <v>2.6395</v>
      </c>
      <c r="AT94">
        <v>1.3465</v>
      </c>
      <c r="AU94" s="26">
        <f>AT94*0.5</f>
        <v>0.67325000000000002</v>
      </c>
      <c r="AV94" s="26">
        <f>AU94*$D94/$D$94</f>
        <v>0.67325000000000002</v>
      </c>
      <c r="AX94">
        <v>126.94999999999999</v>
      </c>
      <c r="AY94">
        <v>41.987670000000001</v>
      </c>
      <c r="AZ94">
        <v>1.8466009999999999</v>
      </c>
      <c r="BA94" s="26">
        <f t="shared" si="106"/>
        <v>18.466010000000001</v>
      </c>
      <c r="BB94" s="26">
        <f>BA94*$D94/$D$94</f>
        <v>18.466010000000001</v>
      </c>
      <c r="BD94">
        <v>22.73781</v>
      </c>
    </row>
    <row r="95" spans="1:56" x14ac:dyDescent="0.3">
      <c r="A95" t="s">
        <v>202</v>
      </c>
      <c r="B95" t="s">
        <v>239</v>
      </c>
      <c r="C95">
        <v>8</v>
      </c>
      <c r="D95" s="7">
        <v>41.87</v>
      </c>
      <c r="E95">
        <v>0.85379999999999989</v>
      </c>
      <c r="F95" s="26">
        <f t="shared" ref="F95:F106" si="149">E95*0.5</f>
        <v>0.42689999999999995</v>
      </c>
      <c r="G95" s="26">
        <f t="shared" ref="G95:G106" si="150">F95*$D95/$D$3</f>
        <v>0.35178710883684305</v>
      </c>
      <c r="I95" s="28">
        <f t="shared" ref="I95:I106" si="151">E95*0.5</f>
        <v>0.42689999999999995</v>
      </c>
      <c r="J95" s="28">
        <f t="shared" ref="J95:J106" si="152">I95*D95/D$94</f>
        <v>0.36808696457990109</v>
      </c>
      <c r="K95">
        <v>9.7399499999999986</v>
      </c>
      <c r="L95" s="26">
        <f t="shared" ref="L95:L106" si="153">K95*0.5</f>
        <v>4.8699749999999993</v>
      </c>
      <c r="M95" s="26">
        <f t="shared" ref="M95:M106" si="154">L95*$D95/$D$94</f>
        <v>4.1990496962520583</v>
      </c>
      <c r="P95">
        <v>6.7049999999999998E-2</v>
      </c>
      <c r="Q95">
        <v>0.71750000000000003</v>
      </c>
      <c r="R95">
        <v>8.9915000000000003</v>
      </c>
      <c r="S95">
        <v>36.084999999999994</v>
      </c>
      <c r="T95">
        <v>0.10569999999999999</v>
      </c>
      <c r="U95" s="26">
        <f t="shared" ref="U95:U106" si="155">T95*0.5</f>
        <v>5.2849999999999994E-2</v>
      </c>
      <c r="V95" s="26">
        <f t="shared" ref="V95:V106" si="156">U95*$D95/$D$3</f>
        <v>4.355106278291674E-2</v>
      </c>
      <c r="X95">
        <v>2.1053499999999996</v>
      </c>
      <c r="Y95" s="26">
        <f t="shared" ref="Y95:Y106" si="157">X95*0.5</f>
        <v>1.0526749999999998</v>
      </c>
      <c r="Z95" s="26">
        <f t="shared" ref="Z95:Z106" si="158">Y95*$D95/$D$94</f>
        <v>0.90765037582372299</v>
      </c>
      <c r="AB95">
        <v>3.0659999999999998</v>
      </c>
      <c r="AC95" s="26">
        <f t="shared" ref="AC95:AC106" si="159">AB95*0.5</f>
        <v>1.5329999999999999</v>
      </c>
      <c r="AD95" s="26">
        <f t="shared" ref="AD95:AD106" si="160">AC95*$D95/$D$94</f>
        <v>1.3218021004942337</v>
      </c>
      <c r="AF95">
        <v>1.3665</v>
      </c>
      <c r="AG95" s="26">
        <f t="shared" ref="AG95:AG106" si="161">AF95*0.5</f>
        <v>0.68325000000000002</v>
      </c>
      <c r="AH95" s="26">
        <f t="shared" ref="AH95:AH106" si="162">AG95*$D95/$D$94</f>
        <v>0.58912021210873144</v>
      </c>
      <c r="AJ95">
        <v>1.8605</v>
      </c>
      <c r="AK95" s="26">
        <f t="shared" ref="AK95:AK106" si="163">AJ95*0.5</f>
        <v>0.93025000000000002</v>
      </c>
      <c r="AL95" s="26">
        <f t="shared" ref="AL95:AL106" si="164">AK95*$D95/$D$94</f>
        <v>0.80209158772652389</v>
      </c>
      <c r="AN95">
        <v>7.0614999999999997</v>
      </c>
      <c r="AO95">
        <v>1.1935</v>
      </c>
      <c r="AP95" s="26">
        <f t="shared" ref="AP95:AP106" si="165">AO95*0.5</f>
        <v>0.59675</v>
      </c>
      <c r="AQ95" s="26">
        <f t="shared" ref="AQ95:AQ106" si="166">AP95*$D95/$D$94</f>
        <v>0.51453711902800647</v>
      </c>
      <c r="AS95">
        <v>0</v>
      </c>
      <c r="AT95">
        <v>1.7284999999999999</v>
      </c>
      <c r="AU95" s="26">
        <f t="shared" ref="AU95:AU106" si="167">AT95*0.5</f>
        <v>0.86424999999999996</v>
      </c>
      <c r="AV95" s="26">
        <f t="shared" ref="AV95:AV106" si="168">AU95*$D95/$D$94</f>
        <v>0.74518425658978571</v>
      </c>
      <c r="AX95">
        <v>39.730000000000004</v>
      </c>
      <c r="AY95">
        <v>40.633009999999999</v>
      </c>
      <c r="AZ95">
        <v>1.7975449999999999</v>
      </c>
      <c r="BA95" s="26">
        <f t="shared" si="106"/>
        <v>17.975449999999999</v>
      </c>
      <c r="BB95" s="26">
        <f t="shared" ref="BB95:BB106" si="169">BA95*$D95/$D$94</f>
        <v>15.499013416392089</v>
      </c>
      <c r="BD95">
        <v>22.60472</v>
      </c>
    </row>
    <row r="96" spans="1:56" x14ac:dyDescent="0.3">
      <c r="A96" t="s">
        <v>203</v>
      </c>
      <c r="B96" t="s">
        <v>239</v>
      </c>
      <c r="C96">
        <v>8</v>
      </c>
      <c r="D96" s="7">
        <v>35.770000000000003</v>
      </c>
      <c r="E96">
        <v>2.073</v>
      </c>
      <c r="F96" s="26">
        <f t="shared" si="149"/>
        <v>1.0365</v>
      </c>
      <c r="G96" s="26">
        <f t="shared" si="150"/>
        <v>0.72969110411336358</v>
      </c>
      <c r="I96" s="28">
        <f t="shared" si="151"/>
        <v>1.0365</v>
      </c>
      <c r="J96" s="28">
        <f t="shared" si="152"/>
        <v>0.76350092668863268</v>
      </c>
      <c r="K96">
        <v>6.8919500000000005</v>
      </c>
      <c r="L96" s="26">
        <f t="shared" si="153"/>
        <v>3.4459750000000002</v>
      </c>
      <c r="M96" s="26">
        <f t="shared" si="154"/>
        <v>2.5383551431219114</v>
      </c>
      <c r="P96">
        <v>6.0450000000000004E-2</v>
      </c>
      <c r="Q96">
        <v>0.32919999999999999</v>
      </c>
      <c r="R96">
        <v>2.8464999999999998</v>
      </c>
      <c r="S96">
        <v>18.324999999999999</v>
      </c>
      <c r="T96">
        <v>0.15719999999999998</v>
      </c>
      <c r="U96" s="26">
        <f t="shared" si="155"/>
        <v>7.8599999999999989E-2</v>
      </c>
      <c r="V96" s="26">
        <f t="shared" si="156"/>
        <v>5.5334028734501078E-2</v>
      </c>
      <c r="X96">
        <v>5.2649999999999995E-2</v>
      </c>
      <c r="Y96" s="26">
        <f t="shared" si="157"/>
        <v>2.6324999999999998E-2</v>
      </c>
      <c r="Z96" s="26">
        <f t="shared" si="158"/>
        <v>1.9391376647446456E-2</v>
      </c>
      <c r="AB96">
        <v>1.486</v>
      </c>
      <c r="AC96" s="26">
        <f t="shared" si="159"/>
        <v>0.74299999999999999</v>
      </c>
      <c r="AD96" s="26">
        <f t="shared" si="160"/>
        <v>0.54730457166392088</v>
      </c>
      <c r="AF96">
        <v>0.86360000000000003</v>
      </c>
      <c r="AG96" s="26">
        <f t="shared" si="161"/>
        <v>0.43180000000000002</v>
      </c>
      <c r="AH96" s="26">
        <f t="shared" si="162"/>
        <v>0.31807014003294898</v>
      </c>
      <c r="AJ96">
        <v>0.24410000000000004</v>
      </c>
      <c r="AK96" s="26">
        <f t="shared" si="163"/>
        <v>0.12205000000000002</v>
      </c>
      <c r="AL96" s="26">
        <f t="shared" si="164"/>
        <v>8.9903799423393757E-2</v>
      </c>
      <c r="AN96">
        <v>2.6355</v>
      </c>
      <c r="AO96">
        <v>0.2024</v>
      </c>
      <c r="AP96" s="26">
        <f t="shared" si="165"/>
        <v>0.1012</v>
      </c>
      <c r="AQ96" s="26">
        <f t="shared" si="166"/>
        <v>7.4545387149917625E-2</v>
      </c>
      <c r="AS96">
        <v>1.1035000000000001</v>
      </c>
      <c r="AT96">
        <v>0.38169999999999998</v>
      </c>
      <c r="AU96" s="26">
        <f t="shared" si="167"/>
        <v>0.19084999999999999</v>
      </c>
      <c r="AV96" s="26">
        <f t="shared" si="168"/>
        <v>0.14058287685337725</v>
      </c>
      <c r="AX96">
        <v>31.15</v>
      </c>
      <c r="AY96">
        <v>38.842829999999999</v>
      </c>
      <c r="AZ96">
        <v>2.3145859999999998</v>
      </c>
      <c r="BA96" s="26">
        <f t="shared" si="106"/>
        <v>23.145859999999999</v>
      </c>
      <c r="BB96" s="26">
        <f t="shared" si="169"/>
        <v>17.049576033772652</v>
      </c>
      <c r="BD96">
        <v>16.781759999999998</v>
      </c>
    </row>
    <row r="97" spans="1:56" x14ac:dyDescent="0.3">
      <c r="A97" t="s">
        <v>204</v>
      </c>
      <c r="B97" t="s">
        <v>239</v>
      </c>
      <c r="C97">
        <v>8</v>
      </c>
      <c r="D97" s="7">
        <v>33.380000000000003</v>
      </c>
      <c r="E97">
        <v>2.5979999999999999</v>
      </c>
      <c r="F97" s="26">
        <f t="shared" si="149"/>
        <v>1.2989999999999999</v>
      </c>
      <c r="G97" s="26">
        <f t="shared" si="150"/>
        <v>0.85338752214131086</v>
      </c>
      <c r="I97" s="28">
        <f t="shared" si="151"/>
        <v>1.2989999999999999</v>
      </c>
      <c r="J97" s="28">
        <f t="shared" si="152"/>
        <v>0.89292874794069199</v>
      </c>
      <c r="K97">
        <v>12.75395</v>
      </c>
      <c r="L97" s="26">
        <f t="shared" si="153"/>
        <v>6.3769749999999998</v>
      </c>
      <c r="M97" s="26">
        <f t="shared" si="154"/>
        <v>4.3835137046952219</v>
      </c>
      <c r="P97">
        <v>8.9749999999999996E-2</v>
      </c>
      <c r="Q97">
        <v>0.54310000000000003</v>
      </c>
      <c r="R97">
        <v>7.0534999999999997</v>
      </c>
      <c r="S97">
        <v>27.154999999999998</v>
      </c>
      <c r="T97">
        <v>1.0634999999999999</v>
      </c>
      <c r="U97" s="26">
        <f t="shared" si="155"/>
        <v>0.53174999999999994</v>
      </c>
      <c r="V97" s="26">
        <f t="shared" si="156"/>
        <v>0.34933703995276516</v>
      </c>
      <c r="X97">
        <v>0.64745000000000008</v>
      </c>
      <c r="Y97" s="26">
        <f t="shared" si="157"/>
        <v>0.32372500000000004</v>
      </c>
      <c r="Z97" s="26">
        <f t="shared" si="158"/>
        <v>0.22252760502471172</v>
      </c>
      <c r="AB97">
        <v>2.589</v>
      </c>
      <c r="AC97" s="26">
        <f t="shared" si="159"/>
        <v>1.2945</v>
      </c>
      <c r="AD97" s="26">
        <f t="shared" si="160"/>
        <v>0.88983546128500823</v>
      </c>
      <c r="AF97">
        <v>1.8825000000000001</v>
      </c>
      <c r="AG97" s="26">
        <f t="shared" si="161"/>
        <v>0.94125000000000003</v>
      </c>
      <c r="AH97" s="26">
        <f t="shared" si="162"/>
        <v>0.64701245881383862</v>
      </c>
      <c r="AJ97">
        <v>2.2105000000000001</v>
      </c>
      <c r="AK97" s="26">
        <f t="shared" si="163"/>
        <v>1.1052500000000001</v>
      </c>
      <c r="AL97" s="26">
        <f t="shared" si="164"/>
        <v>0.75974557248764429</v>
      </c>
      <c r="AN97">
        <v>3.6515000000000004</v>
      </c>
      <c r="AO97">
        <v>0.94469999999999998</v>
      </c>
      <c r="AP97" s="26">
        <f t="shared" si="165"/>
        <v>0.47234999999999999</v>
      </c>
      <c r="AQ97" s="26">
        <f t="shared" si="166"/>
        <v>0.32469198929159804</v>
      </c>
      <c r="AS97">
        <v>2.5214999999999996</v>
      </c>
      <c r="AT97">
        <v>2.5665</v>
      </c>
      <c r="AU97" s="26">
        <f t="shared" si="167"/>
        <v>1.28325</v>
      </c>
      <c r="AV97" s="26">
        <f t="shared" si="168"/>
        <v>0.88210224464579901</v>
      </c>
      <c r="AX97">
        <v>62.110000000000007</v>
      </c>
      <c r="AY97">
        <v>40.590119999999999</v>
      </c>
      <c r="AZ97">
        <v>1.9323410000000001</v>
      </c>
      <c r="BA97" s="26">
        <f t="shared" si="106"/>
        <v>19.323410000000003</v>
      </c>
      <c r="BB97" s="26">
        <f t="shared" si="169"/>
        <v>13.282854732289952</v>
      </c>
      <c r="BD97">
        <v>21.005671359247668</v>
      </c>
    </row>
    <row r="98" spans="1:56" x14ac:dyDescent="0.3">
      <c r="A98" t="s">
        <v>205</v>
      </c>
      <c r="B98" t="s">
        <v>239</v>
      </c>
      <c r="C98">
        <v>8</v>
      </c>
      <c r="D98" s="7">
        <v>28.23</v>
      </c>
      <c r="E98">
        <v>5.49</v>
      </c>
      <c r="F98" s="26">
        <f t="shared" si="149"/>
        <v>2.7450000000000001</v>
      </c>
      <c r="G98" s="26">
        <f t="shared" si="150"/>
        <v>1.5251200551072626</v>
      </c>
      <c r="I98" s="28">
        <f t="shared" si="151"/>
        <v>2.7450000000000001</v>
      </c>
      <c r="J98" s="28">
        <f t="shared" si="152"/>
        <v>1.5957856260296541</v>
      </c>
      <c r="K98">
        <v>13.953949999999999</v>
      </c>
      <c r="L98" s="26">
        <f t="shared" si="153"/>
        <v>6.9769749999999995</v>
      </c>
      <c r="M98" s="26">
        <f t="shared" si="154"/>
        <v>4.0560132670922568</v>
      </c>
      <c r="P98">
        <v>9.8849999999999993E-2</v>
      </c>
      <c r="Q98">
        <v>0.65169999999999995</v>
      </c>
      <c r="R98">
        <v>10.711499999999999</v>
      </c>
      <c r="S98">
        <v>38.875</v>
      </c>
      <c r="T98">
        <v>1.3884999999999998</v>
      </c>
      <c r="U98" s="26">
        <f t="shared" si="155"/>
        <v>0.69424999999999992</v>
      </c>
      <c r="V98" s="26">
        <f t="shared" si="156"/>
        <v>0.38572480810863996</v>
      </c>
      <c r="X98">
        <v>0.53935</v>
      </c>
      <c r="Y98" s="26">
        <f t="shared" si="157"/>
        <v>0.269675</v>
      </c>
      <c r="Z98" s="26">
        <f t="shared" si="158"/>
        <v>0.15677358422570015</v>
      </c>
      <c r="AB98">
        <v>1.1850000000000001</v>
      </c>
      <c r="AC98" s="26">
        <f t="shared" si="159"/>
        <v>0.59250000000000003</v>
      </c>
      <c r="AD98" s="26">
        <f t="shared" si="160"/>
        <v>0.3444455313014827</v>
      </c>
      <c r="AF98">
        <v>0.3926</v>
      </c>
      <c r="AG98" s="26">
        <f t="shared" si="161"/>
        <v>0.1963</v>
      </c>
      <c r="AH98" s="26">
        <f t="shared" si="162"/>
        <v>0.11411756589785831</v>
      </c>
      <c r="AJ98">
        <v>3.6605000000000003</v>
      </c>
      <c r="AK98" s="26">
        <f t="shared" si="163"/>
        <v>1.8302500000000002</v>
      </c>
      <c r="AL98" s="26">
        <f t="shared" si="164"/>
        <v>1.0640024196869853</v>
      </c>
      <c r="AN98">
        <v>4.6715</v>
      </c>
      <c r="AO98">
        <v>0.78129999999999999</v>
      </c>
      <c r="AP98" s="26">
        <f t="shared" si="165"/>
        <v>0.39065</v>
      </c>
      <c r="AQ98" s="26">
        <f t="shared" si="166"/>
        <v>0.22710151359143327</v>
      </c>
      <c r="AS98">
        <v>2.5385</v>
      </c>
      <c r="AT98">
        <v>1.9594999999999998</v>
      </c>
      <c r="AU98" s="26">
        <f t="shared" si="167"/>
        <v>0.9797499999999999</v>
      </c>
      <c r="AV98" s="26">
        <f t="shared" si="168"/>
        <v>0.56957047981878084</v>
      </c>
      <c r="AX98">
        <v>62.300000000000004</v>
      </c>
      <c r="AY98">
        <v>40.053199999999997</v>
      </c>
      <c r="AZ98">
        <v>2.1573660000000001</v>
      </c>
      <c r="BA98" s="26">
        <f t="shared" si="106"/>
        <v>21.57366</v>
      </c>
      <c r="BB98" s="26">
        <f t="shared" si="169"/>
        <v>12.541689081548599</v>
      </c>
      <c r="BD98">
        <v>18.56579</v>
      </c>
    </row>
    <row r="99" spans="1:56" x14ac:dyDescent="0.3">
      <c r="A99" t="s">
        <v>206</v>
      </c>
      <c r="B99" t="s">
        <v>239</v>
      </c>
      <c r="C99">
        <v>8</v>
      </c>
      <c r="D99" s="7">
        <v>26.14</v>
      </c>
      <c r="E99">
        <v>5.8940000000000001</v>
      </c>
      <c r="F99" s="26">
        <f t="shared" si="149"/>
        <v>2.9470000000000001</v>
      </c>
      <c r="G99" s="26">
        <f t="shared" si="150"/>
        <v>1.5161302893131274</v>
      </c>
      <c r="I99" s="28">
        <f t="shared" si="151"/>
        <v>2.9470000000000001</v>
      </c>
      <c r="J99" s="28">
        <f t="shared" si="152"/>
        <v>1.5863793245469522</v>
      </c>
      <c r="K99">
        <v>10.263949999999999</v>
      </c>
      <c r="L99" s="26">
        <f t="shared" si="153"/>
        <v>5.1319749999999997</v>
      </c>
      <c r="M99" s="26">
        <f t="shared" si="154"/>
        <v>2.7625582063426686</v>
      </c>
      <c r="P99">
        <v>1.3850000000000001E-2</v>
      </c>
      <c r="Q99">
        <v>0.85489999999999999</v>
      </c>
      <c r="R99">
        <v>8.5525000000000002</v>
      </c>
      <c r="S99">
        <v>0</v>
      </c>
      <c r="T99">
        <v>1.1044999999999998</v>
      </c>
      <c r="U99" s="26">
        <f t="shared" si="155"/>
        <v>0.55224999999999991</v>
      </c>
      <c r="V99" s="26">
        <f t="shared" si="156"/>
        <v>0.28411365872859667</v>
      </c>
      <c r="X99">
        <v>0.37154999999999999</v>
      </c>
      <c r="Y99" s="26">
        <f t="shared" si="157"/>
        <v>0.185775</v>
      </c>
      <c r="Z99" s="26">
        <f t="shared" si="158"/>
        <v>0.1000032640032949</v>
      </c>
      <c r="AB99">
        <v>1.4570000000000001</v>
      </c>
      <c r="AC99" s="26">
        <f t="shared" si="159"/>
        <v>0.72850000000000004</v>
      </c>
      <c r="AD99" s="26">
        <f t="shared" si="160"/>
        <v>0.39215383031301482</v>
      </c>
      <c r="AF99">
        <v>0.24919999999999998</v>
      </c>
      <c r="AG99" s="26">
        <f t="shared" si="161"/>
        <v>0.12459999999999999</v>
      </c>
      <c r="AH99" s="26">
        <f t="shared" si="162"/>
        <v>6.7072570016474459E-2</v>
      </c>
      <c r="AJ99">
        <v>1.6145</v>
      </c>
      <c r="AK99" s="26">
        <f t="shared" si="163"/>
        <v>0.80725000000000002</v>
      </c>
      <c r="AL99" s="26">
        <f t="shared" si="164"/>
        <v>0.43454520181219114</v>
      </c>
      <c r="AN99">
        <v>4.2755000000000001</v>
      </c>
      <c r="AO99">
        <v>0.60680000000000001</v>
      </c>
      <c r="AP99" s="26">
        <f t="shared" si="165"/>
        <v>0.3034</v>
      </c>
      <c r="AQ99" s="26">
        <f t="shared" si="166"/>
        <v>0.16332116968698518</v>
      </c>
      <c r="AS99">
        <v>2.9274999999999993</v>
      </c>
      <c r="AT99">
        <v>1.6675</v>
      </c>
      <c r="AU99" s="26">
        <f t="shared" si="167"/>
        <v>0.83374999999999999</v>
      </c>
      <c r="AV99" s="26">
        <f t="shared" si="168"/>
        <v>0.44881023476112025</v>
      </c>
      <c r="AX99">
        <v>43.39</v>
      </c>
      <c r="AY99">
        <v>41.938110000000002</v>
      </c>
      <c r="AZ99">
        <v>2.1848269999999999</v>
      </c>
      <c r="BA99" s="26">
        <f t="shared" si="106"/>
        <v>21.848269999999999</v>
      </c>
      <c r="BB99" s="26">
        <f t="shared" si="169"/>
        <v>11.760992129324546</v>
      </c>
      <c r="BD99">
        <v>19.195160000000001</v>
      </c>
    </row>
    <row r="100" spans="1:56" x14ac:dyDescent="0.3">
      <c r="A100" t="s">
        <v>207</v>
      </c>
      <c r="B100" t="s">
        <v>239</v>
      </c>
      <c r="C100">
        <v>8</v>
      </c>
      <c r="D100" s="7">
        <v>24.12</v>
      </c>
      <c r="E100">
        <v>4.2109999999999994</v>
      </c>
      <c r="F100" s="26">
        <f t="shared" si="149"/>
        <v>2.1054999999999997</v>
      </c>
      <c r="G100" s="26">
        <f t="shared" si="150"/>
        <v>0.99950127927573296</v>
      </c>
      <c r="I100" s="28">
        <f t="shared" si="151"/>
        <v>2.1054999999999997</v>
      </c>
      <c r="J100" s="28">
        <f t="shared" si="152"/>
        <v>1.0458126029654036</v>
      </c>
      <c r="K100">
        <v>9.6489499999999992</v>
      </c>
      <c r="L100" s="26">
        <f t="shared" si="153"/>
        <v>4.8244749999999996</v>
      </c>
      <c r="M100" s="26">
        <f t="shared" si="154"/>
        <v>2.3963413714991764</v>
      </c>
      <c r="P100">
        <v>0.16605</v>
      </c>
      <c r="Q100">
        <v>0.85580000000000001</v>
      </c>
      <c r="R100">
        <v>7.4774999999999991</v>
      </c>
      <c r="S100">
        <v>14.675000000000001</v>
      </c>
      <c r="T100">
        <v>1.5825</v>
      </c>
      <c r="U100" s="26">
        <f t="shared" si="155"/>
        <v>0.79125000000000001</v>
      </c>
      <c r="V100" s="26">
        <f t="shared" si="156"/>
        <v>0.37561405235189926</v>
      </c>
      <c r="X100">
        <v>0.90975000000000006</v>
      </c>
      <c r="Y100" s="26">
        <f t="shared" si="157"/>
        <v>0.45487500000000003</v>
      </c>
      <c r="Z100" s="26">
        <f t="shared" si="158"/>
        <v>0.22593873558484351</v>
      </c>
      <c r="AB100">
        <v>2.4459999999999997</v>
      </c>
      <c r="AC100" s="26">
        <f t="shared" si="159"/>
        <v>1.2229999999999999</v>
      </c>
      <c r="AD100" s="26">
        <f t="shared" si="160"/>
        <v>0.60747034596375604</v>
      </c>
      <c r="AF100">
        <v>1.5375000000000001</v>
      </c>
      <c r="AG100" s="26">
        <f t="shared" si="161"/>
        <v>0.76875000000000004</v>
      </c>
      <c r="AH100" s="26">
        <f t="shared" si="162"/>
        <v>0.38184205107084024</v>
      </c>
      <c r="AJ100">
        <v>0.97449999999999992</v>
      </c>
      <c r="AK100" s="26">
        <f t="shared" si="163"/>
        <v>0.48724999999999996</v>
      </c>
      <c r="AL100" s="26">
        <f t="shared" si="164"/>
        <v>0.24201956342668859</v>
      </c>
      <c r="AN100">
        <v>4.2575000000000003</v>
      </c>
      <c r="AO100">
        <v>0.47620000000000007</v>
      </c>
      <c r="AP100" s="26">
        <f t="shared" si="165"/>
        <v>0.23810000000000003</v>
      </c>
      <c r="AQ100" s="26">
        <f t="shared" si="166"/>
        <v>0.11826548599670512</v>
      </c>
      <c r="AS100">
        <v>1.1994999999999998</v>
      </c>
      <c r="AT100">
        <v>1.8405</v>
      </c>
      <c r="AU100" s="26">
        <f t="shared" si="167"/>
        <v>0.92025000000000001</v>
      </c>
      <c r="AV100" s="26">
        <f t="shared" si="168"/>
        <v>0.45709287479406918</v>
      </c>
      <c r="AX100">
        <v>67.739999999999995</v>
      </c>
      <c r="AY100">
        <v>38.646709999999999</v>
      </c>
      <c r="AZ100">
        <v>2.1341290000000002</v>
      </c>
      <c r="BA100" s="26">
        <f t="shared" si="106"/>
        <v>21.341290000000001</v>
      </c>
      <c r="BB100" s="26">
        <f t="shared" si="169"/>
        <v>10.60032773476112</v>
      </c>
      <c r="BD100">
        <v>18.108889999999999</v>
      </c>
    </row>
    <row r="101" spans="1:56" x14ac:dyDescent="0.3">
      <c r="A101" t="s">
        <v>208</v>
      </c>
      <c r="B101" t="s">
        <v>239</v>
      </c>
      <c r="C101">
        <v>8</v>
      </c>
      <c r="D101" s="7">
        <v>20.309999999999999</v>
      </c>
      <c r="E101">
        <v>2.8919999999999999</v>
      </c>
      <c r="F101" s="26">
        <f t="shared" si="149"/>
        <v>1.446</v>
      </c>
      <c r="G101" s="26">
        <f t="shared" si="150"/>
        <v>0.57800157449320988</v>
      </c>
      <c r="I101" s="28">
        <f t="shared" si="151"/>
        <v>1.446</v>
      </c>
      <c r="J101" s="28">
        <f t="shared" si="152"/>
        <v>0.60478294892915974</v>
      </c>
      <c r="K101">
        <v>13.773949999999999</v>
      </c>
      <c r="L101" s="26">
        <f t="shared" si="153"/>
        <v>6.8869749999999996</v>
      </c>
      <c r="M101" s="26">
        <f t="shared" si="154"/>
        <v>2.880446092462932</v>
      </c>
      <c r="P101">
        <v>0.19265000000000002</v>
      </c>
      <c r="Q101">
        <v>0.73260000000000003</v>
      </c>
      <c r="R101">
        <v>4.8014999999999999</v>
      </c>
      <c r="S101">
        <v>9.615000000000002</v>
      </c>
      <c r="T101">
        <v>0.86150000000000004</v>
      </c>
      <c r="U101" s="26">
        <f t="shared" si="155"/>
        <v>0.43075000000000002</v>
      </c>
      <c r="V101" s="26">
        <f t="shared" si="156"/>
        <v>0.17218131273371381</v>
      </c>
      <c r="X101">
        <v>0.74135000000000006</v>
      </c>
      <c r="Y101" s="26">
        <f t="shared" si="157"/>
        <v>0.37067500000000003</v>
      </c>
      <c r="Z101" s="26">
        <f t="shared" si="158"/>
        <v>0.15503313941515651</v>
      </c>
      <c r="AB101">
        <v>1.7969999999999999</v>
      </c>
      <c r="AC101" s="26">
        <f t="shared" si="159"/>
        <v>0.89849999999999997</v>
      </c>
      <c r="AD101" s="26">
        <f t="shared" si="160"/>
        <v>0.37579355436573303</v>
      </c>
      <c r="AF101">
        <v>0.48330000000000001</v>
      </c>
      <c r="AG101" s="26">
        <f t="shared" si="161"/>
        <v>0.24165</v>
      </c>
      <c r="AH101" s="26">
        <f t="shared" si="162"/>
        <v>0.10106901771004942</v>
      </c>
      <c r="AJ101">
        <v>3.0045000000000002</v>
      </c>
      <c r="AK101" s="26">
        <f t="shared" si="163"/>
        <v>1.5022500000000001</v>
      </c>
      <c r="AL101" s="26">
        <f t="shared" si="164"/>
        <v>0.62830925658978576</v>
      </c>
      <c r="AN101">
        <v>3.8704999999999998</v>
      </c>
      <c r="AO101">
        <v>0.6482</v>
      </c>
      <c r="AP101" s="26">
        <f t="shared" si="165"/>
        <v>0.3241</v>
      </c>
      <c r="AQ101" s="26">
        <f t="shared" si="166"/>
        <v>0.13555335667215815</v>
      </c>
      <c r="AS101">
        <v>5.6854999999999993</v>
      </c>
      <c r="AT101">
        <v>2.2374999999999998</v>
      </c>
      <c r="AU101" s="26">
        <f t="shared" si="167"/>
        <v>1.1187499999999999</v>
      </c>
      <c r="AV101" s="26">
        <f t="shared" si="168"/>
        <v>0.46791211902800645</v>
      </c>
      <c r="AX101">
        <v>50.419999999999995</v>
      </c>
      <c r="AY101">
        <v>41.447960000000002</v>
      </c>
      <c r="AZ101">
        <v>1.8940630000000001</v>
      </c>
      <c r="BA101" s="26">
        <f t="shared" si="106"/>
        <v>18.940629999999999</v>
      </c>
      <c r="BB101" s="26">
        <f t="shared" si="169"/>
        <v>7.9218326873970328</v>
      </c>
      <c r="BD101">
        <v>21.883089999999999</v>
      </c>
    </row>
    <row r="102" spans="1:56" x14ac:dyDescent="0.3">
      <c r="A102" t="s">
        <v>209</v>
      </c>
      <c r="B102" t="s">
        <v>239</v>
      </c>
      <c r="C102">
        <v>8</v>
      </c>
      <c r="D102" s="7">
        <v>17.77</v>
      </c>
      <c r="E102">
        <v>5.4029999999999996</v>
      </c>
      <c r="F102" s="26">
        <f t="shared" si="149"/>
        <v>2.7014999999999998</v>
      </c>
      <c r="G102" s="26">
        <f t="shared" si="150"/>
        <v>0.94480722298760078</v>
      </c>
      <c r="I102" s="28">
        <f t="shared" si="151"/>
        <v>2.7014999999999998</v>
      </c>
      <c r="J102" s="28">
        <f t="shared" si="152"/>
        <v>0.98858432866556822</v>
      </c>
      <c r="K102">
        <v>6.9329499999999999</v>
      </c>
      <c r="L102" s="26">
        <f t="shared" si="153"/>
        <v>3.466475</v>
      </c>
      <c r="M102" s="26">
        <f t="shared" si="154"/>
        <v>1.2685185492174629</v>
      </c>
      <c r="P102">
        <v>0.11055000000000001</v>
      </c>
      <c r="Q102">
        <v>1.6705000000000001</v>
      </c>
      <c r="R102">
        <v>6.1564999999999994</v>
      </c>
      <c r="S102">
        <v>1.0350000000000001</v>
      </c>
      <c r="T102">
        <v>2.2135000000000002</v>
      </c>
      <c r="U102" s="26">
        <f t="shared" si="155"/>
        <v>1.1067500000000001</v>
      </c>
      <c r="V102" s="26">
        <f t="shared" si="156"/>
        <v>0.38706844125172213</v>
      </c>
      <c r="X102">
        <v>1.55135</v>
      </c>
      <c r="Y102" s="26">
        <f t="shared" si="157"/>
        <v>0.775675</v>
      </c>
      <c r="Z102" s="26">
        <f t="shared" si="158"/>
        <v>0.28384976832784181</v>
      </c>
      <c r="AB102">
        <v>0.8931</v>
      </c>
      <c r="AC102" s="26">
        <f t="shared" si="159"/>
        <v>0.44655</v>
      </c>
      <c r="AD102" s="26">
        <f t="shared" si="160"/>
        <v>0.16341008031301482</v>
      </c>
      <c r="AF102">
        <v>1.4095</v>
      </c>
      <c r="AG102" s="26">
        <f t="shared" si="161"/>
        <v>0.70474999999999999</v>
      </c>
      <c r="AH102" s="26">
        <f t="shared" si="162"/>
        <v>0.25789554159802303</v>
      </c>
      <c r="AJ102">
        <v>1.1225000000000001</v>
      </c>
      <c r="AK102" s="26">
        <f t="shared" si="163"/>
        <v>0.56125000000000003</v>
      </c>
      <c r="AL102" s="26">
        <f t="shared" si="164"/>
        <v>0.20538328871499176</v>
      </c>
      <c r="AN102">
        <v>3.3395000000000001</v>
      </c>
      <c r="AO102">
        <v>1.1024999999999998</v>
      </c>
      <c r="AP102" s="26">
        <f t="shared" si="165"/>
        <v>0.55124999999999991</v>
      </c>
      <c r="AQ102" s="26">
        <f t="shared" si="166"/>
        <v>0.2017238982701812</v>
      </c>
      <c r="AS102">
        <v>4.0154999999999994</v>
      </c>
      <c r="AT102">
        <v>1.8205</v>
      </c>
      <c r="AU102" s="26">
        <f t="shared" si="167"/>
        <v>0.91025</v>
      </c>
      <c r="AV102" s="26">
        <f t="shared" si="168"/>
        <v>0.33309601523887972</v>
      </c>
      <c r="AX102">
        <v>86.55</v>
      </c>
      <c r="AY102">
        <v>38.452300000000001</v>
      </c>
      <c r="AZ102">
        <v>1.523658</v>
      </c>
      <c r="BA102" s="26">
        <f t="shared" si="106"/>
        <v>15.23658</v>
      </c>
      <c r="BB102" s="26">
        <f t="shared" si="169"/>
        <v>5.5756595263591429</v>
      </c>
      <c r="BD102">
        <v>25.236830000000001</v>
      </c>
    </row>
    <row r="103" spans="1:56" x14ac:dyDescent="0.3">
      <c r="A103" t="s">
        <v>210</v>
      </c>
      <c r="B103" t="s">
        <v>239</v>
      </c>
      <c r="C103">
        <v>8</v>
      </c>
      <c r="D103" s="7">
        <v>12.83</v>
      </c>
      <c r="E103">
        <v>11.525</v>
      </c>
      <c r="F103" s="26">
        <f t="shared" si="149"/>
        <v>5.7625000000000002</v>
      </c>
      <c r="G103" s="26">
        <f t="shared" si="150"/>
        <v>1.4550851210391653</v>
      </c>
      <c r="I103" s="28">
        <f t="shared" si="151"/>
        <v>5.7625000000000002</v>
      </c>
      <c r="J103" s="28">
        <f t="shared" si="152"/>
        <v>1.5225056630971991</v>
      </c>
      <c r="K103">
        <v>9.6189499999999999</v>
      </c>
      <c r="L103" s="26">
        <f t="shared" si="153"/>
        <v>4.8094749999999999</v>
      </c>
      <c r="M103" s="26">
        <f t="shared" si="154"/>
        <v>1.2707076657742997</v>
      </c>
      <c r="P103">
        <v>0</v>
      </c>
      <c r="Q103">
        <v>1.5925</v>
      </c>
      <c r="R103">
        <v>11.2415</v>
      </c>
      <c r="S103">
        <v>43.914999999999992</v>
      </c>
      <c r="T103">
        <v>5.3025000000000002</v>
      </c>
      <c r="U103" s="26">
        <f t="shared" si="155"/>
        <v>2.6512500000000001</v>
      </c>
      <c r="V103" s="26">
        <f t="shared" si="156"/>
        <v>0.66946541035229279</v>
      </c>
      <c r="X103">
        <v>1.45835</v>
      </c>
      <c r="Y103" s="26">
        <f t="shared" si="157"/>
        <v>0.72917500000000002</v>
      </c>
      <c r="Z103" s="26">
        <f t="shared" si="158"/>
        <v>0.19265476214991761</v>
      </c>
      <c r="AB103">
        <v>1.143</v>
      </c>
      <c r="AC103" s="26">
        <f t="shared" si="159"/>
        <v>0.57150000000000001</v>
      </c>
      <c r="AD103" s="26">
        <f t="shared" si="160"/>
        <v>0.15099557248764414</v>
      </c>
      <c r="AF103">
        <v>1.7265000000000001</v>
      </c>
      <c r="AG103" s="26">
        <f t="shared" si="161"/>
        <v>0.86325000000000007</v>
      </c>
      <c r="AH103" s="26">
        <f t="shared" si="162"/>
        <v>0.22807861408566724</v>
      </c>
      <c r="AJ103">
        <v>3.1865000000000001</v>
      </c>
      <c r="AK103" s="26">
        <f t="shared" si="163"/>
        <v>1.5932500000000001</v>
      </c>
      <c r="AL103" s="26">
        <f t="shared" si="164"/>
        <v>0.42095134884678748</v>
      </c>
      <c r="AN103">
        <v>6.6355000000000004</v>
      </c>
      <c r="AO103">
        <v>1.2705</v>
      </c>
      <c r="AP103" s="26">
        <f t="shared" si="165"/>
        <v>0.63524999999999998</v>
      </c>
      <c r="AQ103" s="26">
        <f t="shared" si="166"/>
        <v>0.16783891062602965</v>
      </c>
      <c r="AS103">
        <v>11.079499999999999</v>
      </c>
      <c r="AT103">
        <v>2.4584999999999999</v>
      </c>
      <c r="AU103" s="26">
        <f t="shared" si="167"/>
        <v>1.22925</v>
      </c>
      <c r="AV103" s="26">
        <f t="shared" si="168"/>
        <v>0.32477919069192751</v>
      </c>
      <c r="AX103">
        <v>108.94999999999999</v>
      </c>
      <c r="AY103">
        <v>38.881309999999999</v>
      </c>
      <c r="AZ103">
        <v>1.8859674</v>
      </c>
      <c r="BA103" s="26">
        <f t="shared" si="106"/>
        <v>18.859673999999998</v>
      </c>
      <c r="BB103" s="26">
        <f t="shared" si="169"/>
        <v>4.9828998644975284</v>
      </c>
      <c r="BD103">
        <v>20.616099999999999</v>
      </c>
    </row>
    <row r="104" spans="1:56" x14ac:dyDescent="0.3">
      <c r="A104" t="s">
        <v>211</v>
      </c>
      <c r="B104" t="s">
        <v>239</v>
      </c>
      <c r="C104">
        <v>8</v>
      </c>
      <c r="D104" s="7">
        <v>6.73</v>
      </c>
      <c r="E104">
        <v>8.3530000000000015</v>
      </c>
      <c r="F104" s="26">
        <f t="shared" si="149"/>
        <v>4.1765000000000008</v>
      </c>
      <c r="G104" s="26">
        <f t="shared" si="150"/>
        <v>0.55319513875221427</v>
      </c>
      <c r="I104" s="28">
        <f t="shared" si="151"/>
        <v>4.1765000000000008</v>
      </c>
      <c r="J104" s="28">
        <f t="shared" si="152"/>
        <v>0.57882712108731482</v>
      </c>
      <c r="K104">
        <v>9.6039499999999993</v>
      </c>
      <c r="L104" s="26">
        <f t="shared" si="153"/>
        <v>4.8019749999999997</v>
      </c>
      <c r="M104" s="26">
        <f t="shared" si="154"/>
        <v>0.66551259781713346</v>
      </c>
      <c r="P104">
        <v>6.9750000000000006E-2</v>
      </c>
      <c r="Q104">
        <v>1.0745</v>
      </c>
      <c r="R104">
        <v>7.9984999999999999</v>
      </c>
      <c r="S104">
        <v>0.99500000000000099</v>
      </c>
      <c r="T104">
        <v>3.1315</v>
      </c>
      <c r="U104" s="26">
        <f t="shared" si="155"/>
        <v>1.56575</v>
      </c>
      <c r="V104" s="26">
        <f t="shared" si="156"/>
        <v>0.20739022830151546</v>
      </c>
      <c r="X104">
        <v>1.1873500000000001</v>
      </c>
      <c r="Y104" s="26">
        <f t="shared" si="157"/>
        <v>0.59367500000000006</v>
      </c>
      <c r="Z104" s="26">
        <f t="shared" si="158"/>
        <v>8.2278269151565095E-2</v>
      </c>
      <c r="AB104">
        <v>1.595</v>
      </c>
      <c r="AC104" s="26">
        <f t="shared" si="159"/>
        <v>0.79749999999999999</v>
      </c>
      <c r="AD104" s="26">
        <f t="shared" si="160"/>
        <v>0.11052666803953871</v>
      </c>
      <c r="AF104">
        <v>1.2735000000000001</v>
      </c>
      <c r="AG104" s="26">
        <f t="shared" si="161"/>
        <v>0.63675000000000004</v>
      </c>
      <c r="AH104" s="26">
        <f t="shared" si="162"/>
        <v>8.8248095140032942E-2</v>
      </c>
      <c r="AJ104">
        <v>5.2284999999999995</v>
      </c>
      <c r="AK104" s="26">
        <f t="shared" si="163"/>
        <v>2.6142499999999997</v>
      </c>
      <c r="AL104" s="26">
        <f t="shared" si="164"/>
        <v>0.3623126544481054</v>
      </c>
      <c r="AN104">
        <v>5.6395</v>
      </c>
      <c r="AO104">
        <v>1.1675</v>
      </c>
      <c r="AP104" s="26">
        <f t="shared" si="165"/>
        <v>0.58374999999999999</v>
      </c>
      <c r="AQ104" s="26">
        <f t="shared" si="166"/>
        <v>8.0902749176276767E-2</v>
      </c>
      <c r="AS104">
        <v>5.4074999999999998</v>
      </c>
      <c r="AT104">
        <v>2.3675000000000002</v>
      </c>
      <c r="AU104" s="26">
        <f t="shared" si="167"/>
        <v>1.1837500000000001</v>
      </c>
      <c r="AV104" s="26">
        <f t="shared" si="168"/>
        <v>0.16405760914332784</v>
      </c>
      <c r="AX104">
        <v>79.839999999999989</v>
      </c>
      <c r="AY104">
        <v>38.643540000000002</v>
      </c>
      <c r="AZ104">
        <v>1.4909239999999999</v>
      </c>
      <c r="BA104" s="26">
        <f t="shared" si="106"/>
        <v>14.909239999999999</v>
      </c>
      <c r="BB104" s="26">
        <f t="shared" si="169"/>
        <v>2.0662929406919273</v>
      </c>
      <c r="BD104">
        <v>25.919180000000001</v>
      </c>
    </row>
    <row r="105" spans="1:56" x14ac:dyDescent="0.3">
      <c r="A105" t="s">
        <v>212</v>
      </c>
      <c r="B105" t="s">
        <v>239</v>
      </c>
      <c r="C105">
        <v>8</v>
      </c>
      <c r="D105" s="7">
        <v>3.8</v>
      </c>
      <c r="E105">
        <v>7.2720000000000002</v>
      </c>
      <c r="F105" s="26">
        <f t="shared" si="149"/>
        <v>3.6360000000000001</v>
      </c>
      <c r="G105" s="26">
        <f t="shared" si="150"/>
        <v>0.27193072229876009</v>
      </c>
      <c r="I105" s="28">
        <f t="shared" si="151"/>
        <v>3.6360000000000001</v>
      </c>
      <c r="J105" s="28">
        <f t="shared" si="152"/>
        <v>0.28453047775947282</v>
      </c>
      <c r="K105">
        <v>8.1169499999999992</v>
      </c>
      <c r="L105" s="26">
        <f t="shared" si="153"/>
        <v>4.0584749999999996</v>
      </c>
      <c r="M105" s="26">
        <f t="shared" si="154"/>
        <v>0.31759071252059301</v>
      </c>
      <c r="P105">
        <v>7.0550000000000002E-2</v>
      </c>
      <c r="Q105">
        <v>0.71060000000000001</v>
      </c>
      <c r="R105">
        <v>8.4764999999999997</v>
      </c>
      <c r="S105">
        <v>1.504999999999999</v>
      </c>
      <c r="T105">
        <v>2.8805000000000001</v>
      </c>
      <c r="U105" s="26">
        <f t="shared" si="155"/>
        <v>1.44025</v>
      </c>
      <c r="V105" s="26">
        <f t="shared" si="156"/>
        <v>0.10771403267073411</v>
      </c>
      <c r="X105">
        <v>1.50535</v>
      </c>
      <c r="Y105" s="26">
        <f t="shared" si="157"/>
        <v>0.75267499999999998</v>
      </c>
      <c r="Z105" s="26">
        <f t="shared" si="158"/>
        <v>5.889960873146622E-2</v>
      </c>
      <c r="AB105">
        <v>0.81569999999999998</v>
      </c>
      <c r="AC105" s="26">
        <f t="shared" si="159"/>
        <v>0.40784999999999999</v>
      </c>
      <c r="AD105" s="26">
        <f t="shared" si="160"/>
        <v>3.1915774299835248E-2</v>
      </c>
      <c r="AF105">
        <v>0.9467000000000001</v>
      </c>
      <c r="AG105" s="26">
        <f t="shared" si="161"/>
        <v>0.47335000000000005</v>
      </c>
      <c r="AH105" s="26">
        <f t="shared" si="162"/>
        <v>3.7041392092257E-2</v>
      </c>
      <c r="AJ105">
        <v>2.5245000000000002</v>
      </c>
      <c r="AK105" s="26">
        <f t="shared" si="163"/>
        <v>1.2622500000000001</v>
      </c>
      <c r="AL105" s="26">
        <f t="shared" si="164"/>
        <v>9.8775741350906082E-2</v>
      </c>
      <c r="AN105">
        <v>3.8254999999999999</v>
      </c>
      <c r="AO105">
        <v>1.1975</v>
      </c>
      <c r="AP105" s="26">
        <f t="shared" si="165"/>
        <v>0.59875</v>
      </c>
      <c r="AQ105" s="26">
        <f t="shared" si="166"/>
        <v>4.6854406919275116E-2</v>
      </c>
      <c r="AS105">
        <v>4.3454999999999995</v>
      </c>
      <c r="AT105">
        <v>1.4175</v>
      </c>
      <c r="AU105" s="26">
        <f t="shared" si="167"/>
        <v>0.70874999999999999</v>
      </c>
      <c r="AV105" s="26">
        <f t="shared" si="168"/>
        <v>5.5462314662273471E-2</v>
      </c>
      <c r="AX105">
        <v>74.19</v>
      </c>
      <c r="AY105">
        <v>42.796909999999997</v>
      </c>
      <c r="AZ105">
        <v>2.2453219999999998</v>
      </c>
      <c r="BA105" s="26">
        <f t="shared" si="106"/>
        <v>22.453219999999998</v>
      </c>
      <c r="BB105" s="26">
        <f t="shared" si="169"/>
        <v>1.7570476935749586</v>
      </c>
      <c r="BD105">
        <v>19.060479999999998</v>
      </c>
    </row>
    <row r="106" spans="1:56" s="24" customFormat="1" x14ac:dyDescent="0.3">
      <c r="A106" s="24" t="s">
        <v>213</v>
      </c>
      <c r="B106" s="24" t="s">
        <v>239</v>
      </c>
      <c r="C106" s="24">
        <v>8</v>
      </c>
      <c r="D106" s="25">
        <v>2.4</v>
      </c>
      <c r="E106" s="24">
        <v>8.6050000000000004</v>
      </c>
      <c r="F106" s="27">
        <f t="shared" si="149"/>
        <v>4.3025000000000002</v>
      </c>
      <c r="G106" s="27">
        <f t="shared" si="150"/>
        <v>0.20322771108049598</v>
      </c>
      <c r="H106" s="45">
        <f>G94-G106</f>
        <v>6.6284589647707171E-2</v>
      </c>
      <c r="I106" s="29">
        <f t="shared" si="151"/>
        <v>4.3025000000000002</v>
      </c>
      <c r="J106" s="29">
        <f t="shared" si="152"/>
        <v>0.21264415156507413</v>
      </c>
      <c r="K106" s="24">
        <v>7.6749499999999999</v>
      </c>
      <c r="L106" s="27">
        <f t="shared" si="153"/>
        <v>3.837475</v>
      </c>
      <c r="M106" s="27">
        <f t="shared" si="154"/>
        <v>0.18966103789126851</v>
      </c>
      <c r="N106" s="45">
        <f>M94-M106</f>
        <v>6.4423139621087309</v>
      </c>
      <c r="O106" s="45"/>
      <c r="P106" s="24">
        <v>0.57255</v>
      </c>
      <c r="Q106" s="24">
        <v>1.4915</v>
      </c>
      <c r="R106" s="24">
        <v>5.6434999999999995</v>
      </c>
      <c r="S106" s="24">
        <v>12.044999999999998</v>
      </c>
      <c r="T106" s="24">
        <v>2.0175000000000001</v>
      </c>
      <c r="U106" s="27">
        <f t="shared" si="155"/>
        <v>1.00875</v>
      </c>
      <c r="V106" s="27">
        <f t="shared" si="156"/>
        <v>4.7648100767565434E-2</v>
      </c>
      <c r="W106" s="45">
        <f>V94-V106</f>
        <v>0.12366423932296797</v>
      </c>
      <c r="X106" s="24">
        <v>1.3603499999999999</v>
      </c>
      <c r="Y106" s="26">
        <f t="shared" si="157"/>
        <v>0.68017499999999997</v>
      </c>
      <c r="Z106" s="26">
        <f t="shared" si="158"/>
        <v>3.3616556836902796E-2</v>
      </c>
      <c r="AA106" s="44">
        <f>Z94-Z106</f>
        <v>2.5880584431630975</v>
      </c>
      <c r="AB106" s="24">
        <v>1.26</v>
      </c>
      <c r="AC106" s="27">
        <f t="shared" si="159"/>
        <v>0.63</v>
      </c>
      <c r="AD106" s="27">
        <f t="shared" si="160"/>
        <v>3.1136738056013177E-2</v>
      </c>
      <c r="AE106" s="45">
        <f>AD94-AD106</f>
        <v>1.8328632619439866</v>
      </c>
      <c r="AF106" s="24">
        <v>0.879</v>
      </c>
      <c r="AG106" s="27">
        <f t="shared" si="161"/>
        <v>0.4395</v>
      </c>
      <c r="AH106" s="27">
        <f t="shared" si="162"/>
        <v>2.1721581548599669E-2</v>
      </c>
      <c r="AI106" s="45">
        <f>AH94-AH106</f>
        <v>0.56802841845140029</v>
      </c>
      <c r="AJ106" s="24">
        <v>2.5755000000000003</v>
      </c>
      <c r="AK106" s="27">
        <f t="shared" si="163"/>
        <v>1.2877500000000002</v>
      </c>
      <c r="AL106" s="27">
        <f t="shared" si="164"/>
        <v>6.3644975288303138E-2</v>
      </c>
      <c r="AM106" s="45">
        <f>AL94-AL106</f>
        <v>1.4536050247116972</v>
      </c>
      <c r="AN106" s="24">
        <v>6.4424999999999999</v>
      </c>
      <c r="AO106" s="24">
        <v>0.82330000000000003</v>
      </c>
      <c r="AP106" s="27">
        <f t="shared" si="165"/>
        <v>0.41165000000000002</v>
      </c>
      <c r="AQ106" s="27">
        <f t="shared" si="166"/>
        <v>2.0345140032948926E-2</v>
      </c>
      <c r="AR106" s="45">
        <f>AQ94-AQ106</f>
        <v>0.67890485996705097</v>
      </c>
      <c r="AS106" s="24">
        <v>4.0914999999999999</v>
      </c>
      <c r="AT106" s="24">
        <v>0.69889999999999997</v>
      </c>
      <c r="AU106" s="27">
        <f t="shared" si="167"/>
        <v>0.34944999999999998</v>
      </c>
      <c r="AV106" s="27">
        <f t="shared" si="168"/>
        <v>1.7271004942339373E-2</v>
      </c>
      <c r="AW106" s="45">
        <f>AV94-AV106</f>
        <v>0.65597899505766066</v>
      </c>
      <c r="AX106" s="24">
        <v>98.949999999999989</v>
      </c>
      <c r="AY106" s="24">
        <v>43.49944</v>
      </c>
      <c r="AZ106" s="24">
        <v>1.6424650000000001</v>
      </c>
      <c r="BA106" s="26">
        <f t="shared" si="106"/>
        <v>16.42465</v>
      </c>
      <c r="BB106" s="27">
        <f t="shared" si="169"/>
        <v>0.81176194398682033</v>
      </c>
      <c r="BC106" s="45">
        <f>BB94-BB106</f>
        <v>17.654248056013181</v>
      </c>
      <c r="BD106" s="24">
        <v>26.48424</v>
      </c>
    </row>
    <row r="107" spans="1:56" x14ac:dyDescent="0.3">
      <c r="A107" t="s">
        <v>214</v>
      </c>
      <c r="B107" t="s">
        <v>240</v>
      </c>
      <c r="C107">
        <v>9</v>
      </c>
      <c r="D107" s="7">
        <v>48.45</v>
      </c>
      <c r="E107">
        <v>3.0230000000000001</v>
      </c>
      <c r="F107" s="26">
        <f>E107*0.5</f>
        <v>1.5115000000000001</v>
      </c>
      <c r="G107" s="26">
        <f>F107*$D107/$D$3</f>
        <v>1.4412945286360954</v>
      </c>
      <c r="I107" s="28">
        <f>E107*0.5</f>
        <v>1.5115000000000001</v>
      </c>
      <c r="J107" s="28">
        <f>I107*D107/D$107</f>
        <v>1.5115000000000001</v>
      </c>
      <c r="K107">
        <v>14.42395</v>
      </c>
      <c r="L107" s="26">
        <f>K107*0.5</f>
        <v>7.2119749999999998</v>
      </c>
      <c r="M107" s="26">
        <f>L107*$D107/$D$107</f>
        <v>7.2119749999999998</v>
      </c>
      <c r="P107">
        <v>0</v>
      </c>
      <c r="Q107">
        <v>0</v>
      </c>
      <c r="R107">
        <v>5.8314999999999992</v>
      </c>
      <c r="S107">
        <v>243.27499999999998</v>
      </c>
      <c r="T107">
        <v>0.53549999999999998</v>
      </c>
      <c r="U107" s="26">
        <f>T107*0.5</f>
        <v>0.26774999999999999</v>
      </c>
      <c r="V107" s="26">
        <f>U107*$D107/$D$3</f>
        <v>0.25531366856917925</v>
      </c>
      <c r="X107">
        <v>8.3253499999999985</v>
      </c>
      <c r="Y107" s="26">
        <f>X107*0.5</f>
        <v>4.1626749999999992</v>
      </c>
      <c r="Z107" s="26">
        <f>Y107*$D107/$D$107</f>
        <v>4.1626749999999992</v>
      </c>
      <c r="AB107">
        <v>1.9419999999999999</v>
      </c>
      <c r="AC107" s="26">
        <f>AB107*0.5</f>
        <v>0.97099999999999997</v>
      </c>
      <c r="AD107" s="26">
        <f>AC107*$D107/$D$107</f>
        <v>0.97099999999999997</v>
      </c>
      <c r="AF107">
        <v>0.34849999999999998</v>
      </c>
      <c r="AG107" s="26">
        <f>AF107*0.5</f>
        <v>0.17424999999999999</v>
      </c>
      <c r="AH107" s="26">
        <f>AG107*$D107/$D$107</f>
        <v>0.17424999999999999</v>
      </c>
      <c r="AJ107">
        <v>4.1855000000000002</v>
      </c>
      <c r="AK107" s="26">
        <f>AJ107*0.5</f>
        <v>2.0927500000000001</v>
      </c>
      <c r="AL107" s="26">
        <f>AK107*$D107/$D$107</f>
        <v>2.0927500000000001</v>
      </c>
      <c r="AN107">
        <v>15.5275</v>
      </c>
      <c r="AO107">
        <v>1.6164999999999998</v>
      </c>
      <c r="AP107" s="26">
        <f>AO107*0.5</f>
        <v>0.80824999999999991</v>
      </c>
      <c r="AQ107" s="26">
        <f>AP107*$D107/$D$107</f>
        <v>0.80824999999999991</v>
      </c>
      <c r="AS107">
        <v>6.2625000000000002</v>
      </c>
      <c r="AT107">
        <v>1.6425000000000001</v>
      </c>
      <c r="AU107" s="26">
        <f>AT107*0.5</f>
        <v>0.82125000000000004</v>
      </c>
      <c r="AV107" s="26">
        <f>AU107*$D107/$D$107</f>
        <v>0.82125000000000004</v>
      </c>
      <c r="AX107">
        <v>316.15000000000003</v>
      </c>
      <c r="AY107">
        <v>43.559660000000001</v>
      </c>
      <c r="AZ107">
        <v>2.340652</v>
      </c>
      <c r="BA107" s="26">
        <f t="shared" si="106"/>
        <v>23.40652</v>
      </c>
      <c r="BB107" s="26">
        <f>BA107*$D107/$D$107</f>
        <v>23.40652</v>
      </c>
      <c r="BD107">
        <v>18.610050000000001</v>
      </c>
    </row>
    <row r="108" spans="1:56" x14ac:dyDescent="0.3">
      <c r="A108" t="s">
        <v>202</v>
      </c>
      <c r="B108" t="s">
        <v>240</v>
      </c>
      <c r="C108">
        <v>9</v>
      </c>
      <c r="D108" s="7">
        <v>43.55</v>
      </c>
      <c r="E108">
        <v>3.0529999999999999</v>
      </c>
      <c r="F108" s="26">
        <f t="shared" ref="F108:F119" si="170">E108*0.5</f>
        <v>1.5265</v>
      </c>
      <c r="G108" s="26">
        <f t="shared" ref="G108:G119" si="171">F108*$D108/$D$3</f>
        <v>1.3083856524306237</v>
      </c>
      <c r="I108" s="28">
        <f t="shared" ref="I108:I119" si="172">E108*0.5</f>
        <v>1.5265</v>
      </c>
      <c r="J108" s="28">
        <f t="shared" ref="J108:J119" si="173">I108*D108/D$107</f>
        <v>1.3721171310629514</v>
      </c>
      <c r="K108">
        <v>10.693949999999999</v>
      </c>
      <c r="L108" s="26">
        <f t="shared" ref="L108:L119" si="174">K108*0.5</f>
        <v>5.3469749999999996</v>
      </c>
      <c r="M108" s="26">
        <f t="shared" ref="M108:M119" si="175">L108*$D108/$D$107</f>
        <v>4.8062076625386991</v>
      </c>
      <c r="P108">
        <v>7.0649999999999991E-2</v>
      </c>
      <c r="Q108">
        <v>1.0325</v>
      </c>
      <c r="R108">
        <v>8.7294999999999998</v>
      </c>
      <c r="S108">
        <v>32.195000000000007</v>
      </c>
      <c r="T108">
        <v>0.80380000000000007</v>
      </c>
      <c r="U108" s="26">
        <f t="shared" ref="U108:U119" si="176">T108*0.5</f>
        <v>0.40190000000000003</v>
      </c>
      <c r="V108" s="26">
        <f t="shared" ref="V108:V119" si="177">U108*$D108/$D$3</f>
        <v>0.34447441448533755</v>
      </c>
      <c r="X108">
        <v>1.7013500000000001</v>
      </c>
      <c r="Y108" s="26">
        <f t="shared" ref="Y108:Y119" si="178">X108*0.5</f>
        <v>0.85067500000000007</v>
      </c>
      <c r="Z108" s="26">
        <f t="shared" ref="Z108:Z119" si="179">Y108*$D108/$D$107</f>
        <v>0.76464182146542825</v>
      </c>
      <c r="AB108">
        <v>1.337</v>
      </c>
      <c r="AC108" s="26">
        <f t="shared" ref="AC108:AC119" si="180">AB108*0.5</f>
        <v>0.66849999999999998</v>
      </c>
      <c r="AD108" s="26">
        <f t="shared" ref="AD108:AD119" si="181">AC108*$D108/$D$107</f>
        <v>0.60089112487100094</v>
      </c>
      <c r="AF108">
        <v>0.38729999999999998</v>
      </c>
      <c r="AG108" s="26">
        <f t="shared" ref="AG108:AG119" si="182">AF108*0.5</f>
        <v>0.19364999999999999</v>
      </c>
      <c r="AH108" s="26">
        <f t="shared" ref="AH108:AH119" si="183">AG108*$D108/$D$107</f>
        <v>0.17406517027863774</v>
      </c>
      <c r="AJ108">
        <v>6.4965000000000002</v>
      </c>
      <c r="AK108" s="26">
        <f t="shared" ref="AK108:AK119" si="184">AJ108*0.5</f>
        <v>3.2482500000000001</v>
      </c>
      <c r="AL108" s="26">
        <f t="shared" ref="AL108:AL119" si="185">AK108*$D108/$D$107</f>
        <v>2.9197376160990709</v>
      </c>
      <c r="AN108">
        <v>3.7394999999999996</v>
      </c>
      <c r="AO108">
        <v>1.1064999999999998</v>
      </c>
      <c r="AP108" s="26">
        <f t="shared" ref="AP108:AP119" si="186">AO108*0.5</f>
        <v>0.55324999999999991</v>
      </c>
      <c r="AQ108" s="26">
        <f t="shared" ref="AQ108:AQ119" si="187">AP108*$D108/$D$107</f>
        <v>0.49729695562435489</v>
      </c>
      <c r="AS108">
        <v>0</v>
      </c>
      <c r="AT108">
        <v>1.7675000000000001</v>
      </c>
      <c r="AU108" s="26">
        <f t="shared" ref="AU108:AU119" si="188">AT108*0.5</f>
        <v>0.88375000000000004</v>
      </c>
      <c r="AV108" s="26">
        <f t="shared" ref="AV108:AV119" si="189">AU108*$D108/$D$107</f>
        <v>0.79437177502579981</v>
      </c>
      <c r="AX108">
        <v>44.32</v>
      </c>
      <c r="AY108">
        <v>40.007649999999998</v>
      </c>
      <c r="AZ108">
        <v>1.8996660000000001</v>
      </c>
      <c r="BA108" s="26">
        <f t="shared" si="106"/>
        <v>18.996660000000002</v>
      </c>
      <c r="BB108" s="26">
        <f t="shared" ref="BB108:BB119" si="190">BA108*$D108/$D$107</f>
        <v>17.075429164086689</v>
      </c>
      <c r="BD108">
        <v>21.060359999999999</v>
      </c>
    </row>
    <row r="109" spans="1:56" x14ac:dyDescent="0.3">
      <c r="A109" t="s">
        <v>203</v>
      </c>
      <c r="B109" t="s">
        <v>240</v>
      </c>
      <c r="C109">
        <v>9</v>
      </c>
      <c r="D109" s="7">
        <v>34.18</v>
      </c>
      <c r="E109">
        <v>1.4020000000000001</v>
      </c>
      <c r="F109" s="26">
        <f t="shared" si="170"/>
        <v>0.70100000000000007</v>
      </c>
      <c r="G109" s="26">
        <f t="shared" si="171"/>
        <v>0.47156425900413307</v>
      </c>
      <c r="I109" s="28">
        <f t="shared" si="172"/>
        <v>0.70100000000000007</v>
      </c>
      <c r="J109" s="28">
        <f t="shared" si="173"/>
        <v>0.49453415892672858</v>
      </c>
      <c r="K109">
        <v>10.803949999999999</v>
      </c>
      <c r="L109" s="26">
        <f t="shared" si="174"/>
        <v>5.4019749999999993</v>
      </c>
      <c r="M109" s="26">
        <f t="shared" si="175"/>
        <v>3.8109289060887508</v>
      </c>
      <c r="P109">
        <v>5.5349999999999996E-2</v>
      </c>
      <c r="Q109">
        <v>0.49970000000000003</v>
      </c>
      <c r="R109">
        <v>6.0225</v>
      </c>
      <c r="S109">
        <v>1.5549999999999997</v>
      </c>
      <c r="T109">
        <v>0.2913</v>
      </c>
      <c r="U109" s="26">
        <f t="shared" si="176"/>
        <v>0.14565</v>
      </c>
      <c r="V109" s="26">
        <f t="shared" si="177"/>
        <v>9.7979078921472146E-2</v>
      </c>
      <c r="X109">
        <v>0.55335000000000001</v>
      </c>
      <c r="Y109" s="26">
        <f t="shared" si="178"/>
        <v>0.276675</v>
      </c>
      <c r="Z109" s="26">
        <f t="shared" si="179"/>
        <v>0.19518578947368417</v>
      </c>
      <c r="AB109">
        <v>0.93300000000000005</v>
      </c>
      <c r="AC109" s="26">
        <f t="shared" si="180"/>
        <v>0.46650000000000003</v>
      </c>
      <c r="AD109" s="26">
        <f t="shared" si="181"/>
        <v>0.32910154798761609</v>
      </c>
      <c r="AF109">
        <v>0.3372</v>
      </c>
      <c r="AG109" s="26">
        <f t="shared" si="182"/>
        <v>0.1686</v>
      </c>
      <c r="AH109" s="26">
        <f t="shared" si="183"/>
        <v>0.11894216718266254</v>
      </c>
      <c r="AJ109">
        <v>0.6159</v>
      </c>
      <c r="AK109" s="26">
        <f t="shared" si="184"/>
        <v>0.30795</v>
      </c>
      <c r="AL109" s="26">
        <f t="shared" si="185"/>
        <v>0.21724934984520122</v>
      </c>
      <c r="AN109">
        <v>4.3235000000000001</v>
      </c>
      <c r="AO109">
        <v>0.73320000000000007</v>
      </c>
      <c r="AP109" s="26">
        <f t="shared" si="186"/>
        <v>0.36660000000000004</v>
      </c>
      <c r="AQ109" s="26">
        <f t="shared" si="187"/>
        <v>0.25862513931888542</v>
      </c>
      <c r="AS109">
        <v>0.66850000000000009</v>
      </c>
      <c r="AT109">
        <v>2.3555000000000001</v>
      </c>
      <c r="AU109" s="26">
        <f t="shared" si="188"/>
        <v>1.1777500000000001</v>
      </c>
      <c r="AV109" s="26">
        <f t="shared" si="189"/>
        <v>0.83086676986584107</v>
      </c>
      <c r="AX109">
        <v>23</v>
      </c>
      <c r="AY109">
        <v>41.665019999999998</v>
      </c>
      <c r="AZ109">
        <v>2.2721900000000002</v>
      </c>
      <c r="BA109" s="26">
        <f t="shared" si="106"/>
        <v>22.721900000000002</v>
      </c>
      <c r="BB109" s="26">
        <f t="shared" si="190"/>
        <v>16.029608710010319</v>
      </c>
      <c r="BD109">
        <v>18.336939999999998</v>
      </c>
    </row>
    <row r="110" spans="1:56" x14ac:dyDescent="0.3">
      <c r="A110" t="s">
        <v>204</v>
      </c>
      <c r="B110" t="s">
        <v>240</v>
      </c>
      <c r="C110">
        <v>9</v>
      </c>
      <c r="D110" s="7">
        <v>31.42</v>
      </c>
      <c r="E110">
        <v>6.2130000000000001</v>
      </c>
      <c r="F110" s="26">
        <f t="shared" si="170"/>
        <v>3.1065</v>
      </c>
      <c r="G110" s="26">
        <f t="shared" si="171"/>
        <v>1.9210043298563275</v>
      </c>
      <c r="I110" s="28">
        <f t="shared" si="172"/>
        <v>3.1065</v>
      </c>
      <c r="J110" s="28">
        <f t="shared" si="173"/>
        <v>2.0145764705882354</v>
      </c>
      <c r="K110">
        <v>11.313949999999998</v>
      </c>
      <c r="L110" s="26">
        <f t="shared" si="174"/>
        <v>5.6569749999999992</v>
      </c>
      <c r="M110" s="26">
        <f t="shared" si="175"/>
        <v>3.6685687203302373</v>
      </c>
      <c r="P110">
        <v>2.9850000000000002E-2</v>
      </c>
      <c r="Q110">
        <v>0.37709999999999999</v>
      </c>
      <c r="R110">
        <v>8.1854999999999993</v>
      </c>
      <c r="S110">
        <v>49.364999999999995</v>
      </c>
      <c r="T110">
        <v>1.3584999999999998</v>
      </c>
      <c r="U110" s="26">
        <f t="shared" si="176"/>
        <v>0.67924999999999991</v>
      </c>
      <c r="V110" s="26">
        <f t="shared" si="177"/>
        <v>0.4200361149380043</v>
      </c>
      <c r="X110">
        <v>4.0450000000000007E-2</v>
      </c>
      <c r="Y110" s="26">
        <f t="shared" si="178"/>
        <v>2.0225000000000003E-2</v>
      </c>
      <c r="Z110" s="26">
        <f t="shared" si="179"/>
        <v>1.3115985552115584E-2</v>
      </c>
      <c r="AB110">
        <v>0.99500000000000011</v>
      </c>
      <c r="AC110" s="26">
        <f t="shared" si="180"/>
        <v>0.49750000000000005</v>
      </c>
      <c r="AD110" s="26">
        <f t="shared" si="181"/>
        <v>0.32263054695562438</v>
      </c>
      <c r="AF110">
        <v>0.36080000000000001</v>
      </c>
      <c r="AG110" s="26">
        <f t="shared" si="182"/>
        <v>0.1804</v>
      </c>
      <c r="AH110" s="26">
        <f t="shared" si="183"/>
        <v>0.11699005159958721</v>
      </c>
      <c r="AJ110">
        <v>3.0575000000000001</v>
      </c>
      <c r="AK110" s="26">
        <f t="shared" si="184"/>
        <v>1.5287500000000001</v>
      </c>
      <c r="AL110" s="26">
        <f t="shared" si="185"/>
        <v>0.99139989680082563</v>
      </c>
      <c r="AN110">
        <v>3.6425000000000001</v>
      </c>
      <c r="AO110">
        <v>0.64200000000000002</v>
      </c>
      <c r="AP110" s="26">
        <f t="shared" si="186"/>
        <v>0.32100000000000001</v>
      </c>
      <c r="AQ110" s="26">
        <f t="shared" si="187"/>
        <v>0.20816965944272445</v>
      </c>
      <c r="AS110">
        <v>0.2024999999999999</v>
      </c>
      <c r="AT110">
        <v>0.81850000000000001</v>
      </c>
      <c r="AU110" s="26">
        <f t="shared" si="188"/>
        <v>0.40925</v>
      </c>
      <c r="AV110" s="26">
        <f t="shared" si="189"/>
        <v>0.2654001031991744</v>
      </c>
      <c r="AX110">
        <v>64.66</v>
      </c>
      <c r="AY110">
        <v>38.328560000000003</v>
      </c>
      <c r="AZ110">
        <v>2.2761369999999999</v>
      </c>
      <c r="BA110" s="26">
        <f t="shared" si="106"/>
        <v>22.761369999999999</v>
      </c>
      <c r="BB110" s="26">
        <f t="shared" si="190"/>
        <v>14.760830658410732</v>
      </c>
      <c r="BD110">
        <v>16.839300000000001</v>
      </c>
    </row>
    <row r="111" spans="1:56" x14ac:dyDescent="0.3">
      <c r="A111" t="s">
        <v>205</v>
      </c>
      <c r="B111" t="s">
        <v>240</v>
      </c>
      <c r="C111">
        <v>9</v>
      </c>
      <c r="D111" s="7">
        <v>30.11</v>
      </c>
      <c r="E111">
        <v>4.8869999999999996</v>
      </c>
      <c r="F111" s="26">
        <f t="shared" si="170"/>
        <v>2.4434999999999998</v>
      </c>
      <c r="G111" s="26">
        <f t="shared" si="171"/>
        <v>1.4480178114544378</v>
      </c>
      <c r="I111" s="28">
        <f t="shared" si="172"/>
        <v>2.4434999999999998</v>
      </c>
      <c r="J111" s="28">
        <f t="shared" si="173"/>
        <v>1.5185507739938078</v>
      </c>
      <c r="K111">
        <v>17.293950000000002</v>
      </c>
      <c r="L111" s="26">
        <f t="shared" si="174"/>
        <v>8.6469750000000012</v>
      </c>
      <c r="M111" s="26">
        <f t="shared" si="175"/>
        <v>5.3737960216718266</v>
      </c>
      <c r="P111">
        <v>1.7849999999999991E-2</v>
      </c>
      <c r="Q111">
        <v>0.78659999999999997</v>
      </c>
      <c r="R111">
        <v>21.561500000000002</v>
      </c>
      <c r="S111">
        <v>83.875</v>
      </c>
      <c r="T111">
        <v>1.8774999999999997</v>
      </c>
      <c r="U111" s="26">
        <f t="shared" si="176"/>
        <v>0.93874999999999986</v>
      </c>
      <c r="V111" s="26">
        <f t="shared" si="177"/>
        <v>0.55630313914583729</v>
      </c>
      <c r="X111">
        <v>0.89495000000000002</v>
      </c>
      <c r="Y111" s="26">
        <f t="shared" si="178"/>
        <v>0.44747500000000001</v>
      </c>
      <c r="Z111" s="26">
        <f t="shared" si="179"/>
        <v>0.27809024251805986</v>
      </c>
      <c r="AB111">
        <v>2.2919999999999998</v>
      </c>
      <c r="AC111" s="26">
        <f t="shared" si="180"/>
        <v>1.1459999999999999</v>
      </c>
      <c r="AD111" s="26">
        <f t="shared" si="181"/>
        <v>0.71219938080495349</v>
      </c>
      <c r="AF111">
        <v>1.6085</v>
      </c>
      <c r="AG111" s="26">
        <f t="shared" si="182"/>
        <v>0.80425000000000002</v>
      </c>
      <c r="AH111" s="26">
        <f t="shared" si="183"/>
        <v>0.49981357069143445</v>
      </c>
      <c r="AJ111">
        <v>2.4665000000000004</v>
      </c>
      <c r="AK111" s="26">
        <f t="shared" si="184"/>
        <v>1.2332500000000002</v>
      </c>
      <c r="AL111" s="26">
        <f t="shared" si="185"/>
        <v>0.76642223942208465</v>
      </c>
      <c r="AN111">
        <v>11.137499999999999</v>
      </c>
      <c r="AO111">
        <v>1.1935</v>
      </c>
      <c r="AP111" s="26">
        <f t="shared" si="186"/>
        <v>0.59675</v>
      </c>
      <c r="AQ111" s="26">
        <f t="shared" si="187"/>
        <v>0.37085949432404536</v>
      </c>
      <c r="AS111">
        <v>3.2374999999999998</v>
      </c>
      <c r="AT111">
        <v>2.6335000000000002</v>
      </c>
      <c r="AU111" s="26">
        <f t="shared" si="188"/>
        <v>1.3167500000000001</v>
      </c>
      <c r="AV111" s="26">
        <f t="shared" si="189"/>
        <v>0.81831460268317846</v>
      </c>
      <c r="AX111">
        <v>95.149999999999991</v>
      </c>
      <c r="AY111">
        <v>42.292630000000003</v>
      </c>
      <c r="AZ111">
        <v>1.9897100000000001</v>
      </c>
      <c r="BA111" s="26">
        <f t="shared" si="106"/>
        <v>19.897100000000002</v>
      </c>
      <c r="BB111" s="26">
        <f t="shared" si="190"/>
        <v>12.365359772961817</v>
      </c>
      <c r="BD111">
        <v>21.255680000000002</v>
      </c>
    </row>
    <row r="112" spans="1:56" x14ac:dyDescent="0.3">
      <c r="A112" t="s">
        <v>206</v>
      </c>
      <c r="B112" t="s">
        <v>240</v>
      </c>
      <c r="C112">
        <v>9</v>
      </c>
      <c r="D112" s="7">
        <v>28.94</v>
      </c>
      <c r="E112">
        <v>3.4239999999999999</v>
      </c>
      <c r="F112" s="26">
        <f t="shared" si="170"/>
        <v>1.712</v>
      </c>
      <c r="G112" s="26">
        <f t="shared" si="171"/>
        <v>0.97510883684314098</v>
      </c>
      <c r="I112" s="28">
        <f t="shared" si="172"/>
        <v>1.712</v>
      </c>
      <c r="J112" s="28">
        <f t="shared" si="173"/>
        <v>1.0226063983488132</v>
      </c>
      <c r="K112">
        <v>24.863950000000003</v>
      </c>
      <c r="L112" s="26">
        <f t="shared" si="174"/>
        <v>12.431975000000001</v>
      </c>
      <c r="M112" s="26">
        <f t="shared" si="175"/>
        <v>7.4258277915376691</v>
      </c>
      <c r="P112">
        <v>0.76654999999999995</v>
      </c>
      <c r="Q112">
        <v>0.71</v>
      </c>
      <c r="R112">
        <v>10.861499999999999</v>
      </c>
      <c r="S112">
        <v>3.4649999999999999</v>
      </c>
      <c r="T112">
        <v>1.0585</v>
      </c>
      <c r="U112" s="26">
        <f t="shared" si="176"/>
        <v>0.52925</v>
      </c>
      <c r="V112" s="26">
        <f t="shared" si="177"/>
        <v>0.30144646723086005</v>
      </c>
      <c r="X112">
        <v>0.73475000000000001</v>
      </c>
      <c r="Y112" s="26">
        <f t="shared" si="178"/>
        <v>0.36737500000000001</v>
      </c>
      <c r="Z112" s="26">
        <f t="shared" si="179"/>
        <v>0.21943926728586169</v>
      </c>
      <c r="AB112">
        <v>3.9789999999999996</v>
      </c>
      <c r="AC112" s="26">
        <f t="shared" si="180"/>
        <v>1.9894999999999998</v>
      </c>
      <c r="AD112" s="26">
        <f t="shared" si="181"/>
        <v>1.1883618163054694</v>
      </c>
      <c r="AF112">
        <v>2.2315</v>
      </c>
      <c r="AG112" s="26">
        <f t="shared" si="182"/>
        <v>1.11575</v>
      </c>
      <c r="AH112" s="26">
        <f t="shared" si="183"/>
        <v>0.66645624355005162</v>
      </c>
      <c r="AJ112">
        <v>3.8795000000000002</v>
      </c>
      <c r="AK112" s="26">
        <f t="shared" si="184"/>
        <v>1.9397500000000001</v>
      </c>
      <c r="AL112" s="26">
        <f t="shared" si="185"/>
        <v>1.1586453044375646</v>
      </c>
      <c r="AN112">
        <v>10.0075</v>
      </c>
      <c r="AO112">
        <v>1.2905</v>
      </c>
      <c r="AP112" s="26">
        <f t="shared" si="186"/>
        <v>0.64524999999999999</v>
      </c>
      <c r="AQ112" s="26">
        <f t="shared" si="187"/>
        <v>0.38541867905056759</v>
      </c>
      <c r="AS112">
        <v>6.2414999999999994</v>
      </c>
      <c r="AT112">
        <v>3.0684999999999998</v>
      </c>
      <c r="AU112" s="26">
        <f t="shared" si="188"/>
        <v>1.5342499999999999</v>
      </c>
      <c r="AV112" s="26">
        <f t="shared" si="189"/>
        <v>0.91643333333333332</v>
      </c>
      <c r="AX112">
        <v>110.14999999999999</v>
      </c>
      <c r="AY112">
        <v>40.689529999999998</v>
      </c>
      <c r="AZ112">
        <v>2.0264229999999999</v>
      </c>
      <c r="BA112" s="26">
        <f t="shared" si="106"/>
        <v>20.264229999999998</v>
      </c>
      <c r="BB112" s="26">
        <f t="shared" si="190"/>
        <v>12.104165453044374</v>
      </c>
      <c r="BD112">
        <v>20.07948</v>
      </c>
    </row>
    <row r="113" spans="1:56" x14ac:dyDescent="0.3">
      <c r="A113" t="s">
        <v>207</v>
      </c>
      <c r="B113" t="s">
        <v>240</v>
      </c>
      <c r="C113">
        <v>9</v>
      </c>
      <c r="D113" s="7">
        <v>25.16</v>
      </c>
      <c r="E113">
        <v>7.2589999999999995</v>
      </c>
      <c r="F113" s="26">
        <f t="shared" si="170"/>
        <v>3.6294999999999997</v>
      </c>
      <c r="G113" s="26">
        <f t="shared" si="171"/>
        <v>1.7972489667388307</v>
      </c>
      <c r="I113" s="28">
        <f t="shared" si="172"/>
        <v>3.6294999999999997</v>
      </c>
      <c r="J113" s="28">
        <f t="shared" si="173"/>
        <v>1.8847929824561402</v>
      </c>
      <c r="K113">
        <v>10.16395</v>
      </c>
      <c r="L113" s="26">
        <f t="shared" si="174"/>
        <v>5.0819749999999999</v>
      </c>
      <c r="M113" s="26">
        <f t="shared" si="175"/>
        <v>2.6390607017543855</v>
      </c>
      <c r="P113">
        <v>0.39454999999999996</v>
      </c>
      <c r="Q113">
        <v>0.56730000000000003</v>
      </c>
      <c r="R113">
        <v>8.4695</v>
      </c>
      <c r="S113">
        <v>0</v>
      </c>
      <c r="T113">
        <v>1.0745</v>
      </c>
      <c r="U113" s="26">
        <f t="shared" si="176"/>
        <v>0.53725000000000001</v>
      </c>
      <c r="V113" s="26">
        <f t="shared" si="177"/>
        <v>0.2660344420389687</v>
      </c>
      <c r="X113">
        <v>0.46465000000000001</v>
      </c>
      <c r="Y113" s="26">
        <f t="shared" si="178"/>
        <v>0.232325</v>
      </c>
      <c r="Z113" s="26">
        <f t="shared" si="179"/>
        <v>0.1206459649122807</v>
      </c>
      <c r="AB113">
        <v>1.296</v>
      </c>
      <c r="AC113" s="26">
        <f t="shared" si="180"/>
        <v>0.64800000000000002</v>
      </c>
      <c r="AD113" s="26">
        <f t="shared" si="181"/>
        <v>0.3365052631578947</v>
      </c>
      <c r="AF113">
        <v>0.32989999999999997</v>
      </c>
      <c r="AG113" s="26">
        <f t="shared" si="182"/>
        <v>0.16494999999999999</v>
      </c>
      <c r="AH113" s="26">
        <f t="shared" si="183"/>
        <v>8.5658245614035081E-2</v>
      </c>
      <c r="AJ113">
        <v>3.4915000000000003</v>
      </c>
      <c r="AK113" s="26">
        <f t="shared" si="184"/>
        <v>1.7457500000000001</v>
      </c>
      <c r="AL113" s="26">
        <f t="shared" si="185"/>
        <v>0.9065649122807018</v>
      </c>
      <c r="AN113">
        <v>3.2474999999999996</v>
      </c>
      <c r="AO113">
        <v>0.65160000000000007</v>
      </c>
      <c r="AP113" s="26">
        <f t="shared" si="186"/>
        <v>0.32580000000000003</v>
      </c>
      <c r="AQ113" s="26">
        <f t="shared" si="187"/>
        <v>0.16918736842105264</v>
      </c>
      <c r="AS113">
        <v>0</v>
      </c>
      <c r="AT113">
        <v>2.6244999999999998</v>
      </c>
      <c r="AU113" s="26">
        <f t="shared" si="188"/>
        <v>1.3122499999999999</v>
      </c>
      <c r="AV113" s="26">
        <f t="shared" si="189"/>
        <v>0.68144912280701753</v>
      </c>
      <c r="AX113">
        <v>53.809999999999995</v>
      </c>
      <c r="AY113">
        <v>39.076369999999997</v>
      </c>
      <c r="AZ113">
        <v>2.1615669999999998</v>
      </c>
      <c r="BA113" s="26">
        <f t="shared" si="106"/>
        <v>21.615669999999998</v>
      </c>
      <c r="BB113" s="26">
        <f t="shared" si="190"/>
        <v>11.224979508771929</v>
      </c>
      <c r="BD113">
        <v>18.0778</v>
      </c>
    </row>
    <row r="114" spans="1:56" x14ac:dyDescent="0.3">
      <c r="A114" t="s">
        <v>208</v>
      </c>
      <c r="B114" t="s">
        <v>240</v>
      </c>
      <c r="C114">
        <v>9</v>
      </c>
      <c r="D114" s="7">
        <v>22.82</v>
      </c>
      <c r="E114">
        <v>7.6949999999999994</v>
      </c>
      <c r="F114" s="26">
        <f t="shared" si="170"/>
        <v>3.8474999999999997</v>
      </c>
      <c r="G114" s="26">
        <f t="shared" si="171"/>
        <v>1.7280053139145837</v>
      </c>
      <c r="I114" s="28">
        <f t="shared" si="172"/>
        <v>3.8474999999999997</v>
      </c>
      <c r="J114" s="28">
        <f t="shared" si="173"/>
        <v>1.8121764705882351</v>
      </c>
      <c r="K114">
        <v>15.74395</v>
      </c>
      <c r="L114" s="26">
        <f t="shared" si="174"/>
        <v>7.8719749999999999</v>
      </c>
      <c r="M114" s="26">
        <f t="shared" si="175"/>
        <v>3.7077083488132097</v>
      </c>
      <c r="P114">
        <v>4.2149999999999993E-2</v>
      </c>
      <c r="Q114">
        <v>2.0205000000000002</v>
      </c>
      <c r="R114">
        <v>15.4415</v>
      </c>
      <c r="S114">
        <v>4.875</v>
      </c>
      <c r="T114">
        <v>2.1135000000000002</v>
      </c>
      <c r="U114" s="26">
        <f t="shared" si="176"/>
        <v>1.0567500000000001</v>
      </c>
      <c r="V114" s="26">
        <f t="shared" si="177"/>
        <v>0.47461198582956116</v>
      </c>
      <c r="X114">
        <v>0.5202500000000001</v>
      </c>
      <c r="Y114" s="26">
        <f t="shared" si="178"/>
        <v>0.26012500000000005</v>
      </c>
      <c r="Z114" s="26">
        <f t="shared" si="179"/>
        <v>0.12251914344685245</v>
      </c>
      <c r="AB114">
        <v>2.4889999999999999</v>
      </c>
      <c r="AC114" s="26">
        <f t="shared" si="180"/>
        <v>1.2444999999999999</v>
      </c>
      <c r="AD114" s="26">
        <f t="shared" si="181"/>
        <v>0.58616078431372542</v>
      </c>
      <c r="AF114">
        <v>0.2661</v>
      </c>
      <c r="AG114" s="26">
        <f t="shared" si="182"/>
        <v>0.13305</v>
      </c>
      <c r="AH114" s="26">
        <f t="shared" si="183"/>
        <v>6.2666687306501545E-2</v>
      </c>
      <c r="AJ114">
        <v>1.3494999999999999</v>
      </c>
      <c r="AK114" s="26">
        <f t="shared" si="184"/>
        <v>0.67474999999999996</v>
      </c>
      <c r="AL114" s="26">
        <f t="shared" si="185"/>
        <v>0.31780794633642928</v>
      </c>
      <c r="AN114">
        <v>4.6395</v>
      </c>
      <c r="AO114">
        <v>0.80940000000000001</v>
      </c>
      <c r="AP114" s="26">
        <f t="shared" si="186"/>
        <v>0.4047</v>
      </c>
      <c r="AQ114" s="26">
        <f t="shared" si="187"/>
        <v>0.1906141176470588</v>
      </c>
      <c r="AS114">
        <v>4.6585000000000001</v>
      </c>
      <c r="AT114">
        <v>2.3094999999999999</v>
      </c>
      <c r="AU114" s="26">
        <f t="shared" si="188"/>
        <v>1.1547499999999999</v>
      </c>
      <c r="AV114" s="26">
        <f t="shared" si="189"/>
        <v>0.54388844169246642</v>
      </c>
      <c r="AX114">
        <v>38.86</v>
      </c>
      <c r="AY114">
        <v>42.66751</v>
      </c>
      <c r="AZ114">
        <v>1.987735</v>
      </c>
      <c r="BA114" s="26">
        <f t="shared" si="106"/>
        <v>19.87735</v>
      </c>
      <c r="BB114" s="26">
        <f t="shared" si="190"/>
        <v>9.3622523632610939</v>
      </c>
      <c r="BD114">
        <v>21.465389999999999</v>
      </c>
    </row>
    <row r="115" spans="1:56" x14ac:dyDescent="0.3">
      <c r="A115" t="s">
        <v>209</v>
      </c>
      <c r="B115" t="s">
        <v>240</v>
      </c>
      <c r="C115">
        <v>9</v>
      </c>
      <c r="D115" s="7">
        <v>19.66</v>
      </c>
      <c r="E115">
        <v>4.5259999999999998</v>
      </c>
      <c r="F115" s="26">
        <f t="shared" si="170"/>
        <v>2.2629999999999999</v>
      </c>
      <c r="G115" s="26">
        <f t="shared" si="171"/>
        <v>0.87562645148592799</v>
      </c>
      <c r="I115" s="28">
        <f t="shared" si="172"/>
        <v>2.2629999999999999</v>
      </c>
      <c r="J115" s="28">
        <f t="shared" si="173"/>
        <v>0.9182782249742002</v>
      </c>
      <c r="K115">
        <v>4.2579500000000001</v>
      </c>
      <c r="L115" s="26">
        <f t="shared" si="174"/>
        <v>2.1289750000000001</v>
      </c>
      <c r="M115" s="26">
        <f t="shared" si="175"/>
        <v>0.86389367389060889</v>
      </c>
      <c r="P115">
        <v>0.19175</v>
      </c>
      <c r="Q115">
        <v>0.81589999999999996</v>
      </c>
      <c r="R115">
        <v>10.391500000000001</v>
      </c>
      <c r="S115">
        <v>0</v>
      </c>
      <c r="T115">
        <v>1.1855</v>
      </c>
      <c r="U115" s="26">
        <f t="shared" si="176"/>
        <v>0.59275</v>
      </c>
      <c r="V115" s="26">
        <f t="shared" si="177"/>
        <v>0.22935376894312143</v>
      </c>
      <c r="X115">
        <v>0.92385000000000006</v>
      </c>
      <c r="Y115" s="26">
        <f t="shared" si="178"/>
        <v>0.46192500000000003</v>
      </c>
      <c r="Z115" s="26">
        <f t="shared" si="179"/>
        <v>0.18743953560371518</v>
      </c>
      <c r="AB115">
        <v>0.15960000000000002</v>
      </c>
      <c r="AC115" s="26">
        <f t="shared" si="180"/>
        <v>7.980000000000001E-2</v>
      </c>
      <c r="AD115" s="26">
        <f t="shared" si="181"/>
        <v>3.238117647058824E-2</v>
      </c>
      <c r="AF115">
        <v>0.10680000000000001</v>
      </c>
      <c r="AG115" s="26">
        <f t="shared" si="182"/>
        <v>5.3400000000000003E-2</v>
      </c>
      <c r="AH115" s="26">
        <f t="shared" si="183"/>
        <v>2.1668606811145508E-2</v>
      </c>
      <c r="AJ115">
        <v>4.7004999999999999</v>
      </c>
      <c r="AK115" s="26">
        <f t="shared" si="184"/>
        <v>2.35025</v>
      </c>
      <c r="AL115" s="26">
        <f t="shared" si="185"/>
        <v>0.95368245614035074</v>
      </c>
      <c r="AN115">
        <v>5.5585000000000004</v>
      </c>
      <c r="AO115">
        <v>0.77710000000000001</v>
      </c>
      <c r="AP115" s="26">
        <f t="shared" si="186"/>
        <v>0.38855000000000001</v>
      </c>
      <c r="AQ115" s="26">
        <f t="shared" si="187"/>
        <v>0.15766549019607842</v>
      </c>
      <c r="AS115">
        <v>4.3564999999999996</v>
      </c>
      <c r="AT115">
        <v>1.0445</v>
      </c>
      <c r="AU115" s="26">
        <f t="shared" si="188"/>
        <v>0.52224999999999999</v>
      </c>
      <c r="AV115" s="26">
        <f t="shared" si="189"/>
        <v>0.21191816305469557</v>
      </c>
      <c r="AX115">
        <v>86.85</v>
      </c>
      <c r="AY115">
        <v>43.445500000000003</v>
      </c>
      <c r="AZ115">
        <v>1.8257814999999999</v>
      </c>
      <c r="BA115" s="26">
        <f t="shared" si="106"/>
        <v>18.257815000000001</v>
      </c>
      <c r="BB115" s="26">
        <f t="shared" si="190"/>
        <v>7.4086407203302374</v>
      </c>
      <c r="BD115">
        <v>23.795559999999998</v>
      </c>
    </row>
    <row r="116" spans="1:56" x14ac:dyDescent="0.3">
      <c r="A116" t="s">
        <v>210</v>
      </c>
      <c r="B116" t="s">
        <v>240</v>
      </c>
      <c r="C116">
        <v>9</v>
      </c>
      <c r="D116" s="7">
        <v>11.12</v>
      </c>
      <c r="E116">
        <v>13.505000000000001</v>
      </c>
      <c r="F116" s="26">
        <f t="shared" si="170"/>
        <v>6.7525000000000004</v>
      </c>
      <c r="G116" s="26">
        <f t="shared" si="171"/>
        <v>1.4778153906711278</v>
      </c>
      <c r="I116" s="28">
        <f t="shared" si="172"/>
        <v>6.7525000000000004</v>
      </c>
      <c r="J116" s="28">
        <f t="shared" si="173"/>
        <v>1.5497997936016512</v>
      </c>
      <c r="K116">
        <v>5.6189499999999999</v>
      </c>
      <c r="L116" s="26">
        <f t="shared" si="174"/>
        <v>2.8094749999999999</v>
      </c>
      <c r="M116" s="26">
        <f t="shared" si="175"/>
        <v>0.6448165531475748</v>
      </c>
      <c r="P116">
        <v>0.19325000000000001</v>
      </c>
      <c r="Q116">
        <v>0.61349999999999993</v>
      </c>
      <c r="R116">
        <v>16.331500000000002</v>
      </c>
      <c r="S116">
        <v>0</v>
      </c>
      <c r="T116">
        <v>3.0365000000000002</v>
      </c>
      <c r="U116" s="26">
        <f t="shared" si="176"/>
        <v>1.5182500000000001</v>
      </c>
      <c r="V116" s="26">
        <f t="shared" si="177"/>
        <v>0.33227592993505217</v>
      </c>
      <c r="X116">
        <v>0.11304999999999998</v>
      </c>
      <c r="Y116" s="26">
        <f t="shared" si="178"/>
        <v>5.6524999999999992E-2</v>
      </c>
      <c r="Z116" s="26">
        <f t="shared" si="179"/>
        <v>1.297333333333333E-2</v>
      </c>
      <c r="AB116">
        <v>0.4093</v>
      </c>
      <c r="AC116" s="26">
        <f t="shared" si="180"/>
        <v>0.20465</v>
      </c>
      <c r="AD116" s="26">
        <f t="shared" si="181"/>
        <v>4.697023735810113E-2</v>
      </c>
      <c r="AF116">
        <v>0.23080000000000001</v>
      </c>
      <c r="AG116" s="26">
        <f t="shared" si="182"/>
        <v>0.1154</v>
      </c>
      <c r="AH116" s="26">
        <f t="shared" si="183"/>
        <v>2.6486026831785341E-2</v>
      </c>
      <c r="AJ116">
        <v>5.2694999999999999</v>
      </c>
      <c r="AK116" s="26">
        <f t="shared" si="184"/>
        <v>2.6347499999999999</v>
      </c>
      <c r="AL116" s="26">
        <f t="shared" si="185"/>
        <v>0.60471455108359118</v>
      </c>
      <c r="AN116">
        <v>5.6805000000000003</v>
      </c>
      <c r="AO116">
        <v>0.53980000000000006</v>
      </c>
      <c r="AP116" s="26">
        <f t="shared" si="186"/>
        <v>0.26990000000000003</v>
      </c>
      <c r="AQ116" s="26">
        <f t="shared" si="187"/>
        <v>6.1946088751289992E-2</v>
      </c>
      <c r="AS116">
        <v>1.4955000000000001</v>
      </c>
      <c r="AT116">
        <v>0.90839999999999999</v>
      </c>
      <c r="AU116" s="26">
        <f t="shared" si="188"/>
        <v>0.45419999999999999</v>
      </c>
      <c r="AV116" s="26">
        <f t="shared" si="189"/>
        <v>0.10424569659442723</v>
      </c>
      <c r="AX116">
        <v>93.949999999999989</v>
      </c>
      <c r="AY116">
        <v>35.427140000000001</v>
      </c>
      <c r="AZ116">
        <v>1.5923689999999999</v>
      </c>
      <c r="BA116" s="26">
        <f t="shared" si="106"/>
        <v>15.923689999999999</v>
      </c>
      <c r="BB116" s="26">
        <f t="shared" si="190"/>
        <v>3.6547251351909176</v>
      </c>
      <c r="BD116">
        <v>22.248069999999998</v>
      </c>
    </row>
    <row r="117" spans="1:56" x14ac:dyDescent="0.3">
      <c r="A117" t="s">
        <v>211</v>
      </c>
      <c r="B117" t="s">
        <v>240</v>
      </c>
      <c r="C117">
        <v>9</v>
      </c>
      <c r="D117" s="7">
        <v>8.4600000000000009</v>
      </c>
      <c r="E117">
        <v>14.165000000000001</v>
      </c>
      <c r="F117" s="26">
        <f t="shared" si="170"/>
        <v>7.0825000000000005</v>
      </c>
      <c r="G117" s="26">
        <f t="shared" si="171"/>
        <v>1.1792550679000198</v>
      </c>
      <c r="I117" s="28">
        <f t="shared" si="172"/>
        <v>7.0825000000000005</v>
      </c>
      <c r="J117" s="28">
        <f t="shared" si="173"/>
        <v>1.2366965944272448</v>
      </c>
      <c r="K117">
        <v>5.3019499999999997</v>
      </c>
      <c r="L117" s="26">
        <f t="shared" si="174"/>
        <v>2.6509749999999999</v>
      </c>
      <c r="M117" s="26">
        <f t="shared" si="175"/>
        <v>0.46289470588235293</v>
      </c>
      <c r="P117">
        <v>1.2249999999999997E-2</v>
      </c>
      <c r="Q117">
        <v>0.5071</v>
      </c>
      <c r="R117">
        <v>9.6615000000000002</v>
      </c>
      <c r="S117">
        <v>0</v>
      </c>
      <c r="T117">
        <v>3.4355000000000002</v>
      </c>
      <c r="U117" s="26">
        <f t="shared" si="176"/>
        <v>1.7177500000000001</v>
      </c>
      <c r="V117" s="26">
        <f t="shared" si="177"/>
        <v>0.28600993898838817</v>
      </c>
      <c r="X117">
        <v>0.33215</v>
      </c>
      <c r="Y117" s="26">
        <f t="shared" si="178"/>
        <v>0.166075</v>
      </c>
      <c r="Z117" s="26">
        <f t="shared" si="179"/>
        <v>2.8998854489164089E-2</v>
      </c>
      <c r="AB117">
        <v>0.35350000000000004</v>
      </c>
      <c r="AC117" s="26">
        <f t="shared" si="180"/>
        <v>0.17675000000000002</v>
      </c>
      <c r="AD117" s="26">
        <f t="shared" si="181"/>
        <v>3.0862848297213627E-2</v>
      </c>
      <c r="AF117">
        <v>0.1754</v>
      </c>
      <c r="AG117" s="26">
        <f t="shared" si="182"/>
        <v>8.77E-2</v>
      </c>
      <c r="AH117" s="26">
        <f t="shared" si="183"/>
        <v>1.5313560371517029E-2</v>
      </c>
      <c r="AJ117">
        <v>1.1455</v>
      </c>
      <c r="AK117" s="26">
        <f t="shared" si="184"/>
        <v>0.57274999999999998</v>
      </c>
      <c r="AL117" s="26">
        <f t="shared" si="185"/>
        <v>0.10000959752321981</v>
      </c>
      <c r="AN117">
        <v>4.8914999999999997</v>
      </c>
      <c r="AO117">
        <v>0.69490000000000007</v>
      </c>
      <c r="AP117" s="26">
        <f t="shared" si="186"/>
        <v>0.34745000000000004</v>
      </c>
      <c r="AQ117" s="26">
        <f t="shared" si="187"/>
        <v>6.0669287925696605E-2</v>
      </c>
      <c r="AS117">
        <v>7.0295000000000005</v>
      </c>
      <c r="AT117">
        <v>2.3065000000000002</v>
      </c>
      <c r="AU117" s="26">
        <f t="shared" si="188"/>
        <v>1.1532500000000001</v>
      </c>
      <c r="AV117" s="26">
        <f t="shared" si="189"/>
        <v>0.20137244582043345</v>
      </c>
      <c r="AX117">
        <v>55.660000000000004</v>
      </c>
      <c r="AY117">
        <v>39.359659999999998</v>
      </c>
      <c r="AZ117">
        <v>1.5083409999999999</v>
      </c>
      <c r="BA117" s="26">
        <f t="shared" si="106"/>
        <v>15.083409999999999</v>
      </c>
      <c r="BB117" s="26">
        <f t="shared" si="190"/>
        <v>2.6337595170278636</v>
      </c>
      <c r="BD117">
        <v>26.094660000000001</v>
      </c>
    </row>
    <row r="118" spans="1:56" x14ac:dyDescent="0.3">
      <c r="A118" t="s">
        <v>212</v>
      </c>
      <c r="B118" t="s">
        <v>240</v>
      </c>
      <c r="C118">
        <v>9</v>
      </c>
      <c r="D118" s="7">
        <v>6.33</v>
      </c>
      <c r="E118">
        <v>8.7870000000000008</v>
      </c>
      <c r="F118" s="26">
        <f t="shared" si="170"/>
        <v>4.3935000000000004</v>
      </c>
      <c r="G118" s="26">
        <f t="shared" si="171"/>
        <v>0.54735002952174772</v>
      </c>
      <c r="I118" s="28">
        <f t="shared" si="172"/>
        <v>4.3935000000000004</v>
      </c>
      <c r="J118" s="28">
        <f t="shared" si="173"/>
        <v>0.57401145510835916</v>
      </c>
      <c r="K118">
        <v>6.0509500000000003</v>
      </c>
      <c r="L118" s="26">
        <f t="shared" si="174"/>
        <v>3.0254750000000001</v>
      </c>
      <c r="M118" s="26">
        <f t="shared" si="175"/>
        <v>0.39527877708978332</v>
      </c>
      <c r="P118">
        <v>0</v>
      </c>
      <c r="Q118">
        <v>0.49790000000000001</v>
      </c>
      <c r="R118">
        <v>15.271500000000001</v>
      </c>
      <c r="S118">
        <v>5.7250000000000014</v>
      </c>
      <c r="T118">
        <v>2.4805000000000001</v>
      </c>
      <c r="U118" s="26">
        <f t="shared" si="176"/>
        <v>1.2402500000000001</v>
      </c>
      <c r="V118" s="26">
        <f t="shared" si="177"/>
        <v>0.15451254674276718</v>
      </c>
      <c r="X118">
        <v>0.80665000000000009</v>
      </c>
      <c r="Y118" s="26">
        <f t="shared" si="178"/>
        <v>0.40332500000000004</v>
      </c>
      <c r="Z118" s="26">
        <f t="shared" si="179"/>
        <v>5.2694473684210527E-2</v>
      </c>
      <c r="AB118">
        <v>0.39119999999999999</v>
      </c>
      <c r="AC118" s="26">
        <f t="shared" si="180"/>
        <v>0.1956</v>
      </c>
      <c r="AD118" s="26">
        <f t="shared" si="181"/>
        <v>2.5555170278637771E-2</v>
      </c>
      <c r="AF118">
        <v>0.14850000000000002</v>
      </c>
      <c r="AG118" s="26">
        <f t="shared" si="182"/>
        <v>7.425000000000001E-2</v>
      </c>
      <c r="AH118" s="26">
        <f t="shared" si="183"/>
        <v>9.7007739938080491E-3</v>
      </c>
      <c r="AJ118">
        <v>6.1924999999999999</v>
      </c>
      <c r="AK118" s="26">
        <f t="shared" si="184"/>
        <v>3.0962499999999999</v>
      </c>
      <c r="AL118" s="26">
        <f t="shared" si="185"/>
        <v>0.40452554179566558</v>
      </c>
      <c r="AN118">
        <v>5.1784999999999997</v>
      </c>
      <c r="AO118">
        <v>0.92590000000000006</v>
      </c>
      <c r="AP118" s="26">
        <f t="shared" si="186"/>
        <v>0.46295000000000003</v>
      </c>
      <c r="AQ118" s="26">
        <f t="shared" si="187"/>
        <v>6.0484489164086684E-2</v>
      </c>
      <c r="AS118">
        <v>0.8364999999999998</v>
      </c>
      <c r="AT118">
        <v>1.5075000000000001</v>
      </c>
      <c r="AU118" s="26">
        <f t="shared" si="188"/>
        <v>0.75375000000000003</v>
      </c>
      <c r="AV118" s="26">
        <f t="shared" si="189"/>
        <v>9.8477554179566579E-2</v>
      </c>
      <c r="AX118">
        <v>44.4</v>
      </c>
      <c r="AY118">
        <v>43.415059999999997</v>
      </c>
      <c r="AZ118">
        <v>1.7541310000000001</v>
      </c>
      <c r="BA118" s="26">
        <f t="shared" si="106"/>
        <v>17.541310000000003</v>
      </c>
      <c r="BB118" s="26">
        <f t="shared" si="190"/>
        <v>2.2917748668730651</v>
      </c>
      <c r="BD118">
        <v>24.75018</v>
      </c>
    </row>
    <row r="119" spans="1:56" s="24" customFormat="1" x14ac:dyDescent="0.3">
      <c r="A119" s="24" t="s">
        <v>213</v>
      </c>
      <c r="B119" s="24" t="s">
        <v>240</v>
      </c>
      <c r="C119" s="24">
        <v>9</v>
      </c>
      <c r="D119" s="25">
        <v>5.0599999999999996</v>
      </c>
      <c r="E119" s="24">
        <v>13.855</v>
      </c>
      <c r="F119" s="27">
        <f t="shared" si="170"/>
        <v>6.9275000000000002</v>
      </c>
      <c r="G119" s="27">
        <f t="shared" si="171"/>
        <v>0.68988683330053124</v>
      </c>
      <c r="H119" s="45">
        <f>G107-G119</f>
        <v>0.75140769533556417</v>
      </c>
      <c r="I119" s="29">
        <f t="shared" si="172"/>
        <v>6.9275000000000002</v>
      </c>
      <c r="J119" s="29">
        <f t="shared" si="173"/>
        <v>0.7234912280701753</v>
      </c>
      <c r="K119" s="24">
        <v>4.1329500000000001</v>
      </c>
      <c r="L119" s="27">
        <f t="shared" si="174"/>
        <v>2.0664750000000001</v>
      </c>
      <c r="M119" s="27">
        <f t="shared" si="175"/>
        <v>0.21581761609907119</v>
      </c>
      <c r="N119" s="45">
        <f>M107-M119</f>
        <v>6.996157383900929</v>
      </c>
      <c r="O119" s="45"/>
      <c r="P119" s="24">
        <v>0.36404999999999998</v>
      </c>
      <c r="Q119" s="24">
        <v>0.75980000000000003</v>
      </c>
      <c r="R119" s="24">
        <v>12.311500000000001</v>
      </c>
      <c r="S119" s="24">
        <v>3.4050000000000011</v>
      </c>
      <c r="T119" s="24">
        <v>1.8505</v>
      </c>
      <c r="U119" s="27">
        <f t="shared" si="176"/>
        <v>0.92525000000000002</v>
      </c>
      <c r="V119" s="27">
        <f t="shared" si="177"/>
        <v>9.2142590041330436E-2</v>
      </c>
      <c r="W119" s="45">
        <f>V107-V119</f>
        <v>0.16317107852784882</v>
      </c>
      <c r="X119" s="24">
        <v>9.3950000000000006E-2</v>
      </c>
      <c r="Y119" s="26">
        <f t="shared" si="178"/>
        <v>4.6975000000000003E-2</v>
      </c>
      <c r="Z119" s="26">
        <f t="shared" si="179"/>
        <v>4.9059545923632606E-3</v>
      </c>
      <c r="AA119" s="44">
        <f>Z107-Z119</f>
        <v>4.1577690454076359</v>
      </c>
      <c r="AB119" s="24">
        <v>0.24610000000000001</v>
      </c>
      <c r="AC119" s="27">
        <f t="shared" si="180"/>
        <v>0.12305000000000001</v>
      </c>
      <c r="AD119" s="27">
        <f t="shared" si="181"/>
        <v>1.2851042311661506E-2</v>
      </c>
      <c r="AE119" s="45">
        <f>AD107-AD119</f>
        <v>0.95814895768833852</v>
      </c>
      <c r="AF119" s="24">
        <v>9.5600000000000004E-2</v>
      </c>
      <c r="AG119" s="27">
        <f t="shared" si="182"/>
        <v>4.7800000000000002E-2</v>
      </c>
      <c r="AH119" s="27">
        <f t="shared" si="183"/>
        <v>4.9921155830753355E-3</v>
      </c>
      <c r="AI119" s="45">
        <f>AH107-AH119</f>
        <v>0.16925788441692466</v>
      </c>
      <c r="AJ119" s="24">
        <v>2.0685000000000002</v>
      </c>
      <c r="AK119" s="27">
        <f t="shared" si="184"/>
        <v>1.0342500000000001</v>
      </c>
      <c r="AL119" s="27">
        <f t="shared" si="185"/>
        <v>0.10801455108359134</v>
      </c>
      <c r="AM119" s="45">
        <f>AL107-AL119</f>
        <v>1.9847354489164089</v>
      </c>
      <c r="AN119" s="24">
        <v>3.0585000000000004</v>
      </c>
      <c r="AO119" s="24">
        <v>0.31909999999999999</v>
      </c>
      <c r="AP119" s="27">
        <f t="shared" si="186"/>
        <v>0.15955</v>
      </c>
      <c r="AQ119" s="27">
        <f t="shared" si="187"/>
        <v>1.6663013415892668E-2</v>
      </c>
      <c r="AR119" s="45">
        <f>AQ107-AQ119</f>
        <v>0.7915869865841072</v>
      </c>
      <c r="AS119" s="24">
        <v>5.5884999999999998</v>
      </c>
      <c r="AT119" s="24">
        <v>0.73480000000000001</v>
      </c>
      <c r="AU119" s="27">
        <f t="shared" si="188"/>
        <v>0.3674</v>
      </c>
      <c r="AV119" s="27">
        <f t="shared" si="189"/>
        <v>3.8370361197110417E-2</v>
      </c>
      <c r="AW119" s="45">
        <f>AV107-AV119</f>
        <v>0.78287963880288958</v>
      </c>
      <c r="AX119" s="24">
        <v>78.929999999999993</v>
      </c>
      <c r="AY119" s="24">
        <v>41.584409999999998</v>
      </c>
      <c r="AZ119" s="24">
        <v>1.984915</v>
      </c>
      <c r="BA119" s="26">
        <f t="shared" si="106"/>
        <v>19.849150000000002</v>
      </c>
      <c r="BB119" s="27">
        <f t="shared" si="190"/>
        <v>2.072996883384933</v>
      </c>
      <c r="BC119" s="45">
        <f>BB107-BB119</f>
        <v>21.333523116615069</v>
      </c>
      <c r="BD119" s="24">
        <v>20.950220000000002</v>
      </c>
    </row>
    <row r="120" spans="1:56" x14ac:dyDescent="0.3">
      <c r="A120" t="s">
        <v>214</v>
      </c>
      <c r="B120" t="s">
        <v>240</v>
      </c>
      <c r="C120">
        <v>10</v>
      </c>
      <c r="D120" s="7">
        <v>49.65</v>
      </c>
      <c r="E120">
        <v>1.149</v>
      </c>
      <c r="F120" s="26">
        <f>E120*0.5</f>
        <v>0.57450000000000001</v>
      </c>
      <c r="G120" s="26">
        <f>F120*$D120/$D$3</f>
        <v>0.56138407793741385</v>
      </c>
      <c r="I120" s="28">
        <f>E120*0.5</f>
        <v>0.57450000000000001</v>
      </c>
      <c r="J120" s="28">
        <f>I120*D120/D$120</f>
        <v>0.57450000000000001</v>
      </c>
      <c r="K120">
        <v>17.093950000000003</v>
      </c>
      <c r="L120" s="26">
        <f>K120*0.5</f>
        <v>8.5469750000000015</v>
      </c>
      <c r="M120" s="26">
        <f>L120*$D120/$D$120</f>
        <v>8.5469750000000015</v>
      </c>
      <c r="P120">
        <v>0</v>
      </c>
      <c r="Q120">
        <v>6.0625</v>
      </c>
      <c r="R120">
        <v>8.4344999999999999</v>
      </c>
      <c r="S120">
        <v>160.57499999999999</v>
      </c>
      <c r="T120">
        <v>0.26549999999999996</v>
      </c>
      <c r="U120" s="26">
        <f>T120*0.5</f>
        <v>0.13274999999999998</v>
      </c>
      <c r="V120" s="26">
        <f>U120*$D120/$D$3</f>
        <v>0.12971929738240501</v>
      </c>
      <c r="X120">
        <v>8.0563500000000001</v>
      </c>
      <c r="Y120" s="26">
        <f>X120*0.5</f>
        <v>4.0281750000000001</v>
      </c>
      <c r="Z120" s="26">
        <f>Y120*$D120/$D$120</f>
        <v>4.0281750000000001</v>
      </c>
      <c r="AB120">
        <v>2.65</v>
      </c>
      <c r="AC120" s="26">
        <f>AB120*0.5</f>
        <v>1.325</v>
      </c>
      <c r="AD120" s="26">
        <f>AC120*$D120/$D$120</f>
        <v>1.325</v>
      </c>
      <c r="AF120">
        <v>0.43249999999999994</v>
      </c>
      <c r="AG120" s="26">
        <f>AF120*0.5</f>
        <v>0.21624999999999997</v>
      </c>
      <c r="AH120" s="26">
        <f>AG120*$D120/$D$120</f>
        <v>0.21624999999999994</v>
      </c>
      <c r="AJ120">
        <v>3.0085000000000002</v>
      </c>
      <c r="AK120" s="26">
        <f>AJ120*0.5</f>
        <v>1.5042500000000001</v>
      </c>
      <c r="AL120" s="26">
        <f>AK120*$D120/$D$120</f>
        <v>1.5042500000000001</v>
      </c>
      <c r="AN120">
        <v>21.0275</v>
      </c>
      <c r="AO120">
        <v>1.5714999999999999</v>
      </c>
      <c r="AP120" s="26">
        <f>AO120*0.5</f>
        <v>0.78574999999999995</v>
      </c>
      <c r="AQ120" s="26">
        <f>AP120*$D120/$D$120</f>
        <v>0.78574999999999995</v>
      </c>
      <c r="AS120">
        <v>2.1265000000000001</v>
      </c>
      <c r="AT120">
        <v>1.3465</v>
      </c>
      <c r="AU120" s="26">
        <f>AT120*0.5</f>
        <v>0.67325000000000002</v>
      </c>
      <c r="AV120" s="26">
        <f>AU120*$D120/$D$120</f>
        <v>0.67325000000000002</v>
      </c>
      <c r="AX120">
        <v>123.15</v>
      </c>
      <c r="AY120">
        <v>43.806289999999997</v>
      </c>
      <c r="AZ120">
        <v>2.332589</v>
      </c>
      <c r="BA120" s="26">
        <f t="shared" si="106"/>
        <v>23.325890000000001</v>
      </c>
      <c r="BB120" s="26">
        <f>BA120*$D120/$D$120</f>
        <v>23.325890000000001</v>
      </c>
      <c r="BD120">
        <v>18.78012</v>
      </c>
    </row>
    <row r="121" spans="1:56" x14ac:dyDescent="0.3">
      <c r="A121" t="s">
        <v>202</v>
      </c>
      <c r="B121" t="s">
        <v>240</v>
      </c>
      <c r="C121">
        <v>10</v>
      </c>
      <c r="D121" s="7">
        <v>45.35</v>
      </c>
      <c r="E121">
        <v>2.9359999999999999</v>
      </c>
      <c r="F121" s="26">
        <f t="shared" ref="F121:F132" si="191">E121*0.5</f>
        <v>1.468</v>
      </c>
      <c r="G121" s="26">
        <f t="shared" ref="G121:G132" si="192">F121*$D121/$D$3</f>
        <v>1.3102499507970873</v>
      </c>
      <c r="I121" s="28">
        <f t="shared" ref="I121:I132" si="193">E121*0.5</f>
        <v>1.468</v>
      </c>
      <c r="J121" s="28">
        <f t="shared" ref="J121:J132" si="194">I121*D121/D$120</f>
        <v>1.340862034239678</v>
      </c>
      <c r="K121">
        <v>14.90395</v>
      </c>
      <c r="L121" s="26">
        <f t="shared" ref="L121:L132" si="195">K121*0.5</f>
        <v>7.451975</v>
      </c>
      <c r="M121" s="26">
        <f t="shared" ref="M121:M132" si="196">L121*$D121/$D$120</f>
        <v>6.8065874370594166</v>
      </c>
      <c r="P121">
        <v>0</v>
      </c>
      <c r="Q121">
        <v>0.62570000000000003</v>
      </c>
      <c r="R121">
        <v>12.9015</v>
      </c>
      <c r="S121">
        <v>48.125</v>
      </c>
      <c r="T121">
        <v>0.29290000000000005</v>
      </c>
      <c r="U121" s="26">
        <f t="shared" ref="U121:U132" si="197">T121*0.5</f>
        <v>0.14645000000000002</v>
      </c>
      <c r="V121" s="26">
        <f t="shared" ref="V121:V132" si="198">U121*$D121/$D$3</f>
        <v>0.13071260578626256</v>
      </c>
      <c r="X121">
        <v>1.08735</v>
      </c>
      <c r="Y121" s="26">
        <f t="shared" ref="Y121:Y132" si="199">X121*0.5</f>
        <v>0.54367500000000002</v>
      </c>
      <c r="Z121" s="26">
        <f t="shared" ref="Z121:Z132" si="200">Y121*$D121/$D$120</f>
        <v>0.49658935045317226</v>
      </c>
      <c r="AB121">
        <v>1.294</v>
      </c>
      <c r="AC121" s="26">
        <f t="shared" ref="AC121:AC132" si="201">AB121*0.5</f>
        <v>0.64700000000000002</v>
      </c>
      <c r="AD121" s="26">
        <f t="shared" ref="AD121:AD132" si="202">AC121*$D121/$D$120</f>
        <v>0.5909657603222559</v>
      </c>
      <c r="AF121">
        <v>0.4214</v>
      </c>
      <c r="AG121" s="26">
        <f t="shared" ref="AG121:AG132" si="203">AF121*0.5</f>
        <v>0.2107</v>
      </c>
      <c r="AH121" s="26">
        <f t="shared" ref="AH121:AH132" si="204">AG121*$D121/$D$120</f>
        <v>0.19245206445115814</v>
      </c>
      <c r="AJ121">
        <v>3.5495000000000001</v>
      </c>
      <c r="AK121" s="26">
        <f t="shared" ref="AK121:AK132" si="205">AJ121*0.5</f>
        <v>1.77475</v>
      </c>
      <c r="AL121" s="26">
        <f t="shared" ref="AL121:AL132" si="206">AK121*$D121/$D$120</f>
        <v>1.6210455689828804</v>
      </c>
      <c r="AN121">
        <v>5.8485000000000005</v>
      </c>
      <c r="AO121">
        <v>0.99549999999999994</v>
      </c>
      <c r="AP121" s="26">
        <f t="shared" ref="AP121:AP132" si="207">AO121*0.5</f>
        <v>0.49774999999999997</v>
      </c>
      <c r="AQ121" s="26">
        <f t="shared" ref="AQ121:AQ132" si="208">AP121*$D121/$D$120</f>
        <v>0.45464174219536757</v>
      </c>
      <c r="AS121">
        <v>0</v>
      </c>
      <c r="AT121">
        <v>2.1974999999999998</v>
      </c>
      <c r="AU121" s="26">
        <f t="shared" ref="AU121:AU132" si="209">AT121*0.5</f>
        <v>1.0987499999999999</v>
      </c>
      <c r="AV121" s="26">
        <f t="shared" ref="AV121:AV132" si="210">AU121*$D121/$D$120</f>
        <v>1.0035913897280966</v>
      </c>
      <c r="AX121">
        <v>36.51</v>
      </c>
      <c r="AY121">
        <v>42.974899999999998</v>
      </c>
      <c r="AZ121">
        <v>1.985233</v>
      </c>
      <c r="BA121" s="26">
        <f t="shared" si="106"/>
        <v>19.852330000000002</v>
      </c>
      <c r="BB121" s="26">
        <f t="shared" ref="BB121:BB132" si="211">BA121*$D121/$D$120</f>
        <v>18.132994269889227</v>
      </c>
      <c r="BD121">
        <v>21.647279999999999</v>
      </c>
    </row>
    <row r="122" spans="1:56" x14ac:dyDescent="0.3">
      <c r="A122" t="s">
        <v>203</v>
      </c>
      <c r="B122" t="s">
        <v>240</v>
      </c>
      <c r="C122">
        <v>10</v>
      </c>
      <c r="D122" s="7">
        <v>39.619999999999997</v>
      </c>
      <c r="E122">
        <v>5.28</v>
      </c>
      <c r="F122" s="26">
        <f t="shared" si="191"/>
        <v>2.64</v>
      </c>
      <c r="G122" s="26">
        <f t="shared" si="192"/>
        <v>2.0585868923440267</v>
      </c>
      <c r="I122" s="28">
        <f t="shared" si="193"/>
        <v>2.64</v>
      </c>
      <c r="J122" s="28">
        <f t="shared" si="194"/>
        <v>2.1066827794561935</v>
      </c>
      <c r="K122">
        <v>17.30395</v>
      </c>
      <c r="L122" s="26">
        <f t="shared" si="195"/>
        <v>8.6519750000000002</v>
      </c>
      <c r="M122" s="26">
        <f t="shared" si="196"/>
        <v>6.9041540684793556</v>
      </c>
      <c r="P122">
        <v>0.14984999999999998</v>
      </c>
      <c r="Q122">
        <v>1.5375000000000001</v>
      </c>
      <c r="R122">
        <v>9.0914999999999999</v>
      </c>
      <c r="S122">
        <v>22.184999999999999</v>
      </c>
      <c r="T122">
        <v>0.55280000000000007</v>
      </c>
      <c r="U122" s="26">
        <f t="shared" si="197"/>
        <v>0.27640000000000003</v>
      </c>
      <c r="V122" s="26">
        <f t="shared" si="198"/>
        <v>0.21552780948632161</v>
      </c>
      <c r="X122">
        <v>0.55385000000000006</v>
      </c>
      <c r="Y122" s="26">
        <f t="shared" si="199"/>
        <v>0.27692500000000003</v>
      </c>
      <c r="Z122" s="26">
        <f t="shared" si="200"/>
        <v>0.22098224572004033</v>
      </c>
      <c r="AB122">
        <v>1.5130000000000001</v>
      </c>
      <c r="AC122" s="26">
        <f t="shared" si="201"/>
        <v>0.75650000000000006</v>
      </c>
      <c r="AD122" s="26">
        <f t="shared" si="202"/>
        <v>0.6036763343403827</v>
      </c>
      <c r="AF122">
        <v>0.55880000000000007</v>
      </c>
      <c r="AG122" s="26">
        <f t="shared" si="203"/>
        <v>0.27940000000000004</v>
      </c>
      <c r="AH122" s="26">
        <f t="shared" si="204"/>
        <v>0.22295726082578049</v>
      </c>
      <c r="AJ122">
        <v>3.0005000000000002</v>
      </c>
      <c r="AK122" s="26">
        <f t="shared" si="205"/>
        <v>1.5002500000000001</v>
      </c>
      <c r="AL122" s="26">
        <f t="shared" si="206"/>
        <v>1.1971783484390734</v>
      </c>
      <c r="AN122">
        <v>3.7554999999999996</v>
      </c>
      <c r="AO122">
        <v>0.84410000000000007</v>
      </c>
      <c r="AP122" s="26">
        <f t="shared" si="207"/>
        <v>0.42205000000000004</v>
      </c>
      <c r="AQ122" s="26">
        <f t="shared" si="208"/>
        <v>0.33678994964753273</v>
      </c>
      <c r="AS122">
        <v>1.3844999999999998</v>
      </c>
      <c r="AT122">
        <v>2.8534999999999999</v>
      </c>
      <c r="AU122" s="26">
        <f t="shared" si="209"/>
        <v>1.42675</v>
      </c>
      <c r="AV122" s="26">
        <f t="shared" si="210"/>
        <v>1.1385263846928499</v>
      </c>
      <c r="AX122">
        <v>61.87</v>
      </c>
      <c r="AY122">
        <v>42.243899999999996</v>
      </c>
      <c r="AZ122">
        <v>2.2035260000000001</v>
      </c>
      <c r="BA122" s="26">
        <f t="shared" si="106"/>
        <v>22.035260000000001</v>
      </c>
      <c r="BB122" s="26">
        <f t="shared" si="211"/>
        <v>17.583826811681771</v>
      </c>
      <c r="BD122">
        <v>19.171050000000001</v>
      </c>
    </row>
    <row r="123" spans="1:56" x14ac:dyDescent="0.3">
      <c r="A123" t="s">
        <v>204</v>
      </c>
      <c r="B123" t="s">
        <v>240</v>
      </c>
      <c r="C123">
        <v>10</v>
      </c>
      <c r="D123" s="7">
        <v>33.61</v>
      </c>
      <c r="E123">
        <v>4.3659999999999997</v>
      </c>
      <c r="F123" s="26">
        <f t="shared" si="191"/>
        <v>2.1829999999999998</v>
      </c>
      <c r="G123" s="26">
        <f t="shared" si="192"/>
        <v>1.4440194843534735</v>
      </c>
      <c r="I123" s="28">
        <f t="shared" si="193"/>
        <v>2.1829999999999998</v>
      </c>
      <c r="J123" s="28">
        <f t="shared" si="194"/>
        <v>1.477756898288016</v>
      </c>
      <c r="K123">
        <v>10.57395</v>
      </c>
      <c r="L123" s="26">
        <f t="shared" si="195"/>
        <v>5.286975</v>
      </c>
      <c r="M123" s="26">
        <f t="shared" si="196"/>
        <v>3.5789572960725078</v>
      </c>
      <c r="P123">
        <v>0</v>
      </c>
      <c r="Q123">
        <v>0.73099999999999998</v>
      </c>
      <c r="R123">
        <v>6.0164999999999997</v>
      </c>
      <c r="S123">
        <v>26.175000000000001</v>
      </c>
      <c r="T123">
        <v>1.1644999999999999</v>
      </c>
      <c r="U123" s="26">
        <f t="shared" si="197"/>
        <v>0.58224999999999993</v>
      </c>
      <c r="V123" s="26">
        <f t="shared" si="198"/>
        <v>0.38514903562290881</v>
      </c>
      <c r="X123">
        <v>0.46425</v>
      </c>
      <c r="Y123" s="26">
        <f t="shared" si="199"/>
        <v>0.232125</v>
      </c>
      <c r="Z123" s="26">
        <f t="shared" si="200"/>
        <v>0.15713436555891239</v>
      </c>
      <c r="AB123">
        <v>0.82120000000000004</v>
      </c>
      <c r="AC123" s="26">
        <f t="shared" si="201"/>
        <v>0.41060000000000002</v>
      </c>
      <c r="AD123" s="26">
        <f t="shared" si="202"/>
        <v>0.27795097683786507</v>
      </c>
      <c r="AF123">
        <v>0.36219999999999997</v>
      </c>
      <c r="AG123" s="26">
        <f t="shared" si="203"/>
        <v>0.18109999999999998</v>
      </c>
      <c r="AH123" s="26">
        <f t="shared" si="204"/>
        <v>0.12259357502517623</v>
      </c>
      <c r="AJ123">
        <v>1.0465</v>
      </c>
      <c r="AK123" s="26">
        <f t="shared" si="205"/>
        <v>0.52324999999999999</v>
      </c>
      <c r="AL123" s="26">
        <f t="shared" si="206"/>
        <v>0.35420810674723063</v>
      </c>
      <c r="AN123">
        <v>3.4835000000000003</v>
      </c>
      <c r="AO123">
        <v>0.67530000000000001</v>
      </c>
      <c r="AP123" s="26">
        <f t="shared" si="207"/>
        <v>0.33765000000000001</v>
      </c>
      <c r="AQ123" s="26">
        <f t="shared" si="208"/>
        <v>0.22856830815709972</v>
      </c>
      <c r="AS123">
        <v>0.92949999999999977</v>
      </c>
      <c r="AT123">
        <v>1.5125</v>
      </c>
      <c r="AU123" s="26">
        <f t="shared" si="209"/>
        <v>0.75624999999999998</v>
      </c>
      <c r="AV123" s="26">
        <f t="shared" si="210"/>
        <v>0.51193479355488414</v>
      </c>
      <c r="AX123">
        <v>37.54</v>
      </c>
      <c r="AY123">
        <v>41.32902</v>
      </c>
      <c r="AZ123">
        <v>2.225241</v>
      </c>
      <c r="BA123" s="26">
        <f t="shared" si="106"/>
        <v>22.252410000000001</v>
      </c>
      <c r="BB123" s="26">
        <f t="shared" si="211"/>
        <v>15.063514604229606</v>
      </c>
      <c r="BD123">
        <v>18.57283</v>
      </c>
    </row>
    <row r="124" spans="1:56" x14ac:dyDescent="0.3">
      <c r="A124" t="s">
        <v>205</v>
      </c>
      <c r="B124" t="s">
        <v>240</v>
      </c>
      <c r="C124">
        <v>10</v>
      </c>
      <c r="D124" s="7">
        <v>30.19</v>
      </c>
      <c r="E124">
        <v>3.1469999999999998</v>
      </c>
      <c r="F124" s="26">
        <f t="shared" si="191"/>
        <v>1.5734999999999999</v>
      </c>
      <c r="G124" s="26">
        <f t="shared" si="192"/>
        <v>0.93493337925605191</v>
      </c>
      <c r="I124" s="28">
        <f t="shared" si="193"/>
        <v>1.5734999999999999</v>
      </c>
      <c r="J124" s="28">
        <f t="shared" si="194"/>
        <v>0.9567767371601209</v>
      </c>
      <c r="K124">
        <v>16.243950000000002</v>
      </c>
      <c r="L124" s="26">
        <f t="shared" si="195"/>
        <v>8.1219750000000008</v>
      </c>
      <c r="M124" s="26">
        <f t="shared" si="196"/>
        <v>4.9386188368580068</v>
      </c>
      <c r="P124">
        <v>0.10344999999999999</v>
      </c>
      <c r="Q124">
        <v>0.9133</v>
      </c>
      <c r="R124">
        <v>8.4454999999999991</v>
      </c>
      <c r="S124">
        <v>11.525000000000002</v>
      </c>
      <c r="T124">
        <v>1.0294999999999999</v>
      </c>
      <c r="U124" s="26">
        <f t="shared" si="197"/>
        <v>0.51474999999999993</v>
      </c>
      <c r="V124" s="26">
        <f t="shared" si="198"/>
        <v>0.30585125959456799</v>
      </c>
      <c r="X124">
        <v>0.58865000000000001</v>
      </c>
      <c r="Y124" s="26">
        <f t="shared" si="199"/>
        <v>0.294325</v>
      </c>
      <c r="Z124" s="26">
        <f t="shared" si="200"/>
        <v>0.17896619838872105</v>
      </c>
      <c r="AB124">
        <v>2.4359999999999999</v>
      </c>
      <c r="AC124" s="26">
        <f t="shared" si="201"/>
        <v>1.218</v>
      </c>
      <c r="AD124" s="26">
        <f t="shared" si="202"/>
        <v>0.74061268882175224</v>
      </c>
      <c r="AF124">
        <v>1.5485</v>
      </c>
      <c r="AG124" s="26">
        <f t="shared" si="203"/>
        <v>0.77424999999999999</v>
      </c>
      <c r="AH124" s="26">
        <f t="shared" si="204"/>
        <v>0.47078766364551866</v>
      </c>
      <c r="AJ124">
        <v>1.2705</v>
      </c>
      <c r="AK124" s="26">
        <f t="shared" si="205"/>
        <v>0.63524999999999998</v>
      </c>
      <c r="AL124" s="26">
        <f t="shared" si="206"/>
        <v>0.38626782477341393</v>
      </c>
      <c r="AN124">
        <v>5.0054999999999996</v>
      </c>
      <c r="AO124">
        <v>0.7903</v>
      </c>
      <c r="AP124" s="26">
        <f t="shared" si="207"/>
        <v>0.39515</v>
      </c>
      <c r="AQ124" s="26">
        <f t="shared" si="208"/>
        <v>0.24027348439073515</v>
      </c>
      <c r="AS124">
        <v>0.34850000000000003</v>
      </c>
      <c r="AT124">
        <v>1.7415</v>
      </c>
      <c r="AU124" s="26">
        <f t="shared" si="209"/>
        <v>0.87075000000000002</v>
      </c>
      <c r="AV124" s="26">
        <f t="shared" si="210"/>
        <v>0.52946510574018135</v>
      </c>
      <c r="AX124">
        <v>52.73</v>
      </c>
      <c r="AY124">
        <v>41.499250000000004</v>
      </c>
      <c r="AZ124">
        <v>2.0397050000000001</v>
      </c>
      <c r="BA124" s="26">
        <f t="shared" si="106"/>
        <v>20.39705</v>
      </c>
      <c r="BB124" s="26">
        <f t="shared" si="211"/>
        <v>12.402556686807655</v>
      </c>
      <c r="BD124">
        <v>20.34571</v>
      </c>
    </row>
    <row r="125" spans="1:56" x14ac:dyDescent="0.3">
      <c r="A125" t="s">
        <v>206</v>
      </c>
      <c r="B125" t="s">
        <v>240</v>
      </c>
      <c r="C125">
        <v>10</v>
      </c>
      <c r="D125" s="7">
        <v>27.3</v>
      </c>
      <c r="E125">
        <v>3.8339999999999996</v>
      </c>
      <c r="F125" s="26">
        <f t="shared" si="191"/>
        <v>1.9169999999999998</v>
      </c>
      <c r="G125" s="26">
        <f t="shared" si="192"/>
        <v>1.0299960637669749</v>
      </c>
      <c r="I125" s="28">
        <f t="shared" si="193"/>
        <v>1.9169999999999998</v>
      </c>
      <c r="J125" s="28">
        <f t="shared" si="194"/>
        <v>1.0540604229607251</v>
      </c>
      <c r="K125">
        <v>18.793950000000002</v>
      </c>
      <c r="L125" s="26">
        <f t="shared" si="195"/>
        <v>9.3969750000000012</v>
      </c>
      <c r="M125" s="26">
        <f t="shared" si="196"/>
        <v>5.1669167673716023</v>
      </c>
      <c r="P125">
        <v>8.0850000000000005E-2</v>
      </c>
      <c r="Q125">
        <v>0.67220000000000002</v>
      </c>
      <c r="R125">
        <v>9.9614999999999991</v>
      </c>
      <c r="S125">
        <v>11.095000000000002</v>
      </c>
      <c r="T125">
        <v>1.1274999999999999</v>
      </c>
      <c r="U125" s="26">
        <f t="shared" si="197"/>
        <v>0.56374999999999997</v>
      </c>
      <c r="V125" s="26">
        <f t="shared" si="198"/>
        <v>0.3029005117102932</v>
      </c>
      <c r="X125">
        <v>0.7097500000000001</v>
      </c>
      <c r="Y125" s="26">
        <f t="shared" si="199"/>
        <v>0.35487500000000005</v>
      </c>
      <c r="Z125" s="26">
        <f t="shared" si="200"/>
        <v>0.19512764350453177</v>
      </c>
      <c r="AB125">
        <v>2.5749999999999997</v>
      </c>
      <c r="AC125" s="26">
        <f t="shared" si="201"/>
        <v>1.2874999999999999</v>
      </c>
      <c r="AD125" s="26">
        <f t="shared" si="202"/>
        <v>0.70793051359516623</v>
      </c>
      <c r="AF125">
        <v>1.9855</v>
      </c>
      <c r="AG125" s="26">
        <f t="shared" si="203"/>
        <v>0.99275000000000002</v>
      </c>
      <c r="AH125" s="26">
        <f t="shared" si="204"/>
        <v>0.54586253776435056</v>
      </c>
      <c r="AJ125">
        <v>1.3305</v>
      </c>
      <c r="AK125" s="26">
        <f t="shared" si="205"/>
        <v>0.66525000000000001</v>
      </c>
      <c r="AL125" s="26">
        <f t="shared" si="206"/>
        <v>0.36578700906344414</v>
      </c>
      <c r="AN125">
        <v>5.3985000000000003</v>
      </c>
      <c r="AO125">
        <v>0.77700000000000002</v>
      </c>
      <c r="AP125" s="26">
        <f t="shared" si="207"/>
        <v>0.38850000000000001</v>
      </c>
      <c r="AQ125" s="26">
        <f t="shared" si="208"/>
        <v>0.21361631419939578</v>
      </c>
      <c r="AS125">
        <v>6.3715000000000002</v>
      </c>
      <c r="AT125">
        <v>2.0874999999999999</v>
      </c>
      <c r="AU125" s="26">
        <f t="shared" si="209"/>
        <v>1.04375</v>
      </c>
      <c r="AV125" s="26">
        <f t="shared" si="210"/>
        <v>0.57390483383685797</v>
      </c>
      <c r="AX125">
        <v>71.27</v>
      </c>
      <c r="AY125">
        <v>40.937579999999997</v>
      </c>
      <c r="AZ125">
        <v>2.1261779999999999</v>
      </c>
      <c r="BA125" s="26">
        <f t="shared" si="106"/>
        <v>21.261779999999998</v>
      </c>
      <c r="BB125" s="26">
        <f t="shared" si="211"/>
        <v>11.690767250755288</v>
      </c>
      <c r="BD125">
        <v>19.254069999999999</v>
      </c>
    </row>
    <row r="126" spans="1:56" x14ac:dyDescent="0.3">
      <c r="A126" t="s">
        <v>207</v>
      </c>
      <c r="B126" t="s">
        <v>240</v>
      </c>
      <c r="C126">
        <v>10</v>
      </c>
      <c r="D126" s="7">
        <v>23.29</v>
      </c>
      <c r="E126">
        <v>7.9679999999999991</v>
      </c>
      <c r="F126" s="26">
        <f t="shared" si="191"/>
        <v>3.9839999999999995</v>
      </c>
      <c r="G126" s="26">
        <f t="shared" si="192"/>
        <v>1.8261633536705371</v>
      </c>
      <c r="I126" s="28">
        <f t="shared" si="193"/>
        <v>3.9839999999999995</v>
      </c>
      <c r="J126" s="28">
        <f t="shared" si="194"/>
        <v>1.8688290030211478</v>
      </c>
      <c r="K126">
        <v>9.8419499999999989</v>
      </c>
      <c r="L126" s="26">
        <f t="shared" si="195"/>
        <v>4.9209749999999994</v>
      </c>
      <c r="M126" s="26">
        <f t="shared" si="196"/>
        <v>2.3083485951661626</v>
      </c>
      <c r="P126">
        <v>0.60864999999999991</v>
      </c>
      <c r="Q126">
        <v>0</v>
      </c>
      <c r="R126">
        <v>9.3215000000000003</v>
      </c>
      <c r="S126">
        <v>6.9250000000000007</v>
      </c>
      <c r="T126">
        <v>2.2825000000000002</v>
      </c>
      <c r="U126" s="26">
        <f t="shared" si="197"/>
        <v>1.1412500000000001</v>
      </c>
      <c r="V126" s="26">
        <f t="shared" si="198"/>
        <v>0.52311971068687269</v>
      </c>
      <c r="X126">
        <v>0.42854999999999999</v>
      </c>
      <c r="Y126" s="26">
        <f t="shared" si="199"/>
        <v>0.21427499999999999</v>
      </c>
      <c r="Z126" s="26">
        <f t="shared" si="200"/>
        <v>0.10051288519637461</v>
      </c>
      <c r="AB126">
        <v>0.86770000000000003</v>
      </c>
      <c r="AC126" s="26">
        <f t="shared" si="201"/>
        <v>0.43385000000000001</v>
      </c>
      <c r="AD126" s="26">
        <f t="shared" si="202"/>
        <v>0.20351191339375629</v>
      </c>
      <c r="AF126">
        <v>0.33279999999999998</v>
      </c>
      <c r="AG126" s="26">
        <f t="shared" si="203"/>
        <v>0.16639999999999999</v>
      </c>
      <c r="AH126" s="26">
        <f t="shared" si="204"/>
        <v>7.805550855991944E-2</v>
      </c>
      <c r="AJ126">
        <v>3.0835000000000004</v>
      </c>
      <c r="AK126" s="26">
        <f t="shared" si="205"/>
        <v>1.5417500000000002</v>
      </c>
      <c r="AL126" s="26">
        <f t="shared" si="206"/>
        <v>0.72320961732124878</v>
      </c>
      <c r="AN126">
        <v>3.6574999999999998</v>
      </c>
      <c r="AO126">
        <v>0.77270000000000005</v>
      </c>
      <c r="AP126" s="26">
        <f t="shared" si="207"/>
        <v>0.38635000000000003</v>
      </c>
      <c r="AQ126" s="26">
        <f t="shared" si="208"/>
        <v>0.18123044310171202</v>
      </c>
      <c r="AS126">
        <v>3.1854999999999993</v>
      </c>
      <c r="AT126">
        <v>2.6505000000000001</v>
      </c>
      <c r="AU126" s="26">
        <f t="shared" si="209"/>
        <v>1.32525</v>
      </c>
      <c r="AV126" s="26">
        <f t="shared" si="210"/>
        <v>0.62165302114803622</v>
      </c>
      <c r="AX126">
        <v>68.94</v>
      </c>
      <c r="AY126">
        <v>41.273940000000003</v>
      </c>
      <c r="AZ126">
        <v>2.233498</v>
      </c>
      <c r="BA126" s="26">
        <f t="shared" si="106"/>
        <v>22.334980000000002</v>
      </c>
      <c r="BB126" s="26">
        <f t="shared" si="211"/>
        <v>10.476972491440081</v>
      </c>
      <c r="BD126">
        <v>18.479510000000001</v>
      </c>
    </row>
    <row r="127" spans="1:56" x14ac:dyDescent="0.3">
      <c r="A127" t="s">
        <v>208</v>
      </c>
      <c r="B127" t="s">
        <v>240</v>
      </c>
      <c r="C127">
        <v>10</v>
      </c>
      <c r="D127" s="7">
        <v>19.97</v>
      </c>
      <c r="E127">
        <v>7.4609999999999994</v>
      </c>
      <c r="F127" s="26">
        <f t="shared" si="191"/>
        <v>3.7304999999999997</v>
      </c>
      <c r="G127" s="26">
        <f t="shared" si="192"/>
        <v>1.4662091123794525</v>
      </c>
      <c r="I127" s="28">
        <f t="shared" si="193"/>
        <v>3.7304999999999997</v>
      </c>
      <c r="J127" s="28">
        <f t="shared" si="194"/>
        <v>1.5004649546827793</v>
      </c>
      <c r="K127">
        <v>9.8159499999999991</v>
      </c>
      <c r="L127" s="26">
        <f t="shared" si="195"/>
        <v>4.9079749999999995</v>
      </c>
      <c r="M127" s="26">
        <f t="shared" si="196"/>
        <v>1.9740636606243702</v>
      </c>
      <c r="P127">
        <v>0.43724999999999992</v>
      </c>
      <c r="Q127">
        <v>0.65710000000000002</v>
      </c>
      <c r="R127">
        <v>9.2215000000000007</v>
      </c>
      <c r="S127">
        <v>13.794999999999998</v>
      </c>
      <c r="T127">
        <v>1.8414999999999997</v>
      </c>
      <c r="U127" s="26">
        <f t="shared" si="197"/>
        <v>0.92074999999999985</v>
      </c>
      <c r="V127" s="26">
        <f t="shared" si="198"/>
        <v>0.36188501279275725</v>
      </c>
      <c r="X127">
        <v>0</v>
      </c>
      <c r="Y127" s="26">
        <f t="shared" si="199"/>
        <v>0</v>
      </c>
      <c r="Z127" s="26">
        <f t="shared" si="200"/>
        <v>0</v>
      </c>
      <c r="AB127">
        <v>0.80900000000000005</v>
      </c>
      <c r="AC127" s="26">
        <f t="shared" si="201"/>
        <v>0.40450000000000003</v>
      </c>
      <c r="AD127" s="26">
        <f t="shared" si="202"/>
        <v>0.16269617321248739</v>
      </c>
      <c r="AF127">
        <v>0.28089999999999998</v>
      </c>
      <c r="AG127" s="26">
        <f t="shared" si="203"/>
        <v>0.14044999999999999</v>
      </c>
      <c r="AH127" s="26">
        <f t="shared" si="204"/>
        <v>5.6491168177240682E-2</v>
      </c>
      <c r="AJ127">
        <v>5.0335000000000001</v>
      </c>
      <c r="AK127" s="26">
        <f t="shared" si="205"/>
        <v>2.51675</v>
      </c>
      <c r="AL127" s="26">
        <f t="shared" si="206"/>
        <v>1.0122758811681771</v>
      </c>
      <c r="AN127">
        <v>3.3014999999999999</v>
      </c>
      <c r="AO127">
        <v>0.59030000000000005</v>
      </c>
      <c r="AP127" s="26">
        <f t="shared" si="207"/>
        <v>0.29515000000000002</v>
      </c>
      <c r="AQ127" s="26">
        <f t="shared" si="208"/>
        <v>0.11871390735146023</v>
      </c>
      <c r="AS127">
        <v>5.3845000000000001</v>
      </c>
      <c r="AT127">
        <v>0.65390000000000004</v>
      </c>
      <c r="AU127" s="26">
        <f t="shared" si="209"/>
        <v>0.32695000000000002</v>
      </c>
      <c r="AV127" s="26">
        <f t="shared" si="210"/>
        <v>0.13150436052366565</v>
      </c>
      <c r="AX127">
        <v>77.649999999999991</v>
      </c>
      <c r="AY127">
        <v>38.925330000000002</v>
      </c>
      <c r="AZ127">
        <v>2.2569469999999998</v>
      </c>
      <c r="BA127" s="26">
        <f t="shared" si="106"/>
        <v>22.569469999999999</v>
      </c>
      <c r="BB127" s="26">
        <f t="shared" si="211"/>
        <v>9.0777908539778451</v>
      </c>
      <c r="BD127">
        <v>17.2469</v>
      </c>
    </row>
    <row r="128" spans="1:56" x14ac:dyDescent="0.3">
      <c r="A128" t="s">
        <v>209</v>
      </c>
      <c r="B128" t="s">
        <v>240</v>
      </c>
      <c r="C128">
        <v>10</v>
      </c>
      <c r="D128" s="7">
        <v>17.84</v>
      </c>
      <c r="E128">
        <v>9.0420000000000016</v>
      </c>
      <c r="F128" s="26">
        <f t="shared" si="191"/>
        <v>4.5210000000000008</v>
      </c>
      <c r="G128" s="26">
        <f t="shared" si="192"/>
        <v>1.587377287935446</v>
      </c>
      <c r="I128" s="28">
        <f t="shared" si="193"/>
        <v>4.5210000000000008</v>
      </c>
      <c r="J128" s="28">
        <f t="shared" si="194"/>
        <v>1.624464048338369</v>
      </c>
      <c r="K128">
        <v>7.2039499999999999</v>
      </c>
      <c r="L128" s="26">
        <f t="shared" si="195"/>
        <v>3.6019749999999999</v>
      </c>
      <c r="M128" s="26">
        <f t="shared" si="196"/>
        <v>1.294244390735146</v>
      </c>
      <c r="P128">
        <v>0.31955</v>
      </c>
      <c r="Q128">
        <v>0.90549999999999997</v>
      </c>
      <c r="R128">
        <v>11.0915</v>
      </c>
      <c r="S128">
        <v>17.635000000000002</v>
      </c>
      <c r="T128">
        <v>2.6205000000000003</v>
      </c>
      <c r="U128" s="26">
        <f t="shared" si="197"/>
        <v>1.3102500000000001</v>
      </c>
      <c r="V128" s="26">
        <f t="shared" si="198"/>
        <v>0.46004447943318244</v>
      </c>
      <c r="X128">
        <v>0.84445000000000003</v>
      </c>
      <c r="Y128" s="26">
        <f t="shared" si="199"/>
        <v>0.42222500000000002</v>
      </c>
      <c r="Z128" s="26">
        <f t="shared" si="200"/>
        <v>0.15171186304128903</v>
      </c>
      <c r="AB128">
        <v>0.59910000000000008</v>
      </c>
      <c r="AC128" s="26">
        <f t="shared" si="201"/>
        <v>0.29955000000000004</v>
      </c>
      <c r="AD128" s="26">
        <f t="shared" si="202"/>
        <v>0.10763287009063446</v>
      </c>
      <c r="AF128">
        <v>0.63290000000000002</v>
      </c>
      <c r="AG128" s="26">
        <f t="shared" si="203"/>
        <v>0.31645000000000001</v>
      </c>
      <c r="AH128" s="26">
        <f t="shared" si="204"/>
        <v>0.1137052970795569</v>
      </c>
      <c r="AJ128">
        <v>6.5364999999999993</v>
      </c>
      <c r="AK128" s="26">
        <f t="shared" si="205"/>
        <v>3.2682499999999997</v>
      </c>
      <c r="AL128" s="26">
        <f t="shared" si="206"/>
        <v>1.1743319234642495</v>
      </c>
      <c r="AN128">
        <v>5.1124999999999998</v>
      </c>
      <c r="AO128">
        <v>0.91910000000000003</v>
      </c>
      <c r="AP128" s="26">
        <f t="shared" si="207"/>
        <v>0.45955000000000001</v>
      </c>
      <c r="AQ128" s="26">
        <f t="shared" si="208"/>
        <v>0.165123303121853</v>
      </c>
      <c r="AS128">
        <v>6.1825000000000001</v>
      </c>
      <c r="AT128">
        <v>1.7825</v>
      </c>
      <c r="AU128" s="26">
        <f t="shared" si="209"/>
        <v>0.89124999999999999</v>
      </c>
      <c r="AV128" s="26">
        <f t="shared" si="210"/>
        <v>0.32023967774420947</v>
      </c>
      <c r="AX128">
        <v>104.44999999999999</v>
      </c>
      <c r="AY128">
        <v>39.717379999999999</v>
      </c>
      <c r="AZ128">
        <v>1.53634</v>
      </c>
      <c r="BA128" s="26">
        <f t="shared" si="106"/>
        <v>15.3634</v>
      </c>
      <c r="BB128" s="26">
        <f t="shared" si="211"/>
        <v>5.5203032426988923</v>
      </c>
      <c r="BD128">
        <v>25.851949999999999</v>
      </c>
    </row>
    <row r="129" spans="1:56" x14ac:dyDescent="0.3">
      <c r="A129" t="s">
        <v>210</v>
      </c>
      <c r="B129" t="s">
        <v>240</v>
      </c>
      <c r="C129">
        <v>10</v>
      </c>
      <c r="D129" s="7">
        <v>11.43</v>
      </c>
      <c r="E129">
        <v>11.825000000000001</v>
      </c>
      <c r="F129" s="26">
        <f t="shared" si="191"/>
        <v>5.9125000000000005</v>
      </c>
      <c r="G129" s="26">
        <f t="shared" si="192"/>
        <v>1.3300506790001967</v>
      </c>
      <c r="I129" s="28">
        <f t="shared" si="193"/>
        <v>5.9125000000000005</v>
      </c>
      <c r="J129" s="28">
        <f t="shared" si="194"/>
        <v>1.3611253776435046</v>
      </c>
      <c r="K129">
        <v>5.4129500000000004</v>
      </c>
      <c r="L129" s="26">
        <f t="shared" si="195"/>
        <v>2.7064750000000002</v>
      </c>
      <c r="M129" s="26">
        <f t="shared" si="196"/>
        <v>0.62306161631419943</v>
      </c>
      <c r="P129">
        <v>0.19275</v>
      </c>
      <c r="Q129">
        <v>0.82419999999999993</v>
      </c>
      <c r="R129">
        <v>10.3415</v>
      </c>
      <c r="S129">
        <v>0</v>
      </c>
      <c r="T129">
        <v>2.3734999999999999</v>
      </c>
      <c r="U129" s="26">
        <f t="shared" si="197"/>
        <v>1.18675</v>
      </c>
      <c r="V129" s="26">
        <f t="shared" si="198"/>
        <v>0.26696619759889784</v>
      </c>
      <c r="X129">
        <v>0.30864999999999998</v>
      </c>
      <c r="Y129" s="26">
        <f t="shared" si="199"/>
        <v>0.15432499999999999</v>
      </c>
      <c r="Z129" s="26">
        <f t="shared" si="200"/>
        <v>3.552738670694864E-2</v>
      </c>
      <c r="AB129">
        <v>0.37419999999999998</v>
      </c>
      <c r="AC129" s="26">
        <f t="shared" si="201"/>
        <v>0.18709999999999999</v>
      </c>
      <c r="AD129" s="26">
        <f t="shared" si="202"/>
        <v>4.3072567975830818E-2</v>
      </c>
      <c r="AF129">
        <v>0.183</v>
      </c>
      <c r="AG129" s="26">
        <f t="shared" si="203"/>
        <v>9.1499999999999998E-2</v>
      </c>
      <c r="AH129" s="26">
        <f t="shared" si="204"/>
        <v>2.1064350453172204E-2</v>
      </c>
      <c r="AJ129">
        <v>5.2625000000000002</v>
      </c>
      <c r="AK129" s="26">
        <f t="shared" si="205"/>
        <v>2.6312500000000001</v>
      </c>
      <c r="AL129" s="26">
        <f t="shared" si="206"/>
        <v>0.60574395770392753</v>
      </c>
      <c r="AN129">
        <v>4.6944999999999997</v>
      </c>
      <c r="AO129">
        <v>0.62970000000000004</v>
      </c>
      <c r="AP129" s="26">
        <f t="shared" si="207"/>
        <v>0.31485000000000002</v>
      </c>
      <c r="AQ129" s="26">
        <f t="shared" si="208"/>
        <v>7.2482084592145016E-2</v>
      </c>
      <c r="AS129">
        <v>3.5225</v>
      </c>
      <c r="AT129">
        <v>1.6054999999999999</v>
      </c>
      <c r="AU129" s="26">
        <f t="shared" si="209"/>
        <v>0.80274999999999996</v>
      </c>
      <c r="AV129" s="26">
        <f t="shared" si="210"/>
        <v>0.18480226586102719</v>
      </c>
      <c r="AX129">
        <v>82.52</v>
      </c>
      <c r="AY129">
        <v>33.919409999999999</v>
      </c>
      <c r="AZ129">
        <v>1.5114160000000001</v>
      </c>
      <c r="BA129" s="26">
        <f t="shared" si="106"/>
        <v>15.114160000000002</v>
      </c>
      <c r="BB129" s="26">
        <f t="shared" si="211"/>
        <v>3.4794531480362543</v>
      </c>
      <c r="BD129">
        <v>22.442139999999998</v>
      </c>
    </row>
    <row r="130" spans="1:56" x14ac:dyDescent="0.3">
      <c r="A130" t="s">
        <v>211</v>
      </c>
      <c r="B130" t="s">
        <v>240</v>
      </c>
      <c r="C130">
        <v>10</v>
      </c>
      <c r="D130" s="7">
        <v>9.629999999999999</v>
      </c>
      <c r="E130">
        <v>14.365</v>
      </c>
      <c r="F130" s="26">
        <f t="shared" si="191"/>
        <v>7.1825000000000001</v>
      </c>
      <c r="G130" s="26">
        <f t="shared" si="192"/>
        <v>1.3612964967526076</v>
      </c>
      <c r="I130" s="28">
        <f t="shared" si="193"/>
        <v>7.1825000000000001</v>
      </c>
      <c r="J130" s="28">
        <f t="shared" si="194"/>
        <v>1.3931012084592145</v>
      </c>
      <c r="K130">
        <v>7.03695</v>
      </c>
      <c r="L130" s="26">
        <f t="shared" si="195"/>
        <v>3.518475</v>
      </c>
      <c r="M130" s="26">
        <f t="shared" si="196"/>
        <v>0.68243533232628395</v>
      </c>
      <c r="P130">
        <v>0.53844999999999998</v>
      </c>
      <c r="Q130">
        <v>0.37490000000000001</v>
      </c>
      <c r="R130">
        <v>12.6515</v>
      </c>
      <c r="S130">
        <v>0</v>
      </c>
      <c r="T130">
        <v>3.7925</v>
      </c>
      <c r="U130" s="26">
        <f t="shared" si="197"/>
        <v>1.89625</v>
      </c>
      <c r="V130" s="26">
        <f t="shared" si="198"/>
        <v>0.35939554221609915</v>
      </c>
      <c r="X130">
        <v>0.51405000000000001</v>
      </c>
      <c r="Y130" s="26">
        <f t="shared" si="199"/>
        <v>0.257025</v>
      </c>
      <c r="Z130" s="26">
        <f t="shared" si="200"/>
        <v>4.9851978851963741E-2</v>
      </c>
      <c r="AB130">
        <v>0.44410000000000005</v>
      </c>
      <c r="AC130" s="26">
        <f t="shared" si="201"/>
        <v>0.22205000000000003</v>
      </c>
      <c r="AD130" s="26">
        <f t="shared" si="202"/>
        <v>4.3068308157099701E-2</v>
      </c>
      <c r="AF130">
        <v>0.22720000000000001</v>
      </c>
      <c r="AG130" s="26">
        <f t="shared" si="203"/>
        <v>0.11360000000000001</v>
      </c>
      <c r="AH130" s="26">
        <f t="shared" si="204"/>
        <v>2.2033595166163145E-2</v>
      </c>
      <c r="AJ130">
        <v>3.1095000000000002</v>
      </c>
      <c r="AK130" s="26">
        <f t="shared" si="205"/>
        <v>1.5547500000000001</v>
      </c>
      <c r="AL130" s="26">
        <f t="shared" si="206"/>
        <v>0.30155574018126885</v>
      </c>
      <c r="AN130">
        <v>5.3485000000000005</v>
      </c>
      <c r="AO130">
        <v>0.95310000000000006</v>
      </c>
      <c r="AP130" s="26">
        <f t="shared" si="207"/>
        <v>0.47655000000000003</v>
      </c>
      <c r="AQ130" s="26">
        <f t="shared" si="208"/>
        <v>9.2430543806646517E-2</v>
      </c>
      <c r="AS130">
        <v>7.9484999999999992</v>
      </c>
      <c r="AT130">
        <v>2.4744999999999999</v>
      </c>
      <c r="AU130" s="26">
        <f t="shared" si="209"/>
        <v>1.23725</v>
      </c>
      <c r="AV130" s="26">
        <f t="shared" si="210"/>
        <v>0.23997416918429001</v>
      </c>
      <c r="AX130">
        <v>66.959999999999994</v>
      </c>
      <c r="AY130">
        <v>37.926029999999997</v>
      </c>
      <c r="AZ130">
        <v>1.555863</v>
      </c>
      <c r="BA130" s="26">
        <f t="shared" si="106"/>
        <v>15.558630000000001</v>
      </c>
      <c r="BB130" s="26">
        <f t="shared" si="211"/>
        <v>3.0177161510574018</v>
      </c>
      <c r="BD130">
        <v>24.376200000000001</v>
      </c>
    </row>
    <row r="131" spans="1:56" x14ac:dyDescent="0.3">
      <c r="A131" t="s">
        <v>212</v>
      </c>
      <c r="B131" t="s">
        <v>240</v>
      </c>
      <c r="C131">
        <v>10</v>
      </c>
      <c r="D131" s="7">
        <v>6.39</v>
      </c>
      <c r="E131">
        <v>10.885000000000002</v>
      </c>
      <c r="F131" s="26">
        <f t="shared" si="191"/>
        <v>5.4425000000000008</v>
      </c>
      <c r="G131" s="26">
        <f t="shared" si="192"/>
        <v>0.68446319622121643</v>
      </c>
      <c r="I131" s="28">
        <f t="shared" si="193"/>
        <v>5.4425000000000008</v>
      </c>
      <c r="J131" s="28">
        <f t="shared" si="194"/>
        <v>0.70045468277945633</v>
      </c>
      <c r="K131">
        <v>5.6889500000000002</v>
      </c>
      <c r="L131" s="26">
        <f t="shared" si="195"/>
        <v>2.8444750000000001</v>
      </c>
      <c r="M131" s="26">
        <f t="shared" si="196"/>
        <v>0.36608651057401814</v>
      </c>
      <c r="P131">
        <v>0.14155000000000001</v>
      </c>
      <c r="Q131">
        <v>0.88319999999999999</v>
      </c>
      <c r="R131">
        <v>13.3515</v>
      </c>
      <c r="S131">
        <v>0</v>
      </c>
      <c r="T131">
        <v>2.3795000000000002</v>
      </c>
      <c r="U131" s="26">
        <f t="shared" si="197"/>
        <v>1.1897500000000001</v>
      </c>
      <c r="V131" s="26">
        <f t="shared" si="198"/>
        <v>0.14962610706553828</v>
      </c>
      <c r="X131">
        <v>0.55585000000000007</v>
      </c>
      <c r="Y131" s="26">
        <f t="shared" si="199"/>
        <v>0.27792500000000003</v>
      </c>
      <c r="Z131" s="26">
        <f t="shared" si="200"/>
        <v>3.5769199395770397E-2</v>
      </c>
      <c r="AB131">
        <v>0.34930000000000005</v>
      </c>
      <c r="AC131" s="26">
        <f t="shared" si="201"/>
        <v>0.17465000000000003</v>
      </c>
      <c r="AD131" s="26">
        <f t="shared" si="202"/>
        <v>2.2477613293051365E-2</v>
      </c>
      <c r="AF131">
        <v>0.17699999999999999</v>
      </c>
      <c r="AG131" s="26">
        <f t="shared" si="203"/>
        <v>8.8499999999999995E-2</v>
      </c>
      <c r="AH131" s="26">
        <f t="shared" si="204"/>
        <v>1.1390030211480363E-2</v>
      </c>
      <c r="AJ131">
        <v>4.3564999999999996</v>
      </c>
      <c r="AK131" s="26">
        <f t="shared" si="205"/>
        <v>2.1782499999999998</v>
      </c>
      <c r="AL131" s="26">
        <f t="shared" si="206"/>
        <v>0.28034274924471292</v>
      </c>
      <c r="AN131">
        <v>7.3995000000000006</v>
      </c>
      <c r="AO131">
        <v>0.86350000000000005</v>
      </c>
      <c r="AP131" s="26">
        <f t="shared" si="207"/>
        <v>0.43175000000000002</v>
      </c>
      <c r="AQ131" s="26">
        <f t="shared" si="208"/>
        <v>5.5566616314199395E-2</v>
      </c>
      <c r="AS131">
        <v>3.5824999999999996</v>
      </c>
      <c r="AT131">
        <v>1.2084999999999999</v>
      </c>
      <c r="AU131" s="26">
        <f t="shared" si="209"/>
        <v>0.60424999999999995</v>
      </c>
      <c r="AV131" s="26">
        <f t="shared" si="210"/>
        <v>7.7767522658610269E-2</v>
      </c>
      <c r="AX131">
        <v>45.06</v>
      </c>
      <c r="AY131">
        <v>42.005659999999999</v>
      </c>
      <c r="AZ131">
        <v>1.91238</v>
      </c>
      <c r="BA131" s="26">
        <f t="shared" si="106"/>
        <v>19.123799999999999</v>
      </c>
      <c r="BB131" s="26">
        <f t="shared" si="211"/>
        <v>2.4612503927492444</v>
      </c>
      <c r="BD131">
        <v>21.965119999999999</v>
      </c>
    </row>
    <row r="132" spans="1:56" s="24" customFormat="1" x14ac:dyDescent="0.3">
      <c r="A132" s="24" t="s">
        <v>213</v>
      </c>
      <c r="B132" s="24" t="s">
        <v>240</v>
      </c>
      <c r="C132" s="24">
        <v>10</v>
      </c>
      <c r="D132" s="25">
        <v>5.68</v>
      </c>
      <c r="E132" s="24">
        <v>14.375</v>
      </c>
      <c r="F132" s="27">
        <f t="shared" si="191"/>
        <v>7.1875</v>
      </c>
      <c r="G132" s="27">
        <f t="shared" si="192"/>
        <v>0.80348356622712047</v>
      </c>
      <c r="H132" s="45">
        <f>G120-G132</f>
        <v>-0.24209948828970662</v>
      </c>
      <c r="I132" s="29">
        <f t="shared" si="193"/>
        <v>7.1875</v>
      </c>
      <c r="J132" s="29">
        <f t="shared" si="194"/>
        <v>0.8222557905337361</v>
      </c>
      <c r="K132" s="24">
        <v>6.3609499999999999</v>
      </c>
      <c r="L132" s="27">
        <f t="shared" si="195"/>
        <v>3.1804749999999999</v>
      </c>
      <c r="M132" s="27">
        <f t="shared" si="196"/>
        <v>0.36384890231621347</v>
      </c>
      <c r="N132" s="45">
        <f>M120-M132</f>
        <v>8.1831260976837878</v>
      </c>
      <c r="O132" s="45"/>
      <c r="P132" s="24">
        <v>0</v>
      </c>
      <c r="Q132" s="24">
        <v>1.2444999999999999</v>
      </c>
      <c r="R132" s="24">
        <v>4.0175000000000001</v>
      </c>
      <c r="S132" s="24">
        <v>2.9649999999999999</v>
      </c>
      <c r="T132" s="24">
        <v>2.2775000000000003</v>
      </c>
      <c r="U132" s="27">
        <f t="shared" si="197"/>
        <v>1.1387500000000002</v>
      </c>
      <c r="V132" s="27">
        <f t="shared" si="198"/>
        <v>0.12729974414485337</v>
      </c>
      <c r="W132" s="45">
        <f>V120-V132</f>
        <v>2.419553237551636E-3</v>
      </c>
      <c r="X132" s="24">
        <v>0.56555</v>
      </c>
      <c r="Y132" s="26">
        <f t="shared" si="199"/>
        <v>0.282775</v>
      </c>
      <c r="Z132" s="26">
        <f t="shared" si="200"/>
        <v>3.2349687814702918E-2</v>
      </c>
      <c r="AA132" s="44">
        <f>Z120-Z132</f>
        <v>3.9958253121852971</v>
      </c>
      <c r="AB132" s="24">
        <v>0.37429999999999997</v>
      </c>
      <c r="AC132" s="27">
        <f t="shared" si="201"/>
        <v>0.18714999999999998</v>
      </c>
      <c r="AD132" s="27">
        <f t="shared" si="202"/>
        <v>2.1410110775427992E-2</v>
      </c>
      <c r="AE132" s="45">
        <f>AD120-AD132</f>
        <v>1.3035898892245719</v>
      </c>
      <c r="AF132" s="24">
        <v>0.13390000000000002</v>
      </c>
      <c r="AG132" s="27">
        <f t="shared" si="203"/>
        <v>6.695000000000001E-2</v>
      </c>
      <c r="AH132" s="27">
        <f t="shared" si="204"/>
        <v>7.6591339375629416E-3</v>
      </c>
      <c r="AI132" s="45">
        <f>AH120-AH132</f>
        <v>0.20859086606243701</v>
      </c>
      <c r="AJ132" s="24">
        <v>4.9864999999999995</v>
      </c>
      <c r="AK132" s="27">
        <f t="shared" si="205"/>
        <v>2.4932499999999997</v>
      </c>
      <c r="AL132" s="27">
        <f t="shared" si="206"/>
        <v>0.28522980866062431</v>
      </c>
      <c r="AM132" s="45">
        <f>AL120-AL132</f>
        <v>1.2190201913393759</v>
      </c>
      <c r="AN132" s="24">
        <v>4.1044999999999998</v>
      </c>
      <c r="AO132" s="24">
        <v>0.99850000000000005</v>
      </c>
      <c r="AP132" s="27">
        <f t="shared" si="207"/>
        <v>0.49925000000000003</v>
      </c>
      <c r="AQ132" s="27">
        <f t="shared" si="208"/>
        <v>5.7114602215508563E-2</v>
      </c>
      <c r="AR132" s="45">
        <f>AQ120-AQ132</f>
        <v>0.72863539778449138</v>
      </c>
      <c r="AS132" s="24">
        <v>6.0554999999999994</v>
      </c>
      <c r="AT132" s="24">
        <v>2.0165000000000002</v>
      </c>
      <c r="AU132" s="27">
        <f t="shared" si="209"/>
        <v>1.0082500000000001</v>
      </c>
      <c r="AV132" s="27">
        <f t="shared" si="210"/>
        <v>0.11534461228600203</v>
      </c>
      <c r="AW132" s="45">
        <f>AV120-AV132</f>
        <v>0.557905387713998</v>
      </c>
      <c r="AX132" s="24">
        <v>50.530000000000008</v>
      </c>
      <c r="AY132" s="24">
        <v>44.097720000000002</v>
      </c>
      <c r="AZ132" s="24">
        <v>1.700161</v>
      </c>
      <c r="BA132" s="26">
        <f t="shared" ref="BA132:BA195" si="212">AZ132*10</f>
        <v>17.001609999999999</v>
      </c>
      <c r="BB132" s="27">
        <f t="shared" si="211"/>
        <v>1.9449978811681772</v>
      </c>
      <c r="BC132" s="45">
        <f>BB120-BB132</f>
        <v>21.380892118831824</v>
      </c>
      <c r="BD132" s="24">
        <v>25.937380000000001</v>
      </c>
    </row>
    <row r="133" spans="1:56" x14ac:dyDescent="0.3">
      <c r="A133" t="s">
        <v>214</v>
      </c>
      <c r="B133" t="s">
        <v>240</v>
      </c>
      <c r="C133">
        <v>11</v>
      </c>
      <c r="D133" s="7">
        <v>51.12</v>
      </c>
      <c r="E133">
        <v>0.72</v>
      </c>
      <c r="F133" s="26">
        <f>E133*0.5</f>
        <v>0.36</v>
      </c>
      <c r="G133" s="26">
        <f>F133*$D133/$D$3</f>
        <v>0.36219641802794722</v>
      </c>
      <c r="I133" s="28">
        <f>E133*0.5</f>
        <v>0.36</v>
      </c>
      <c r="J133" s="28">
        <f>I133*D133/D$133</f>
        <v>0.36</v>
      </c>
      <c r="K133">
        <v>13.533949999999999</v>
      </c>
      <c r="L133" s="26">
        <f>K133*0.5</f>
        <v>6.7669749999999995</v>
      </c>
      <c r="M133" s="26">
        <f>L133*$D133/$D$133</f>
        <v>6.7669749999999995</v>
      </c>
      <c r="P133">
        <v>0</v>
      </c>
      <c r="Q133">
        <v>0.24029999999999996</v>
      </c>
      <c r="R133">
        <v>1.2565000000000002</v>
      </c>
      <c r="S133">
        <v>135.47499999999999</v>
      </c>
      <c r="T133">
        <v>0.18249999999999997</v>
      </c>
      <c r="U133" s="26">
        <f>T133*0.5</f>
        <v>9.1249999999999984E-2</v>
      </c>
      <c r="V133" s="26">
        <f>U133*$D133/$D$3</f>
        <v>9.1806730958472721E-2</v>
      </c>
      <c r="X133">
        <v>7.3003500000000008</v>
      </c>
      <c r="Y133" s="26">
        <f>X133*0.5</f>
        <v>3.6501750000000004</v>
      </c>
      <c r="Z133" s="26">
        <f>Y133*$D133/$D$133</f>
        <v>3.6501750000000004</v>
      </c>
      <c r="AB133">
        <v>2.1659999999999999</v>
      </c>
      <c r="AC133" s="26">
        <f>AB133*0.5</f>
        <v>1.083</v>
      </c>
      <c r="AD133" s="26">
        <f>AC133*$D133/$D$133</f>
        <v>1.083</v>
      </c>
      <c r="AF133">
        <v>0.26650000000000001</v>
      </c>
      <c r="AG133" s="26">
        <f>AF133*0.5</f>
        <v>0.13325000000000001</v>
      </c>
      <c r="AH133" s="26">
        <f>AG133*$D133/$D$133</f>
        <v>0.13325000000000001</v>
      </c>
      <c r="AJ133">
        <v>2.5185</v>
      </c>
      <c r="AK133" s="26">
        <f>AJ133*0.5</f>
        <v>1.25925</v>
      </c>
      <c r="AL133" s="26">
        <f>AK133*$D133/$D$133</f>
        <v>1.2592500000000002</v>
      </c>
      <c r="AN133">
        <v>5.2865000000000002</v>
      </c>
      <c r="AO133">
        <v>1.4564999999999997</v>
      </c>
      <c r="AP133" s="26">
        <f>AO133*0.5</f>
        <v>0.72824999999999984</v>
      </c>
      <c r="AQ133" s="26">
        <f>AP133*$D133/$D$133</f>
        <v>0.72824999999999984</v>
      </c>
      <c r="AS133">
        <v>4.0575000000000001</v>
      </c>
      <c r="AT133">
        <v>1.2635000000000001</v>
      </c>
      <c r="AU133" s="26">
        <f>AT133*0.5</f>
        <v>0.63175000000000003</v>
      </c>
      <c r="AV133" s="26">
        <f>AU133*$D133/$D$133</f>
        <v>0.63175000000000003</v>
      </c>
      <c r="AX133">
        <v>125.35</v>
      </c>
      <c r="AY133">
        <v>44.111789999999999</v>
      </c>
      <c r="AZ133">
        <v>2.0694460000000001</v>
      </c>
      <c r="BA133" s="26">
        <f t="shared" si="212"/>
        <v>20.694459999999999</v>
      </c>
      <c r="BB133" s="26">
        <f>BA133*$D133/$D$133</f>
        <v>20.694459999999999</v>
      </c>
      <c r="BD133">
        <v>21.315750000000001</v>
      </c>
    </row>
    <row r="134" spans="1:56" x14ac:dyDescent="0.3">
      <c r="A134" t="s">
        <v>202</v>
      </c>
      <c r="B134" t="s">
        <v>240</v>
      </c>
      <c r="C134">
        <v>11</v>
      </c>
      <c r="D134" s="7">
        <v>43.91</v>
      </c>
      <c r="E134">
        <v>2.3529999999999998</v>
      </c>
      <c r="F134" s="26">
        <f t="shared" ref="F134:F145" si="213">E134*0.5</f>
        <v>1.1764999999999999</v>
      </c>
      <c r="G134" s="26">
        <f t="shared" ref="G134:G145" si="214">F134*$D134/$D$3</f>
        <v>1.0167312536902182</v>
      </c>
      <c r="I134" s="28">
        <f t="shared" ref="I134:I145" si="215">E134*0.5</f>
        <v>1.1764999999999999</v>
      </c>
      <c r="J134" s="28">
        <f t="shared" ref="J134:J145" si="216">I134*D134/D$133</f>
        <v>1.0105656298904537</v>
      </c>
      <c r="K134">
        <v>9.6049499999999988</v>
      </c>
      <c r="L134" s="26">
        <f t="shared" ref="L134:L145" si="217">K134*0.5</f>
        <v>4.8024749999999994</v>
      </c>
      <c r="M134" s="26">
        <f t="shared" ref="M134:M145" si="218">L134*$D134/$D$133</f>
        <v>4.1251306191314541</v>
      </c>
      <c r="P134">
        <v>6.8649999999999989E-2</v>
      </c>
      <c r="Q134">
        <v>0.83809999999999996</v>
      </c>
      <c r="R134">
        <v>6.3685</v>
      </c>
      <c r="S134">
        <v>45.204999999999998</v>
      </c>
      <c r="T134">
        <v>0.37309999999999999</v>
      </c>
      <c r="U134" s="26">
        <f t="shared" ref="U134:U145" si="219">T134*0.5</f>
        <v>0.18654999999999999</v>
      </c>
      <c r="V134" s="26">
        <f t="shared" ref="V134:V145" si="220">U134*$D134/$D$3</f>
        <v>0.16121650265695728</v>
      </c>
      <c r="X134">
        <v>1.1353500000000001</v>
      </c>
      <c r="Y134" s="26">
        <f t="shared" ref="Y134:Y145" si="221">X134*0.5</f>
        <v>0.56767500000000004</v>
      </c>
      <c r="Z134" s="26">
        <f t="shared" ref="Z134:Z145" si="222">Y134*$D134/$D$133</f>
        <v>0.48760972711267603</v>
      </c>
      <c r="AB134">
        <v>1.0170000000000001</v>
      </c>
      <c r="AC134" s="26">
        <f t="shared" ref="AC134:AC145" si="223">AB134*0.5</f>
        <v>0.50850000000000006</v>
      </c>
      <c r="AD134" s="26">
        <f t="shared" ref="AD134:AD145" si="224">AC134*$D134/$D$133</f>
        <v>0.43678080985915496</v>
      </c>
      <c r="AF134">
        <v>0.3362</v>
      </c>
      <c r="AG134" s="26">
        <f t="shared" ref="AG134:AG145" si="225">AF134*0.5</f>
        <v>0.1681</v>
      </c>
      <c r="AH134" s="26">
        <f t="shared" ref="AH134:AH145" si="226">AG134*$D134/$D$133</f>
        <v>0.14439106025039122</v>
      </c>
      <c r="AJ134">
        <v>5.2204999999999995</v>
      </c>
      <c r="AK134" s="26">
        <f t="shared" ref="AK134:AK145" si="227">AJ134*0.5</f>
        <v>2.6102499999999997</v>
      </c>
      <c r="AL134" s="26">
        <f t="shared" ref="AL134:AL145" si="228">AK134*$D134/$D$133</f>
        <v>2.2420985426447571</v>
      </c>
      <c r="AN134">
        <v>3.8804999999999996</v>
      </c>
      <c r="AO134">
        <v>0.86230000000000007</v>
      </c>
      <c r="AP134" s="26">
        <f t="shared" ref="AP134:AP145" si="229">AO134*0.5</f>
        <v>0.43115000000000003</v>
      </c>
      <c r="AQ134" s="26">
        <f t="shared" ref="AQ134:AQ145" si="230">AP134*$D134/$D$133</f>
        <v>0.37034030712050081</v>
      </c>
      <c r="AS134">
        <v>0</v>
      </c>
      <c r="AT134">
        <v>1.5865</v>
      </c>
      <c r="AU134" s="26">
        <f t="shared" ref="AU134:AU145" si="231">AT134*0.5</f>
        <v>0.79325000000000001</v>
      </c>
      <c r="AV134" s="26">
        <f t="shared" ref="AV134:AV145" si="232">AU134*$D134/$D$133</f>
        <v>0.68136947378716739</v>
      </c>
      <c r="AX134">
        <v>40.89</v>
      </c>
      <c r="AY134">
        <v>41.490540000000003</v>
      </c>
      <c r="AZ134">
        <v>1.900433</v>
      </c>
      <c r="BA134" s="26">
        <f t="shared" si="212"/>
        <v>19.00433</v>
      </c>
      <c r="BB134" s="26">
        <f t="shared" ref="BB134:BB145" si="233">BA134*$D134/$D$133</f>
        <v>16.323946210876368</v>
      </c>
      <c r="BD134">
        <v>21.832149999999999</v>
      </c>
    </row>
    <row r="135" spans="1:56" x14ac:dyDescent="0.3">
      <c r="A135" t="s">
        <v>203</v>
      </c>
      <c r="B135" t="s">
        <v>240</v>
      </c>
      <c r="C135">
        <v>11</v>
      </c>
      <c r="D135" s="7">
        <v>40.21</v>
      </c>
      <c r="E135">
        <v>5.9669999999999996</v>
      </c>
      <c r="F135" s="26">
        <f t="shared" si="213"/>
        <v>2.9834999999999998</v>
      </c>
      <c r="G135" s="26">
        <f t="shared" si="214"/>
        <v>2.3610811848061402</v>
      </c>
      <c r="I135" s="28">
        <f t="shared" si="215"/>
        <v>2.9834999999999998</v>
      </c>
      <c r="J135" s="28">
        <f t="shared" si="216"/>
        <v>2.3467632042253519</v>
      </c>
      <c r="K135">
        <v>11.703949999999999</v>
      </c>
      <c r="L135" s="26">
        <f t="shared" si="217"/>
        <v>5.8519749999999995</v>
      </c>
      <c r="M135" s="26">
        <f t="shared" si="218"/>
        <v>4.603049975547731</v>
      </c>
      <c r="P135">
        <v>3.0350000000000002E-2</v>
      </c>
      <c r="Q135">
        <v>1.7384999999999999</v>
      </c>
      <c r="R135">
        <v>12.561500000000001</v>
      </c>
      <c r="S135">
        <v>11.195000000000004</v>
      </c>
      <c r="T135">
        <v>1.5605</v>
      </c>
      <c r="U135" s="26">
        <f t="shared" si="219"/>
        <v>0.78025</v>
      </c>
      <c r="V135" s="26">
        <f t="shared" si="220"/>
        <v>0.61747397165912221</v>
      </c>
      <c r="X135">
        <v>0.28615000000000002</v>
      </c>
      <c r="Y135" s="26">
        <f t="shared" si="221"/>
        <v>0.14307500000000001</v>
      </c>
      <c r="Z135" s="26">
        <f t="shared" si="222"/>
        <v>0.11254001858372457</v>
      </c>
      <c r="AB135">
        <v>0.87570000000000003</v>
      </c>
      <c r="AC135" s="26">
        <f t="shared" si="223"/>
        <v>0.43785000000000002</v>
      </c>
      <c r="AD135" s="26">
        <f t="shared" si="224"/>
        <v>0.34440431338028171</v>
      </c>
      <c r="AF135">
        <v>0.37779999999999997</v>
      </c>
      <c r="AG135" s="26">
        <f t="shared" si="225"/>
        <v>0.18889999999999998</v>
      </c>
      <c r="AH135" s="26">
        <f t="shared" si="226"/>
        <v>0.14858507433489826</v>
      </c>
      <c r="AJ135">
        <v>1.0035000000000001</v>
      </c>
      <c r="AK135" s="26">
        <f t="shared" si="227"/>
        <v>0.50175000000000003</v>
      </c>
      <c r="AL135" s="26">
        <f t="shared" si="228"/>
        <v>0.3946668133802817</v>
      </c>
      <c r="AN135">
        <v>4.2285000000000004</v>
      </c>
      <c r="AO135">
        <v>0.77050000000000007</v>
      </c>
      <c r="AP135" s="26">
        <f t="shared" si="229"/>
        <v>0.38525000000000004</v>
      </c>
      <c r="AQ135" s="26">
        <f t="shared" si="230"/>
        <v>0.30303017410015654</v>
      </c>
      <c r="AS135">
        <v>1.1674999999999998</v>
      </c>
      <c r="AT135">
        <v>1.6535</v>
      </c>
      <c r="AU135" s="26">
        <f t="shared" si="231"/>
        <v>0.82674999999999998</v>
      </c>
      <c r="AV135" s="26">
        <f t="shared" si="232"/>
        <v>0.65030550665101727</v>
      </c>
      <c r="AX135">
        <v>30.800000000000004</v>
      </c>
      <c r="AY135">
        <v>40.932859999999998</v>
      </c>
      <c r="AZ135">
        <v>2.2296779999999998</v>
      </c>
      <c r="BA135" s="26">
        <f t="shared" si="212"/>
        <v>22.296779999999998</v>
      </c>
      <c r="BB135" s="26">
        <f t="shared" si="233"/>
        <v>17.538214471830987</v>
      </c>
      <c r="BD135">
        <v>18.35819</v>
      </c>
    </row>
    <row r="136" spans="1:56" x14ac:dyDescent="0.3">
      <c r="A136" t="s">
        <v>204</v>
      </c>
      <c r="B136" t="s">
        <v>240</v>
      </c>
      <c r="C136">
        <v>11</v>
      </c>
      <c r="D136" s="7">
        <v>35.78</v>
      </c>
      <c r="E136">
        <v>1.9339999999999999</v>
      </c>
      <c r="F136" s="26">
        <f t="shared" si="213"/>
        <v>0.96699999999999997</v>
      </c>
      <c r="G136" s="26">
        <f t="shared" si="214"/>
        <v>0.68095374926195629</v>
      </c>
      <c r="I136" s="28">
        <f t="shared" si="215"/>
        <v>0.96699999999999997</v>
      </c>
      <c r="J136" s="28">
        <f t="shared" si="216"/>
        <v>0.67682433489827865</v>
      </c>
      <c r="K136">
        <v>9.0579499999999999</v>
      </c>
      <c r="L136" s="26">
        <f t="shared" si="217"/>
        <v>4.528975</v>
      </c>
      <c r="M136" s="26">
        <f t="shared" si="218"/>
        <v>3.1699281201095464</v>
      </c>
      <c r="P136">
        <v>2.9850000000000002E-2</v>
      </c>
      <c r="Q136">
        <v>0.49109999999999998</v>
      </c>
      <c r="R136">
        <v>6.7874999999999996</v>
      </c>
      <c r="S136">
        <v>51.774999999999991</v>
      </c>
      <c r="T136">
        <v>0.79059999999999997</v>
      </c>
      <c r="U136" s="26">
        <f t="shared" si="219"/>
        <v>0.39529999999999998</v>
      </c>
      <c r="V136" s="26">
        <f t="shared" si="220"/>
        <v>0.27836713245424127</v>
      </c>
      <c r="X136">
        <v>0.35394999999999999</v>
      </c>
      <c r="Y136" s="26">
        <f t="shared" si="221"/>
        <v>0.17697499999999999</v>
      </c>
      <c r="Z136" s="26">
        <f t="shared" si="222"/>
        <v>0.12386865219092333</v>
      </c>
      <c r="AB136">
        <v>0.70760000000000001</v>
      </c>
      <c r="AC136" s="26">
        <f t="shared" si="223"/>
        <v>0.3538</v>
      </c>
      <c r="AD136" s="26">
        <f t="shared" si="224"/>
        <v>0.24763231611893588</v>
      </c>
      <c r="AF136">
        <v>0.30130000000000001</v>
      </c>
      <c r="AG136" s="26">
        <f t="shared" si="225"/>
        <v>0.15065000000000001</v>
      </c>
      <c r="AH136" s="26">
        <f t="shared" si="226"/>
        <v>0.10544321205007826</v>
      </c>
      <c r="AJ136">
        <v>2.1345000000000001</v>
      </c>
      <c r="AK136" s="26">
        <f t="shared" si="227"/>
        <v>1.06725</v>
      </c>
      <c r="AL136" s="26">
        <f t="shared" si="228"/>
        <v>0.74699149061032866</v>
      </c>
      <c r="AN136">
        <v>2.7805</v>
      </c>
      <c r="AO136">
        <v>0.57140000000000002</v>
      </c>
      <c r="AP136" s="26">
        <f t="shared" si="229"/>
        <v>0.28570000000000001</v>
      </c>
      <c r="AQ136" s="26">
        <f t="shared" si="230"/>
        <v>0.1999676447574335</v>
      </c>
      <c r="AS136">
        <v>0.51150000000000007</v>
      </c>
      <c r="AT136">
        <v>0.73019999999999996</v>
      </c>
      <c r="AU136" s="26">
        <f t="shared" si="231"/>
        <v>0.36509999999999998</v>
      </c>
      <c r="AV136" s="26">
        <f t="shared" si="232"/>
        <v>0.25554143192488266</v>
      </c>
      <c r="AX136">
        <v>31.050000000000004</v>
      </c>
      <c r="AY136">
        <v>42.356090000000002</v>
      </c>
      <c r="AZ136">
        <v>2.2143929999999998</v>
      </c>
      <c r="BA136" s="26">
        <f t="shared" si="212"/>
        <v>22.143929999999997</v>
      </c>
      <c r="BB136" s="26">
        <f t="shared" si="233"/>
        <v>15.499018298122065</v>
      </c>
      <c r="BD136">
        <v>19.12763</v>
      </c>
    </row>
    <row r="137" spans="1:56" x14ac:dyDescent="0.3">
      <c r="A137" t="s">
        <v>205</v>
      </c>
      <c r="B137" t="s">
        <v>240</v>
      </c>
      <c r="C137">
        <v>11</v>
      </c>
      <c r="D137" s="7">
        <v>30.24</v>
      </c>
      <c r="E137">
        <v>2.6059999999999999</v>
      </c>
      <c r="F137" s="26">
        <f t="shared" si="213"/>
        <v>1.3029999999999999</v>
      </c>
      <c r="G137" s="26">
        <f t="shared" si="214"/>
        <v>0.7754914386931705</v>
      </c>
      <c r="I137" s="28">
        <f t="shared" si="215"/>
        <v>1.3029999999999999</v>
      </c>
      <c r="J137" s="28">
        <f t="shared" si="216"/>
        <v>0.77078873239436618</v>
      </c>
      <c r="K137">
        <v>15.75395</v>
      </c>
      <c r="L137" s="26">
        <f t="shared" si="217"/>
        <v>7.8769749999999998</v>
      </c>
      <c r="M137" s="26">
        <f t="shared" si="218"/>
        <v>4.6596190140845071</v>
      </c>
      <c r="P137">
        <v>0.13055</v>
      </c>
      <c r="Q137">
        <v>0.61380000000000001</v>
      </c>
      <c r="R137">
        <v>7.3245000000000005</v>
      </c>
      <c r="S137">
        <v>67.545000000000002</v>
      </c>
      <c r="T137">
        <v>0.68300000000000005</v>
      </c>
      <c r="U137" s="26">
        <f t="shared" si="219"/>
        <v>0.34150000000000003</v>
      </c>
      <c r="V137" s="26">
        <f t="shared" si="220"/>
        <v>0.20324660499901592</v>
      </c>
      <c r="X137">
        <v>0.56715000000000004</v>
      </c>
      <c r="Y137" s="26">
        <f t="shared" si="221"/>
        <v>0.28357500000000002</v>
      </c>
      <c r="Z137" s="26">
        <f t="shared" si="222"/>
        <v>0.16774859154929578</v>
      </c>
      <c r="AB137">
        <v>2.7289999999999996</v>
      </c>
      <c r="AC137" s="26">
        <f t="shared" si="223"/>
        <v>1.3644999999999998</v>
      </c>
      <c r="AD137" s="26">
        <f t="shared" si="224"/>
        <v>0.80716901408450692</v>
      </c>
      <c r="AF137">
        <v>1.5595000000000001</v>
      </c>
      <c r="AG137" s="26">
        <f t="shared" si="225"/>
        <v>0.77975000000000005</v>
      </c>
      <c r="AH137" s="26">
        <f t="shared" si="226"/>
        <v>0.46126056338028176</v>
      </c>
      <c r="AJ137">
        <v>2.0655000000000001</v>
      </c>
      <c r="AK137" s="26">
        <f t="shared" si="227"/>
        <v>1.0327500000000001</v>
      </c>
      <c r="AL137" s="26">
        <f t="shared" si="228"/>
        <v>0.6109225352112676</v>
      </c>
      <c r="AN137">
        <v>5.7075000000000005</v>
      </c>
      <c r="AO137">
        <v>0.71440000000000003</v>
      </c>
      <c r="AP137" s="26">
        <f t="shared" si="229"/>
        <v>0.35720000000000002</v>
      </c>
      <c r="AQ137" s="26">
        <f t="shared" si="230"/>
        <v>0.21130140845070425</v>
      </c>
      <c r="AS137">
        <v>1.8964999999999999</v>
      </c>
      <c r="AT137">
        <v>1.5745</v>
      </c>
      <c r="AU137" s="26">
        <f t="shared" si="231"/>
        <v>0.78725000000000001</v>
      </c>
      <c r="AV137" s="26">
        <f t="shared" si="232"/>
        <v>0.46569718309859154</v>
      </c>
      <c r="AX137">
        <v>67.47999999999999</v>
      </c>
      <c r="AY137">
        <v>41.480980000000002</v>
      </c>
      <c r="AZ137">
        <v>1.808249</v>
      </c>
      <c r="BA137" s="26">
        <f t="shared" si="212"/>
        <v>18.08249</v>
      </c>
      <c r="BB137" s="26">
        <f t="shared" si="233"/>
        <v>10.696684225352113</v>
      </c>
      <c r="BD137">
        <v>22.939859999999999</v>
      </c>
    </row>
    <row r="138" spans="1:56" x14ac:dyDescent="0.3">
      <c r="A138" t="s">
        <v>206</v>
      </c>
      <c r="B138" t="s">
        <v>240</v>
      </c>
      <c r="C138">
        <v>11</v>
      </c>
      <c r="D138" s="7">
        <v>26.49</v>
      </c>
      <c r="E138">
        <v>4.6779999999999999</v>
      </c>
      <c r="F138" s="26">
        <f t="shared" si="213"/>
        <v>2.339</v>
      </c>
      <c r="G138" s="26">
        <f t="shared" si="214"/>
        <v>1.2194471560716393</v>
      </c>
      <c r="I138" s="28">
        <f t="shared" si="215"/>
        <v>2.339</v>
      </c>
      <c r="J138" s="28">
        <f t="shared" si="216"/>
        <v>1.2120522300469483</v>
      </c>
      <c r="K138">
        <v>23.853950000000001</v>
      </c>
      <c r="L138" s="26">
        <f t="shared" si="217"/>
        <v>11.926975000000001</v>
      </c>
      <c r="M138" s="26">
        <f t="shared" si="218"/>
        <v>6.1804688526995308</v>
      </c>
      <c r="P138">
        <v>0.33325000000000005</v>
      </c>
      <c r="Q138">
        <v>1.9474999999999998</v>
      </c>
      <c r="R138">
        <v>10.9415</v>
      </c>
      <c r="S138">
        <v>13.065000000000001</v>
      </c>
      <c r="T138">
        <v>0.504</v>
      </c>
      <c r="U138" s="26">
        <f t="shared" si="219"/>
        <v>0.252</v>
      </c>
      <c r="V138" s="26">
        <f t="shared" si="220"/>
        <v>0.13138122416847076</v>
      </c>
      <c r="X138">
        <v>0.69035000000000002</v>
      </c>
      <c r="Y138" s="26">
        <f t="shared" si="221"/>
        <v>0.34517500000000001</v>
      </c>
      <c r="Z138" s="26">
        <f t="shared" si="222"/>
        <v>0.17886709213615024</v>
      </c>
      <c r="AB138">
        <v>3.25</v>
      </c>
      <c r="AC138" s="26">
        <f t="shared" si="223"/>
        <v>1.625</v>
      </c>
      <c r="AD138" s="26">
        <f t="shared" si="224"/>
        <v>0.84206279342723012</v>
      </c>
      <c r="AF138">
        <v>2.4455</v>
      </c>
      <c r="AG138" s="26">
        <f t="shared" si="225"/>
        <v>1.22275</v>
      </c>
      <c r="AH138" s="26">
        <f t="shared" si="226"/>
        <v>0.63361986502347423</v>
      </c>
      <c r="AJ138">
        <v>4.2024999999999997</v>
      </c>
      <c r="AK138" s="26">
        <f t="shared" si="227"/>
        <v>2.1012499999999998</v>
      </c>
      <c r="AL138" s="26">
        <f t="shared" si="228"/>
        <v>1.0888519659624412</v>
      </c>
      <c r="AN138">
        <v>8.2134999999999998</v>
      </c>
      <c r="AO138">
        <v>0.94610000000000005</v>
      </c>
      <c r="AP138" s="26">
        <f t="shared" si="229"/>
        <v>0.47305000000000003</v>
      </c>
      <c r="AQ138" s="26">
        <f t="shared" si="230"/>
        <v>0.24513095657276995</v>
      </c>
      <c r="AS138">
        <v>6.4915000000000003</v>
      </c>
      <c r="AT138">
        <v>3.0724999999999998</v>
      </c>
      <c r="AU138" s="26">
        <f t="shared" si="231"/>
        <v>1.5362499999999999</v>
      </c>
      <c r="AV138" s="26">
        <f t="shared" si="232"/>
        <v>0.79607321009389653</v>
      </c>
      <c r="AX138">
        <v>90.149999999999991</v>
      </c>
      <c r="AY138">
        <v>39.040860000000002</v>
      </c>
      <c r="AZ138">
        <v>2.035568</v>
      </c>
      <c r="BA138" s="26">
        <f t="shared" si="212"/>
        <v>20.35568</v>
      </c>
      <c r="BB138" s="26">
        <f t="shared" si="233"/>
        <v>10.54816046948357</v>
      </c>
      <c r="BD138">
        <v>19.17934</v>
      </c>
    </row>
    <row r="139" spans="1:56" x14ac:dyDescent="0.3">
      <c r="A139" t="s">
        <v>207</v>
      </c>
      <c r="B139" t="s">
        <v>240</v>
      </c>
      <c r="C139">
        <v>11</v>
      </c>
      <c r="D139" s="7">
        <v>23.06</v>
      </c>
      <c r="E139">
        <v>6.6109999999999998</v>
      </c>
      <c r="F139" s="26">
        <f t="shared" si="213"/>
        <v>3.3054999999999999</v>
      </c>
      <c r="G139" s="26">
        <f t="shared" si="214"/>
        <v>1.5001934658531784</v>
      </c>
      <c r="I139" s="28">
        <f t="shared" si="215"/>
        <v>3.3054999999999999</v>
      </c>
      <c r="J139" s="28">
        <f t="shared" si="216"/>
        <v>1.491096048513302</v>
      </c>
      <c r="K139">
        <v>14.24395</v>
      </c>
      <c r="L139" s="26">
        <f t="shared" si="217"/>
        <v>7.1219749999999999</v>
      </c>
      <c r="M139" s="26">
        <f t="shared" si="218"/>
        <v>3.2126906005477309</v>
      </c>
      <c r="P139">
        <v>0.42544999999999999</v>
      </c>
      <c r="Q139">
        <v>0.54569999999999996</v>
      </c>
      <c r="R139">
        <v>8.9215</v>
      </c>
      <c r="S139">
        <v>13.665000000000003</v>
      </c>
      <c r="T139">
        <v>2.0415000000000001</v>
      </c>
      <c r="U139" s="26">
        <f t="shared" si="219"/>
        <v>1.02075</v>
      </c>
      <c r="V139" s="26">
        <f t="shared" si="220"/>
        <v>0.46326500688840777</v>
      </c>
      <c r="X139">
        <v>0.64615</v>
      </c>
      <c r="Y139" s="26">
        <f t="shared" si="221"/>
        <v>0.323075</v>
      </c>
      <c r="Z139" s="26">
        <f t="shared" si="222"/>
        <v>0.14573766627543036</v>
      </c>
      <c r="AB139">
        <v>1.3740000000000001</v>
      </c>
      <c r="AC139" s="26">
        <f t="shared" si="223"/>
        <v>0.68700000000000006</v>
      </c>
      <c r="AD139" s="26">
        <f t="shared" si="224"/>
        <v>0.30990258215962446</v>
      </c>
      <c r="AF139">
        <v>0.47739999999999999</v>
      </c>
      <c r="AG139" s="26">
        <f t="shared" si="225"/>
        <v>0.2387</v>
      </c>
      <c r="AH139" s="26">
        <f t="shared" si="226"/>
        <v>0.10767648669796558</v>
      </c>
      <c r="AJ139">
        <v>4.0415000000000001</v>
      </c>
      <c r="AK139" s="26">
        <f t="shared" si="227"/>
        <v>2.02075</v>
      </c>
      <c r="AL139" s="26">
        <f t="shared" si="228"/>
        <v>0.91155115414710486</v>
      </c>
      <c r="AN139">
        <v>5.6085000000000003</v>
      </c>
      <c r="AO139">
        <v>1.0434999999999999</v>
      </c>
      <c r="AP139" s="26">
        <f t="shared" si="229"/>
        <v>0.52174999999999994</v>
      </c>
      <c r="AQ139" s="26">
        <f t="shared" si="230"/>
        <v>0.23535905712050073</v>
      </c>
      <c r="AS139">
        <v>2.9094999999999995</v>
      </c>
      <c r="AT139">
        <v>3.0074999999999998</v>
      </c>
      <c r="AU139" s="26">
        <f t="shared" si="231"/>
        <v>1.5037499999999999</v>
      </c>
      <c r="AV139" s="26">
        <f t="shared" si="232"/>
        <v>0.67833480046948358</v>
      </c>
      <c r="AX139">
        <v>82.28</v>
      </c>
      <c r="AY139">
        <v>40.983060000000002</v>
      </c>
      <c r="AZ139">
        <v>2.561153</v>
      </c>
      <c r="BA139" s="26">
        <f t="shared" si="212"/>
        <v>25.611530000000002</v>
      </c>
      <c r="BB139" s="26">
        <f t="shared" si="233"/>
        <v>11.55324494913928</v>
      </c>
      <c r="BD139">
        <v>16.001799999999999</v>
      </c>
    </row>
    <row r="140" spans="1:56" x14ac:dyDescent="0.3">
      <c r="A140" t="s">
        <v>208</v>
      </c>
      <c r="B140" t="s">
        <v>240</v>
      </c>
      <c r="C140">
        <v>11</v>
      </c>
      <c r="D140" s="7">
        <v>20.3</v>
      </c>
      <c r="E140">
        <v>7.2859999999999996</v>
      </c>
      <c r="F140" s="26">
        <f t="shared" si="213"/>
        <v>3.6429999999999998</v>
      </c>
      <c r="G140" s="26">
        <f t="shared" si="214"/>
        <v>1.4554792363707931</v>
      </c>
      <c r="I140" s="28">
        <f t="shared" si="215"/>
        <v>3.6429999999999998</v>
      </c>
      <c r="J140" s="28">
        <f t="shared" si="216"/>
        <v>1.4466529733959312</v>
      </c>
      <c r="K140">
        <v>6.6729500000000002</v>
      </c>
      <c r="L140" s="26">
        <f t="shared" si="217"/>
        <v>3.3364750000000001</v>
      </c>
      <c r="M140" s="26">
        <f t="shared" si="218"/>
        <v>1.3249304088419407</v>
      </c>
      <c r="P140">
        <v>0.74644999999999995</v>
      </c>
      <c r="Q140">
        <v>0.75739999999999996</v>
      </c>
      <c r="R140">
        <v>3.3955000000000002</v>
      </c>
      <c r="S140">
        <v>1.5950000000000024</v>
      </c>
      <c r="T140">
        <v>1.6504999999999999</v>
      </c>
      <c r="U140" s="26">
        <f t="shared" si="219"/>
        <v>0.82524999999999993</v>
      </c>
      <c r="V140" s="26">
        <f t="shared" si="220"/>
        <v>0.32971019484353475</v>
      </c>
      <c r="X140">
        <v>9.484999999999999E-2</v>
      </c>
      <c r="Y140" s="26">
        <f t="shared" si="221"/>
        <v>4.7424999999999995E-2</v>
      </c>
      <c r="Z140" s="26">
        <f t="shared" si="222"/>
        <v>1.8832697574334898E-2</v>
      </c>
      <c r="AB140">
        <v>0.58740000000000003</v>
      </c>
      <c r="AC140" s="26">
        <f t="shared" si="223"/>
        <v>0.29370000000000002</v>
      </c>
      <c r="AD140" s="26">
        <f t="shared" si="224"/>
        <v>0.11662969483568078</v>
      </c>
      <c r="AF140">
        <v>0.1603</v>
      </c>
      <c r="AG140" s="26">
        <f t="shared" si="225"/>
        <v>8.0149999999999999E-2</v>
      </c>
      <c r="AH140" s="26">
        <f t="shared" si="226"/>
        <v>3.182795383411581E-2</v>
      </c>
      <c r="AJ140">
        <v>4.7035</v>
      </c>
      <c r="AK140" s="26">
        <f t="shared" si="227"/>
        <v>2.35175</v>
      </c>
      <c r="AL140" s="26">
        <f t="shared" si="228"/>
        <v>0.93389133411580605</v>
      </c>
      <c r="AN140">
        <v>4.2255000000000003</v>
      </c>
      <c r="AO140">
        <v>0.49340000000000006</v>
      </c>
      <c r="AP140" s="26">
        <f t="shared" si="229"/>
        <v>0.24670000000000003</v>
      </c>
      <c r="AQ140" s="26">
        <f t="shared" si="230"/>
        <v>9.7965766823161202E-2</v>
      </c>
      <c r="AS140">
        <v>2.8155000000000001</v>
      </c>
      <c r="AT140">
        <v>1.1485000000000001</v>
      </c>
      <c r="AU140" s="26">
        <f t="shared" si="231"/>
        <v>0.57425000000000004</v>
      </c>
      <c r="AV140" s="26">
        <f t="shared" si="232"/>
        <v>0.22803746087636939</v>
      </c>
      <c r="AX140">
        <v>67.38</v>
      </c>
      <c r="AY140">
        <v>39.136569999999999</v>
      </c>
      <c r="AZ140">
        <v>2.1606359999999998</v>
      </c>
      <c r="BA140" s="26">
        <f t="shared" si="212"/>
        <v>21.606359999999999</v>
      </c>
      <c r="BB140" s="26">
        <f t="shared" si="233"/>
        <v>8.5799903755868545</v>
      </c>
      <c r="BD140">
        <v>18.11345</v>
      </c>
    </row>
    <row r="141" spans="1:56" x14ac:dyDescent="0.3">
      <c r="A141" t="s">
        <v>209</v>
      </c>
      <c r="B141" t="s">
        <v>240</v>
      </c>
      <c r="C141">
        <v>11</v>
      </c>
      <c r="D141" s="7">
        <v>19.27</v>
      </c>
      <c r="E141">
        <v>9.234</v>
      </c>
      <c r="F141" s="26">
        <f t="shared" si="213"/>
        <v>4.617</v>
      </c>
      <c r="G141" s="26">
        <f t="shared" si="214"/>
        <v>1.7510251918913597</v>
      </c>
      <c r="I141" s="28">
        <f t="shared" si="215"/>
        <v>4.617</v>
      </c>
      <c r="J141" s="28">
        <f t="shared" si="216"/>
        <v>1.740406690140845</v>
      </c>
      <c r="K141">
        <v>6.0909500000000003</v>
      </c>
      <c r="L141" s="26">
        <f t="shared" si="217"/>
        <v>3.0454750000000002</v>
      </c>
      <c r="M141" s="26">
        <f t="shared" si="218"/>
        <v>1.1480106269561816</v>
      </c>
      <c r="P141">
        <v>2.2749999999999992E-2</v>
      </c>
      <c r="Q141">
        <v>1.2635000000000001</v>
      </c>
      <c r="R141">
        <v>15.061500000000001</v>
      </c>
      <c r="S141">
        <v>20.195000000000004</v>
      </c>
      <c r="T141">
        <v>2.2324999999999999</v>
      </c>
      <c r="U141" s="26">
        <f t="shared" si="219"/>
        <v>1.11625</v>
      </c>
      <c r="V141" s="26">
        <f t="shared" si="220"/>
        <v>0.42334456799842546</v>
      </c>
      <c r="X141">
        <v>0.65455000000000008</v>
      </c>
      <c r="Y141" s="26">
        <f t="shared" si="221"/>
        <v>0.32727500000000004</v>
      </c>
      <c r="Z141" s="26">
        <f t="shared" si="222"/>
        <v>0.12336833431142412</v>
      </c>
      <c r="AB141">
        <v>0.53849999999999998</v>
      </c>
      <c r="AC141" s="26">
        <f t="shared" si="223"/>
        <v>0.26924999999999999</v>
      </c>
      <c r="AD141" s="26">
        <f t="shared" si="224"/>
        <v>0.10149545187793427</v>
      </c>
      <c r="AF141">
        <v>0.14800000000000002</v>
      </c>
      <c r="AG141" s="26">
        <f t="shared" si="225"/>
        <v>7.400000000000001E-2</v>
      </c>
      <c r="AH141" s="26">
        <f t="shared" si="226"/>
        <v>2.7894757433489833E-2</v>
      </c>
      <c r="AJ141">
        <v>1.8654999999999999</v>
      </c>
      <c r="AK141" s="26">
        <f t="shared" si="227"/>
        <v>0.93274999999999997</v>
      </c>
      <c r="AL141" s="26">
        <f t="shared" si="228"/>
        <v>0.3516058783255086</v>
      </c>
      <c r="AN141">
        <v>6.8395000000000001</v>
      </c>
      <c r="AO141">
        <v>0.73860000000000003</v>
      </c>
      <c r="AP141" s="26">
        <f t="shared" si="229"/>
        <v>0.36930000000000002</v>
      </c>
      <c r="AQ141" s="26">
        <f t="shared" si="230"/>
        <v>0.13920991784037559</v>
      </c>
      <c r="AS141">
        <v>5.2414999999999994</v>
      </c>
      <c r="AT141">
        <v>1.3055000000000001</v>
      </c>
      <c r="AU141" s="26">
        <f t="shared" si="231"/>
        <v>0.65275000000000005</v>
      </c>
      <c r="AV141" s="26">
        <f t="shared" si="232"/>
        <v>0.24605814749608768</v>
      </c>
      <c r="AX141">
        <v>70.27</v>
      </c>
      <c r="AY141">
        <v>40.300690000000003</v>
      </c>
      <c r="AZ141">
        <v>1.8850420000000001</v>
      </c>
      <c r="BA141" s="26">
        <f t="shared" si="212"/>
        <v>18.85042</v>
      </c>
      <c r="BB141" s="26">
        <f t="shared" si="233"/>
        <v>7.105782343505477</v>
      </c>
      <c r="BD141">
        <v>21.379200000000001</v>
      </c>
    </row>
    <row r="142" spans="1:56" x14ac:dyDescent="0.3">
      <c r="A142" t="s">
        <v>210</v>
      </c>
      <c r="B142" t="s">
        <v>240</v>
      </c>
      <c r="C142">
        <v>11</v>
      </c>
      <c r="D142" s="7">
        <v>12.17</v>
      </c>
      <c r="E142">
        <v>4.3369999999999997</v>
      </c>
      <c r="F142" s="26">
        <f t="shared" si="213"/>
        <v>2.1684999999999999</v>
      </c>
      <c r="G142" s="26">
        <f t="shared" si="214"/>
        <v>0.51939864199960639</v>
      </c>
      <c r="I142" s="28">
        <f t="shared" si="215"/>
        <v>2.1684999999999999</v>
      </c>
      <c r="J142" s="28">
        <f t="shared" si="216"/>
        <v>0.51624892410015655</v>
      </c>
      <c r="K142">
        <v>5.6489500000000001</v>
      </c>
      <c r="L142" s="26">
        <f t="shared" si="217"/>
        <v>2.8244750000000001</v>
      </c>
      <c r="M142" s="26">
        <f t="shared" si="218"/>
        <v>0.67241511639280127</v>
      </c>
      <c r="P142">
        <v>0.52144999999999997</v>
      </c>
      <c r="Q142">
        <v>1.0974999999999999</v>
      </c>
      <c r="R142">
        <v>10.951499999999999</v>
      </c>
      <c r="S142">
        <v>0</v>
      </c>
      <c r="T142">
        <v>1.2124999999999999</v>
      </c>
      <c r="U142" s="26">
        <f t="shared" si="219"/>
        <v>0.60624999999999996</v>
      </c>
      <c r="V142" s="26">
        <f t="shared" si="220"/>
        <v>0.14520886636488878</v>
      </c>
      <c r="X142">
        <v>0.74395</v>
      </c>
      <c r="Y142" s="26">
        <f t="shared" si="221"/>
        <v>0.371975</v>
      </c>
      <c r="Z142" s="26">
        <f t="shared" si="222"/>
        <v>8.8555081181533643E-2</v>
      </c>
      <c r="AB142">
        <v>0.28620000000000001</v>
      </c>
      <c r="AC142" s="26">
        <f t="shared" si="223"/>
        <v>0.1431</v>
      </c>
      <c r="AD142" s="26">
        <f t="shared" si="224"/>
        <v>3.4067429577464794E-2</v>
      </c>
      <c r="AF142">
        <v>0.1016</v>
      </c>
      <c r="AG142" s="26">
        <f t="shared" si="225"/>
        <v>5.0799999999999998E-2</v>
      </c>
      <c r="AH142" s="26">
        <f t="shared" si="226"/>
        <v>1.2093818466353679E-2</v>
      </c>
      <c r="AJ142">
        <v>3.7715000000000001</v>
      </c>
      <c r="AK142" s="26">
        <f t="shared" si="227"/>
        <v>1.88575</v>
      </c>
      <c r="AL142" s="26">
        <f t="shared" si="228"/>
        <v>0.44893539710485136</v>
      </c>
      <c r="AN142">
        <v>4.9725000000000001</v>
      </c>
      <c r="AO142">
        <v>1.0134999999999998</v>
      </c>
      <c r="AP142" s="26">
        <f t="shared" si="229"/>
        <v>0.50674999999999992</v>
      </c>
      <c r="AQ142" s="26">
        <f t="shared" si="230"/>
        <v>0.12064060054773081</v>
      </c>
      <c r="AS142">
        <v>4.0834999999999999</v>
      </c>
      <c r="AT142">
        <v>1.0894999999999999</v>
      </c>
      <c r="AU142" s="26">
        <f t="shared" si="231"/>
        <v>0.54474999999999996</v>
      </c>
      <c r="AV142" s="26">
        <f t="shared" si="232"/>
        <v>0.12968715766823161</v>
      </c>
      <c r="AX142">
        <v>83.64</v>
      </c>
      <c r="AY142">
        <v>41.2729</v>
      </c>
      <c r="AZ142">
        <v>1.8306564000000001</v>
      </c>
      <c r="BA142" s="26">
        <f t="shared" si="212"/>
        <v>18.306564000000002</v>
      </c>
      <c r="BB142" s="26">
        <f t="shared" si="233"/>
        <v>4.3581941291079822</v>
      </c>
      <c r="BD142">
        <v>22.54541</v>
      </c>
    </row>
    <row r="143" spans="1:56" x14ac:dyDescent="0.3">
      <c r="A143" t="s">
        <v>211</v>
      </c>
      <c r="B143" t="s">
        <v>240</v>
      </c>
      <c r="C143">
        <v>11</v>
      </c>
      <c r="D143" s="7">
        <v>7.32</v>
      </c>
      <c r="E143">
        <v>12.225000000000001</v>
      </c>
      <c r="F143" s="26">
        <f t="shared" si="213"/>
        <v>6.1125000000000007</v>
      </c>
      <c r="G143" s="26">
        <f t="shared" si="214"/>
        <v>0.88060421176933679</v>
      </c>
      <c r="I143" s="28">
        <f t="shared" si="215"/>
        <v>6.1125000000000007</v>
      </c>
      <c r="J143" s="28">
        <f t="shared" si="216"/>
        <v>0.87526408450704241</v>
      </c>
      <c r="K143">
        <v>6.76295</v>
      </c>
      <c r="L143" s="26">
        <f t="shared" si="217"/>
        <v>3.381475</v>
      </c>
      <c r="M143" s="26">
        <f t="shared" si="218"/>
        <v>0.48420181924882638</v>
      </c>
      <c r="P143">
        <v>0.56304999999999994</v>
      </c>
      <c r="Q143">
        <v>0.62519999999999998</v>
      </c>
      <c r="R143">
        <v>8.599499999999999</v>
      </c>
      <c r="S143">
        <v>0</v>
      </c>
      <c r="T143">
        <v>3.1735000000000002</v>
      </c>
      <c r="U143" s="26">
        <f t="shared" si="219"/>
        <v>1.5867500000000001</v>
      </c>
      <c r="V143" s="26">
        <f t="shared" si="220"/>
        <v>0.22859692973824053</v>
      </c>
      <c r="X143">
        <v>0.37964999999999999</v>
      </c>
      <c r="Y143" s="26">
        <f t="shared" si="221"/>
        <v>0.18982499999999999</v>
      </c>
      <c r="Z143" s="26">
        <f t="shared" si="222"/>
        <v>2.7181514084507044E-2</v>
      </c>
      <c r="AB143">
        <v>0.41639999999999999</v>
      </c>
      <c r="AC143" s="26">
        <f t="shared" si="223"/>
        <v>0.2082</v>
      </c>
      <c r="AD143" s="26">
        <f t="shared" si="224"/>
        <v>2.9812676056338031E-2</v>
      </c>
      <c r="AF143">
        <v>0.24840000000000001</v>
      </c>
      <c r="AG143" s="26">
        <f t="shared" si="225"/>
        <v>0.1242</v>
      </c>
      <c r="AH143" s="26">
        <f t="shared" si="226"/>
        <v>1.7784507042253522E-2</v>
      </c>
      <c r="AJ143">
        <v>3.7445000000000004</v>
      </c>
      <c r="AK143" s="26">
        <f t="shared" si="227"/>
        <v>1.8722500000000002</v>
      </c>
      <c r="AL143" s="26">
        <f t="shared" si="228"/>
        <v>0.26809213615023481</v>
      </c>
      <c r="AN143">
        <v>2.5505</v>
      </c>
      <c r="AO143">
        <v>0.87770000000000004</v>
      </c>
      <c r="AP143" s="26">
        <f t="shared" si="229"/>
        <v>0.43885000000000002</v>
      </c>
      <c r="AQ143" s="26">
        <f t="shared" si="230"/>
        <v>6.2840023474178414E-2</v>
      </c>
      <c r="AS143">
        <v>7.2044999999999995</v>
      </c>
      <c r="AT143">
        <v>2.5394999999999999</v>
      </c>
      <c r="AU143" s="26">
        <f t="shared" si="231"/>
        <v>1.2697499999999999</v>
      </c>
      <c r="AV143" s="26">
        <f t="shared" si="232"/>
        <v>0.181818661971831</v>
      </c>
      <c r="AX143">
        <v>72.399999999999991</v>
      </c>
      <c r="AY143">
        <v>39.206249999999997</v>
      </c>
      <c r="AZ143">
        <v>1.738704</v>
      </c>
      <c r="BA143" s="26">
        <f t="shared" si="212"/>
        <v>17.387039999999999</v>
      </c>
      <c r="BB143" s="26">
        <f t="shared" si="233"/>
        <v>2.4896935211267608</v>
      </c>
      <c r="BD143">
        <v>22.549119999999998</v>
      </c>
    </row>
    <row r="144" spans="1:56" x14ac:dyDescent="0.3">
      <c r="A144" t="s">
        <v>212</v>
      </c>
      <c r="B144" t="s">
        <v>240</v>
      </c>
      <c r="C144">
        <v>11</v>
      </c>
      <c r="D144" s="7">
        <v>6.3</v>
      </c>
      <c r="E144">
        <v>9.3879999999999999</v>
      </c>
      <c r="F144" s="26">
        <f t="shared" si="213"/>
        <v>4.694</v>
      </c>
      <c r="G144" s="26">
        <f t="shared" si="214"/>
        <v>0.58201535130879745</v>
      </c>
      <c r="I144" s="28">
        <f t="shared" si="215"/>
        <v>4.694</v>
      </c>
      <c r="J144" s="28">
        <f t="shared" si="216"/>
        <v>0.5784859154929578</v>
      </c>
      <c r="K144">
        <v>5.4759500000000001</v>
      </c>
      <c r="L144" s="26">
        <f t="shared" si="217"/>
        <v>2.737975</v>
      </c>
      <c r="M144" s="26">
        <f t="shared" si="218"/>
        <v>0.33742649647887329</v>
      </c>
      <c r="P144">
        <v>0.38324999999999998</v>
      </c>
      <c r="Q144">
        <v>0.746</v>
      </c>
      <c r="R144">
        <v>12.3515</v>
      </c>
      <c r="S144">
        <v>0</v>
      </c>
      <c r="T144">
        <v>2.4265000000000003</v>
      </c>
      <c r="U144" s="26">
        <f t="shared" si="219"/>
        <v>1.2132500000000002</v>
      </c>
      <c r="V144" s="26">
        <f t="shared" si="220"/>
        <v>0.15043249360362135</v>
      </c>
      <c r="X144">
        <v>0.65955000000000008</v>
      </c>
      <c r="Y144" s="26">
        <f t="shared" si="221"/>
        <v>0.32977500000000004</v>
      </c>
      <c r="Z144" s="26">
        <f t="shared" si="222"/>
        <v>4.0641285211267607E-2</v>
      </c>
      <c r="AB144">
        <v>0.28780000000000006</v>
      </c>
      <c r="AC144" s="26">
        <f t="shared" si="223"/>
        <v>0.14390000000000003</v>
      </c>
      <c r="AD144" s="26">
        <f t="shared" si="224"/>
        <v>1.7734154929577469E-2</v>
      </c>
      <c r="AF144">
        <v>0.14429999999999998</v>
      </c>
      <c r="AG144" s="26">
        <f t="shared" si="225"/>
        <v>7.2149999999999992E-2</v>
      </c>
      <c r="AH144" s="26">
        <f t="shared" si="226"/>
        <v>8.8917253521126755E-3</v>
      </c>
      <c r="AJ144">
        <v>3.5165000000000002</v>
      </c>
      <c r="AK144" s="26">
        <f t="shared" si="227"/>
        <v>1.7582500000000001</v>
      </c>
      <c r="AL144" s="26">
        <f t="shared" si="228"/>
        <v>0.21668573943661976</v>
      </c>
      <c r="AN144">
        <v>4.7714999999999996</v>
      </c>
      <c r="AO144">
        <v>0.83210000000000006</v>
      </c>
      <c r="AP144" s="26">
        <f t="shared" si="229"/>
        <v>0.41605000000000003</v>
      </c>
      <c r="AQ144" s="26">
        <f t="shared" si="230"/>
        <v>5.1273767605633805E-2</v>
      </c>
      <c r="AS144">
        <v>5.5264999999999995</v>
      </c>
      <c r="AT144">
        <v>1.5004999999999999</v>
      </c>
      <c r="AU144" s="26">
        <f t="shared" si="231"/>
        <v>0.75024999999999997</v>
      </c>
      <c r="AV144" s="26">
        <f t="shared" si="232"/>
        <v>9.2460387323943655E-2</v>
      </c>
      <c r="AX144">
        <v>50.79</v>
      </c>
      <c r="AY144">
        <v>42.975990000000003</v>
      </c>
      <c r="AZ144">
        <v>1.889438</v>
      </c>
      <c r="BA144" s="26">
        <f t="shared" si="212"/>
        <v>18.894379999999998</v>
      </c>
      <c r="BB144" s="26">
        <f t="shared" si="233"/>
        <v>2.328532746478873</v>
      </c>
      <c r="BD144">
        <v>22.745380000000001</v>
      </c>
    </row>
    <row r="145" spans="1:56" s="24" customFormat="1" x14ac:dyDescent="0.3">
      <c r="A145" s="24" t="s">
        <v>213</v>
      </c>
      <c r="B145" s="24" t="s">
        <v>240</v>
      </c>
      <c r="C145" s="24">
        <v>11</v>
      </c>
      <c r="D145" s="25">
        <v>4.0999999999999996</v>
      </c>
      <c r="E145" s="24">
        <v>17.855</v>
      </c>
      <c r="F145" s="27">
        <f t="shared" si="213"/>
        <v>8.9275000000000002</v>
      </c>
      <c r="G145" s="27">
        <f t="shared" si="214"/>
        <v>0.7203847667781933</v>
      </c>
      <c r="H145" s="45">
        <f>G133-G145</f>
        <v>-0.35818834875024608</v>
      </c>
      <c r="I145" s="29">
        <f t="shared" si="215"/>
        <v>8.9275000000000002</v>
      </c>
      <c r="J145" s="29">
        <f t="shared" si="216"/>
        <v>0.71601623630672928</v>
      </c>
      <c r="K145" s="24">
        <v>5.58195</v>
      </c>
      <c r="L145" s="27">
        <f t="shared" si="217"/>
        <v>2.790975</v>
      </c>
      <c r="M145" s="27">
        <f t="shared" si="218"/>
        <v>0.22384580399061033</v>
      </c>
      <c r="N145" s="45">
        <f>M133-M145</f>
        <v>6.5431291960093896</v>
      </c>
      <c r="O145" s="45"/>
      <c r="P145" s="24">
        <v>1.0149999999999992E-2</v>
      </c>
      <c r="Q145" s="24">
        <v>0.96049999999999991</v>
      </c>
      <c r="R145" s="24">
        <v>12.121499999999999</v>
      </c>
      <c r="S145" s="24">
        <v>7.375</v>
      </c>
      <c r="T145" s="24">
        <v>4.2294999999999998</v>
      </c>
      <c r="U145" s="27">
        <f t="shared" si="219"/>
        <v>2.1147499999999999</v>
      </c>
      <c r="V145" s="27">
        <f t="shared" si="220"/>
        <v>0.17064505018697104</v>
      </c>
      <c r="W145" s="45">
        <f>V133-V145</f>
        <v>-7.8838319228498321E-2</v>
      </c>
      <c r="X145" s="24">
        <v>0.21065</v>
      </c>
      <c r="Y145" s="26">
        <f t="shared" si="221"/>
        <v>0.105325</v>
      </c>
      <c r="Z145" s="26">
        <f t="shared" si="222"/>
        <v>8.4474276212832544E-3</v>
      </c>
      <c r="AA145" s="44">
        <f>Z133-Z145</f>
        <v>3.6417275723787172</v>
      </c>
      <c r="AB145" s="24">
        <v>0.29059999999999997</v>
      </c>
      <c r="AC145" s="27">
        <f t="shared" si="223"/>
        <v>0.14529999999999998</v>
      </c>
      <c r="AD145" s="27">
        <f t="shared" si="224"/>
        <v>1.1653560250391234E-2</v>
      </c>
      <c r="AE145" s="45">
        <f>AD133-AD145</f>
        <v>1.0713464397496086</v>
      </c>
      <c r="AF145" s="24">
        <v>0.15970000000000001</v>
      </c>
      <c r="AG145" s="27">
        <f t="shared" si="225"/>
        <v>7.9850000000000004E-2</v>
      </c>
      <c r="AH145" s="27">
        <f t="shared" si="226"/>
        <v>6.4042449139280122E-3</v>
      </c>
      <c r="AI145" s="45">
        <f>AH133-AH145</f>
        <v>0.12684575508607199</v>
      </c>
      <c r="AJ145" s="24">
        <v>2.7365000000000004</v>
      </c>
      <c r="AK145" s="27">
        <f t="shared" si="227"/>
        <v>1.3682500000000002</v>
      </c>
      <c r="AL145" s="27">
        <f t="shared" si="228"/>
        <v>0.10973836071987482</v>
      </c>
      <c r="AM145" s="45">
        <f>AL133-AL145</f>
        <v>1.1495116392801255</v>
      </c>
      <c r="AN145" s="24">
        <v>6.7954999999999997</v>
      </c>
      <c r="AO145" s="24">
        <v>0.92120000000000002</v>
      </c>
      <c r="AP145" s="27">
        <f t="shared" si="229"/>
        <v>0.46060000000000001</v>
      </c>
      <c r="AQ145" s="27">
        <f t="shared" si="230"/>
        <v>3.694170579029734E-2</v>
      </c>
      <c r="AR145" s="45">
        <f>AQ133-AQ145</f>
        <v>0.69130829420970252</v>
      </c>
      <c r="AS145" s="24">
        <v>5.5134999999999996</v>
      </c>
      <c r="AT145" s="24">
        <v>1.7745</v>
      </c>
      <c r="AU145" s="27">
        <f t="shared" si="231"/>
        <v>0.88724999999999998</v>
      </c>
      <c r="AV145" s="27">
        <f t="shared" si="232"/>
        <v>7.1160504694835675E-2</v>
      </c>
      <c r="AW145" s="45">
        <f>AV133-AV145</f>
        <v>0.56058949530516433</v>
      </c>
      <c r="AX145" s="24">
        <v>75.64</v>
      </c>
      <c r="AY145" s="24">
        <v>41.182490000000001</v>
      </c>
      <c r="AZ145" s="24">
        <v>1.89131</v>
      </c>
      <c r="BA145" s="26">
        <f t="shared" si="212"/>
        <v>18.9131</v>
      </c>
      <c r="BB145" s="27">
        <f t="shared" si="233"/>
        <v>1.5168957355242565</v>
      </c>
      <c r="BC145" s="45">
        <f>BB133-BB145</f>
        <v>19.177564264475741</v>
      </c>
      <c r="BD145" s="24">
        <v>21.77459</v>
      </c>
    </row>
    <row r="146" spans="1:56" x14ac:dyDescent="0.3">
      <c r="A146" t="s">
        <v>214</v>
      </c>
      <c r="B146" t="s">
        <v>240</v>
      </c>
      <c r="C146">
        <v>12</v>
      </c>
      <c r="D146" s="7">
        <v>49.72</v>
      </c>
      <c r="E146">
        <v>3.3620000000000001</v>
      </c>
      <c r="F146" s="26">
        <f>E146*0.5</f>
        <v>1.681</v>
      </c>
      <c r="G146" s="26">
        <f>F146*$D146/$D$3</f>
        <v>1.6449383979531587</v>
      </c>
      <c r="I146" s="28">
        <f>E146*0.5</f>
        <v>1.681</v>
      </c>
      <c r="J146" s="28">
        <f>I146*D146/D$146</f>
        <v>1.681</v>
      </c>
      <c r="K146">
        <v>14.693949999999999</v>
      </c>
      <c r="L146" s="26">
        <f>K146*0.5</f>
        <v>7.3469749999999996</v>
      </c>
      <c r="M146" s="26">
        <f>L146*$D146/$D$146</f>
        <v>7.3469749999999996</v>
      </c>
      <c r="P146">
        <v>0</v>
      </c>
      <c r="Q146">
        <v>0</v>
      </c>
      <c r="R146">
        <v>6.7384999999999993</v>
      </c>
      <c r="S146">
        <v>284.67500000000001</v>
      </c>
      <c r="T146">
        <v>0.79050000000000009</v>
      </c>
      <c r="U146" s="26">
        <f>T146*0.5</f>
        <v>0.39525000000000005</v>
      </c>
      <c r="V146" s="26">
        <f>U146*$D146/$D$3</f>
        <v>0.38677091123794527</v>
      </c>
      <c r="X146">
        <v>8.6573499999999992</v>
      </c>
      <c r="Y146" s="26">
        <f>X146*0.5</f>
        <v>4.3286749999999996</v>
      </c>
      <c r="Z146" s="26">
        <f>Y146*$D146/$D$146</f>
        <v>4.3286749999999996</v>
      </c>
      <c r="AB146">
        <v>2.4579999999999997</v>
      </c>
      <c r="AC146" s="26">
        <f>AB146*0.5</f>
        <v>1.2289999999999999</v>
      </c>
      <c r="AD146" s="26">
        <f>AC146*$D146/$D$146</f>
        <v>1.2289999999999999</v>
      </c>
      <c r="AF146">
        <v>0.27249999999999996</v>
      </c>
      <c r="AG146" s="26">
        <f>AF146*0.5</f>
        <v>0.13624999999999998</v>
      </c>
      <c r="AH146" s="26">
        <f>AG146*$D146/$D$146</f>
        <v>0.13624999999999998</v>
      </c>
      <c r="AJ146">
        <v>2.8045000000000004</v>
      </c>
      <c r="AK146" s="26">
        <f>AJ146*0.5</f>
        <v>1.4022500000000002</v>
      </c>
      <c r="AL146" s="26">
        <f>AK146*$D146/$D$146</f>
        <v>1.4022500000000002</v>
      </c>
      <c r="AN146">
        <v>5.1494999999999997</v>
      </c>
      <c r="AO146">
        <v>1.5844999999999998</v>
      </c>
      <c r="AP146" s="26">
        <f>AO146*0.5</f>
        <v>0.7922499999999999</v>
      </c>
      <c r="AQ146" s="26">
        <f>AP146*$D146/$D$146</f>
        <v>0.7922499999999999</v>
      </c>
      <c r="AS146">
        <v>4.7254999999999994</v>
      </c>
      <c r="AT146">
        <v>1.4554999999999998</v>
      </c>
      <c r="AU146" s="26">
        <f>AT146*0.5</f>
        <v>0.7277499999999999</v>
      </c>
      <c r="AV146" s="26">
        <f>AU146*$D146/$D$146</f>
        <v>0.72775000000000001</v>
      </c>
      <c r="AX146">
        <v>283.05</v>
      </c>
      <c r="AY146">
        <v>44.634219999999999</v>
      </c>
      <c r="AZ146">
        <v>2.2774450000000002</v>
      </c>
      <c r="BA146" s="26">
        <f t="shared" si="212"/>
        <v>22.774450000000002</v>
      </c>
      <c r="BB146" s="26">
        <f>BA146*$D146/$D$146</f>
        <v>22.774450000000002</v>
      </c>
      <c r="BD146">
        <v>19.598369999999999</v>
      </c>
    </row>
    <row r="147" spans="1:56" x14ac:dyDescent="0.3">
      <c r="A147" t="s">
        <v>202</v>
      </c>
      <c r="B147" t="s">
        <v>240</v>
      </c>
      <c r="C147">
        <v>12</v>
      </c>
      <c r="D147" s="7">
        <v>43.39</v>
      </c>
      <c r="E147">
        <v>1.2950000000000002</v>
      </c>
      <c r="F147" s="26">
        <f t="shared" ref="F147:F158" si="234">E147*0.5</f>
        <v>0.64750000000000008</v>
      </c>
      <c r="G147" s="26">
        <f t="shared" ref="G147:G158" si="235">F147*$D147/$D$3</f>
        <v>0.55294282621531199</v>
      </c>
      <c r="I147" s="28">
        <f t="shared" ref="I147:I158" si="236">E147*0.5</f>
        <v>0.64750000000000008</v>
      </c>
      <c r="J147" s="28">
        <f t="shared" ref="J147:J158" si="237">I147*D147/D$146</f>
        <v>0.56506486323411109</v>
      </c>
      <c r="K147">
        <v>13.103949999999999</v>
      </c>
      <c r="L147" s="26">
        <f t="shared" ref="L147:L158" si="238">K147*0.5</f>
        <v>6.5519749999999997</v>
      </c>
      <c r="M147" s="26">
        <f t="shared" ref="M147:M158" si="239">L147*$D147/$D$146</f>
        <v>5.7178237178197913</v>
      </c>
      <c r="P147">
        <v>8.4949999999999998E-2</v>
      </c>
      <c r="Q147">
        <v>0.73919999999999997</v>
      </c>
      <c r="R147">
        <v>9.5815000000000001</v>
      </c>
      <c r="S147">
        <v>23.455000000000002</v>
      </c>
      <c r="T147">
        <v>0.12639999999999998</v>
      </c>
      <c r="U147" s="26">
        <f t="shared" ref="U147:U158" si="240">T147*0.5</f>
        <v>6.3199999999999992E-2</v>
      </c>
      <c r="V147" s="26">
        <f t="shared" ref="V147:V158" si="241">U147*$D147/$D$3</f>
        <v>5.3970635701633525E-2</v>
      </c>
      <c r="X147">
        <v>3.8573499999999998</v>
      </c>
      <c r="Y147" s="26">
        <f t="shared" ref="Y147:Y158" si="242">X147*0.5</f>
        <v>1.9286749999999999</v>
      </c>
      <c r="Z147" s="26">
        <f t="shared" ref="Z147:Z158" si="243">Y147*$D147/$D$146</f>
        <v>1.6831296912711184</v>
      </c>
      <c r="AB147">
        <v>1.8220000000000001</v>
      </c>
      <c r="AC147" s="26">
        <f t="shared" ref="AC147:AC158" si="244">AB147*0.5</f>
        <v>0.91100000000000003</v>
      </c>
      <c r="AD147" s="26">
        <f t="shared" ref="AD147:AD158" si="245">AC147*$D147/$D$146</f>
        <v>0.79501790024135155</v>
      </c>
      <c r="AF147">
        <v>0.3</v>
      </c>
      <c r="AG147" s="26">
        <f t="shared" ref="AG147:AG158" si="246">AF147*0.5</f>
        <v>0.15</v>
      </c>
      <c r="AH147" s="26">
        <f t="shared" ref="AH147:AH158" si="247">AG147*$D147/$D$146</f>
        <v>0.13090305711987127</v>
      </c>
      <c r="AJ147">
        <v>0.96649999999999991</v>
      </c>
      <c r="AK147" s="26">
        <f t="shared" ref="AK147:AK158" si="248">AJ147*0.5</f>
        <v>0.48324999999999996</v>
      </c>
      <c r="AL147" s="26">
        <f t="shared" ref="AL147:AL158" si="249">AK147*$D147/$D$146</f>
        <v>0.42172601568785195</v>
      </c>
      <c r="AN147">
        <v>5.6245000000000003</v>
      </c>
      <c r="AO147">
        <v>1.1715</v>
      </c>
      <c r="AP147" s="26">
        <f t="shared" ref="AP147:AP158" si="250">AO147*0.5</f>
        <v>0.58574999999999999</v>
      </c>
      <c r="AQ147" s="26">
        <f t="shared" ref="AQ147:AQ158" si="251">AP147*$D147/$D$146</f>
        <v>0.51117643805309732</v>
      </c>
      <c r="AS147">
        <v>0</v>
      </c>
      <c r="AT147">
        <v>1.9695</v>
      </c>
      <c r="AU147" s="26">
        <f t="shared" ref="AU147:AU158" si="252">AT147*0.5</f>
        <v>0.98475000000000001</v>
      </c>
      <c r="AV147" s="26">
        <f t="shared" ref="AV147:AV158" si="253">AU147*$D147/$D$146</f>
        <v>0.85937856999195494</v>
      </c>
      <c r="AX147">
        <v>33.880000000000003</v>
      </c>
      <c r="AY147">
        <v>41.591479999999997</v>
      </c>
      <c r="AZ147">
        <v>2.1914920000000002</v>
      </c>
      <c r="BA147" s="26">
        <f t="shared" si="212"/>
        <v>21.914920000000002</v>
      </c>
      <c r="BB147" s="26">
        <f t="shared" ref="BB147:BB158" si="254">BA147*$D147/$D$146</f>
        <v>19.124866830249399</v>
      </c>
      <c r="BD147">
        <v>18.97861</v>
      </c>
    </row>
    <row r="148" spans="1:56" x14ac:dyDescent="0.3">
      <c r="A148" t="s">
        <v>203</v>
      </c>
      <c r="B148" t="s">
        <v>240</v>
      </c>
      <c r="C148">
        <v>12</v>
      </c>
      <c r="D148" s="7">
        <v>37.99</v>
      </c>
      <c r="E148">
        <v>4.84</v>
      </c>
      <c r="F148" s="26">
        <f t="shared" si="234"/>
        <v>2.42</v>
      </c>
      <c r="G148" s="26">
        <f t="shared" si="235"/>
        <v>1.8094036606967132</v>
      </c>
      <c r="I148" s="28">
        <f t="shared" si="236"/>
        <v>2.42</v>
      </c>
      <c r="J148" s="28">
        <f t="shared" si="237"/>
        <v>1.8490707964601771</v>
      </c>
      <c r="K148">
        <v>11.25395</v>
      </c>
      <c r="L148" s="26">
        <f t="shared" si="238"/>
        <v>5.6269749999999998</v>
      </c>
      <c r="M148" s="26">
        <f t="shared" si="239"/>
        <v>4.2994525392196294</v>
      </c>
      <c r="P148">
        <v>0.25844999999999996</v>
      </c>
      <c r="Q148">
        <v>1.3274999999999999</v>
      </c>
      <c r="R148">
        <v>8.5495000000000001</v>
      </c>
      <c r="S148">
        <v>42.935000000000002</v>
      </c>
      <c r="T148">
        <v>0.50429999999999997</v>
      </c>
      <c r="U148" s="26">
        <f t="shared" si="240"/>
        <v>0.25214999999999999</v>
      </c>
      <c r="V148" s="26">
        <f t="shared" si="241"/>
        <v>0.18852939382011413</v>
      </c>
      <c r="X148">
        <v>0.33284999999999998</v>
      </c>
      <c r="Y148" s="26">
        <f t="shared" si="242"/>
        <v>0.16642499999999999</v>
      </c>
      <c r="Z148" s="26">
        <f t="shared" si="243"/>
        <v>0.1271618211987128</v>
      </c>
      <c r="AB148">
        <v>0.76740000000000008</v>
      </c>
      <c r="AC148" s="26">
        <f t="shared" si="244"/>
        <v>0.38370000000000004</v>
      </c>
      <c r="AD148" s="26">
        <f t="shared" si="245"/>
        <v>0.29317705148833473</v>
      </c>
      <c r="AF148">
        <v>0.378</v>
      </c>
      <c r="AG148" s="26">
        <f t="shared" si="246"/>
        <v>0.189</v>
      </c>
      <c r="AH148" s="26">
        <f t="shared" si="247"/>
        <v>0.1444109010458568</v>
      </c>
      <c r="AJ148">
        <v>3.2435</v>
      </c>
      <c r="AK148" s="26">
        <f t="shared" si="248"/>
        <v>1.62175</v>
      </c>
      <c r="AL148" s="26">
        <f t="shared" si="249"/>
        <v>1.2391448612228479</v>
      </c>
      <c r="AN148">
        <v>3.4645000000000001</v>
      </c>
      <c r="AO148">
        <v>0.4708</v>
      </c>
      <c r="AP148" s="26">
        <f t="shared" si="250"/>
        <v>0.2354</v>
      </c>
      <c r="AQ148" s="26">
        <f t="shared" si="251"/>
        <v>0.17986415929203542</v>
      </c>
      <c r="AS148">
        <v>3.9885000000000002</v>
      </c>
      <c r="AT148">
        <v>1.6225000000000001</v>
      </c>
      <c r="AU148" s="26">
        <f t="shared" si="252"/>
        <v>0.81125000000000003</v>
      </c>
      <c r="AV148" s="26">
        <f t="shared" si="253"/>
        <v>0.61985896017699116</v>
      </c>
      <c r="AX148">
        <v>78.489999999999995</v>
      </c>
      <c r="AY148">
        <v>41.195010000000003</v>
      </c>
      <c r="AZ148">
        <v>2.3204950000000002</v>
      </c>
      <c r="BA148" s="26">
        <f t="shared" si="212"/>
        <v>23.204950000000004</v>
      </c>
      <c r="BB148" s="26">
        <f t="shared" si="254"/>
        <v>17.730411313354793</v>
      </c>
      <c r="BD148">
        <v>17.752680000000002</v>
      </c>
    </row>
    <row r="149" spans="1:56" x14ac:dyDescent="0.3">
      <c r="A149" t="s">
        <v>204</v>
      </c>
      <c r="B149" t="s">
        <v>240</v>
      </c>
      <c r="C149">
        <v>12</v>
      </c>
      <c r="D149" s="7">
        <v>34.14</v>
      </c>
      <c r="E149">
        <v>2.7509999999999999</v>
      </c>
      <c r="F149" s="26">
        <f t="shared" si="234"/>
        <v>1.3754999999999999</v>
      </c>
      <c r="G149" s="26">
        <f t="shared" si="235"/>
        <v>0.92421905136784088</v>
      </c>
      <c r="I149" s="28">
        <f t="shared" si="236"/>
        <v>1.3754999999999999</v>
      </c>
      <c r="J149" s="28">
        <f t="shared" si="237"/>
        <v>0.94448049074818985</v>
      </c>
      <c r="K149">
        <v>12.783949999999999</v>
      </c>
      <c r="L149" s="26">
        <f t="shared" si="238"/>
        <v>6.3919749999999995</v>
      </c>
      <c r="M149" s="26">
        <f t="shared" si="239"/>
        <v>4.3890190366049877</v>
      </c>
      <c r="P149">
        <v>0</v>
      </c>
      <c r="Q149">
        <v>2.4255</v>
      </c>
      <c r="R149">
        <v>8.3915000000000006</v>
      </c>
      <c r="S149">
        <v>28.315000000000001</v>
      </c>
      <c r="T149">
        <v>0.68780000000000008</v>
      </c>
      <c r="U149" s="26">
        <f t="shared" si="240"/>
        <v>0.34390000000000004</v>
      </c>
      <c r="V149" s="26">
        <f t="shared" si="241"/>
        <v>0.23107156071639443</v>
      </c>
      <c r="X149">
        <v>0.31464999999999999</v>
      </c>
      <c r="Y149" s="26">
        <f t="shared" si="242"/>
        <v>0.15732499999999999</v>
      </c>
      <c r="Z149" s="26">
        <f t="shared" si="243"/>
        <v>0.10802645816572808</v>
      </c>
      <c r="AB149">
        <v>1.1040000000000001</v>
      </c>
      <c r="AC149" s="26">
        <f t="shared" si="244"/>
        <v>0.55200000000000005</v>
      </c>
      <c r="AD149" s="26">
        <f t="shared" si="245"/>
        <v>0.379028157683025</v>
      </c>
      <c r="AF149">
        <v>0.4178</v>
      </c>
      <c r="AG149" s="26">
        <f t="shared" si="246"/>
        <v>0.2089</v>
      </c>
      <c r="AH149" s="26">
        <f t="shared" si="247"/>
        <v>0.14344018503620273</v>
      </c>
      <c r="AJ149">
        <v>2.6095000000000002</v>
      </c>
      <c r="AK149" s="26">
        <f t="shared" si="248"/>
        <v>1.3047500000000001</v>
      </c>
      <c r="AL149" s="26">
        <f t="shared" si="249"/>
        <v>0.89590034191472256</v>
      </c>
      <c r="AN149">
        <v>3.5065</v>
      </c>
      <c r="AO149">
        <v>0.75450000000000006</v>
      </c>
      <c r="AP149" s="26">
        <f t="shared" si="250"/>
        <v>0.37725000000000003</v>
      </c>
      <c r="AQ149" s="26">
        <f t="shared" si="251"/>
        <v>0.25903690667739343</v>
      </c>
      <c r="AS149">
        <v>0.35450000000000004</v>
      </c>
      <c r="AT149">
        <v>1.6425000000000001</v>
      </c>
      <c r="AU149" s="26">
        <f t="shared" si="252"/>
        <v>0.82125000000000004</v>
      </c>
      <c r="AV149" s="26">
        <f t="shared" si="253"/>
        <v>0.56390738133547869</v>
      </c>
      <c r="AX149">
        <v>51.57</v>
      </c>
      <c r="AY149">
        <v>42.875300000000003</v>
      </c>
      <c r="AZ149">
        <v>1.9010590000000001</v>
      </c>
      <c r="BA149" s="26">
        <f t="shared" si="212"/>
        <v>19.010590000000001</v>
      </c>
      <c r="BB149" s="26">
        <f t="shared" si="254"/>
        <v>13.053530623491552</v>
      </c>
      <c r="BD149">
        <v>22.553380000000001</v>
      </c>
    </row>
    <row r="150" spans="1:56" x14ac:dyDescent="0.3">
      <c r="A150" t="s">
        <v>205</v>
      </c>
      <c r="B150" t="s">
        <v>240</v>
      </c>
      <c r="C150">
        <v>12</v>
      </c>
      <c r="D150" s="7">
        <v>31.6</v>
      </c>
      <c r="E150">
        <v>7.8049999999999997</v>
      </c>
      <c r="F150" s="26">
        <f t="shared" si="234"/>
        <v>3.9024999999999999</v>
      </c>
      <c r="G150" s="26">
        <f t="shared" si="235"/>
        <v>2.427061602046841</v>
      </c>
      <c r="I150" s="28">
        <f t="shared" si="236"/>
        <v>3.9024999999999999</v>
      </c>
      <c r="J150" s="28">
        <f t="shared" si="237"/>
        <v>2.4802695092518103</v>
      </c>
      <c r="K150">
        <v>22.793950000000002</v>
      </c>
      <c r="L150" s="26">
        <f t="shared" si="238"/>
        <v>11.396975000000001</v>
      </c>
      <c r="M150" s="26">
        <f t="shared" si="239"/>
        <v>7.2434515285599366</v>
      </c>
      <c r="P150">
        <v>0.10025000000000001</v>
      </c>
      <c r="Q150">
        <v>0.3715</v>
      </c>
      <c r="R150">
        <v>13.141500000000001</v>
      </c>
      <c r="S150">
        <v>27.635000000000002</v>
      </c>
      <c r="T150">
        <v>1.1504999999999999</v>
      </c>
      <c r="U150" s="26">
        <f t="shared" si="240"/>
        <v>0.57524999999999993</v>
      </c>
      <c r="V150" s="26">
        <f t="shared" si="241"/>
        <v>0.35776225152529023</v>
      </c>
      <c r="X150">
        <v>0.67255000000000009</v>
      </c>
      <c r="Y150" s="26">
        <f t="shared" si="242"/>
        <v>0.33627500000000005</v>
      </c>
      <c r="Z150" s="26">
        <f t="shared" si="243"/>
        <v>0.2137226468222044</v>
      </c>
      <c r="AB150">
        <v>3.3459999999999996</v>
      </c>
      <c r="AC150" s="26">
        <f t="shared" si="244"/>
        <v>1.6729999999999998</v>
      </c>
      <c r="AD150" s="26">
        <f t="shared" si="245"/>
        <v>1.0632904263877716</v>
      </c>
      <c r="AF150">
        <v>2.1274999999999999</v>
      </c>
      <c r="AG150" s="26">
        <f t="shared" si="246"/>
        <v>1.06375</v>
      </c>
      <c r="AH150" s="26">
        <f t="shared" si="247"/>
        <v>0.67607602574416736</v>
      </c>
      <c r="AJ150">
        <v>2.3435000000000001</v>
      </c>
      <c r="AK150" s="26">
        <f t="shared" si="248"/>
        <v>1.1717500000000001</v>
      </c>
      <c r="AL150" s="26">
        <f t="shared" si="249"/>
        <v>0.74471641190667748</v>
      </c>
      <c r="AN150">
        <v>7.4795000000000007</v>
      </c>
      <c r="AO150">
        <v>0.61799999999999999</v>
      </c>
      <c r="AP150" s="26">
        <f t="shared" si="250"/>
        <v>0.309</v>
      </c>
      <c r="AQ150" s="26">
        <f t="shared" si="251"/>
        <v>0.1963877715205149</v>
      </c>
      <c r="AS150">
        <v>2.4364999999999997</v>
      </c>
      <c r="AT150">
        <v>2.7534999999999998</v>
      </c>
      <c r="AU150" s="26">
        <f t="shared" si="252"/>
        <v>1.3767499999999999</v>
      </c>
      <c r="AV150" s="26">
        <f t="shared" si="253"/>
        <v>0.87500603378921959</v>
      </c>
      <c r="AX150">
        <v>78.75</v>
      </c>
      <c r="AY150">
        <v>40.527670000000001</v>
      </c>
      <c r="AZ150">
        <v>2.138808</v>
      </c>
      <c r="BA150" s="26">
        <f t="shared" si="212"/>
        <v>21.388080000000002</v>
      </c>
      <c r="BB150" s="26">
        <f t="shared" si="254"/>
        <v>13.593389541432023</v>
      </c>
      <c r="BD150">
        <v>18.948720000000002</v>
      </c>
    </row>
    <row r="151" spans="1:56" x14ac:dyDescent="0.3">
      <c r="A151" t="s">
        <v>206</v>
      </c>
      <c r="B151" t="s">
        <v>240</v>
      </c>
      <c r="C151">
        <v>12</v>
      </c>
      <c r="D151" s="7">
        <v>28.72</v>
      </c>
      <c r="E151">
        <v>3.7169999999999996</v>
      </c>
      <c r="F151" s="26">
        <f t="shared" si="234"/>
        <v>1.8584999999999998</v>
      </c>
      <c r="G151" s="26">
        <f t="shared" si="235"/>
        <v>1.0505042314505018</v>
      </c>
      <c r="I151" s="28">
        <f t="shared" si="236"/>
        <v>1.8584999999999998</v>
      </c>
      <c r="J151" s="28">
        <f t="shared" si="237"/>
        <v>1.0735341914722445</v>
      </c>
      <c r="K151">
        <v>19.653950000000002</v>
      </c>
      <c r="L151" s="26">
        <f t="shared" si="238"/>
        <v>9.8269750000000009</v>
      </c>
      <c r="M151" s="26">
        <f t="shared" si="239"/>
        <v>5.6764022928399038</v>
      </c>
      <c r="P151">
        <v>1.2449999999999989E-2</v>
      </c>
      <c r="Q151">
        <v>0.57340000000000002</v>
      </c>
      <c r="R151">
        <v>11.4215</v>
      </c>
      <c r="S151">
        <v>4.1350000000000016</v>
      </c>
      <c r="T151">
        <v>1.0774999999999999</v>
      </c>
      <c r="U151" s="26">
        <f t="shared" si="240"/>
        <v>0.53874999999999995</v>
      </c>
      <c r="V151" s="26">
        <f t="shared" si="241"/>
        <v>0.3045246998622318</v>
      </c>
      <c r="X151">
        <v>0.67815000000000003</v>
      </c>
      <c r="Y151" s="26">
        <f t="shared" si="242"/>
        <v>0.33907500000000002</v>
      </c>
      <c r="Z151" s="26">
        <f t="shared" si="243"/>
        <v>0.19586150442477876</v>
      </c>
      <c r="AB151">
        <v>2.5099999999999998</v>
      </c>
      <c r="AC151" s="26">
        <f t="shared" si="244"/>
        <v>1.2549999999999999</v>
      </c>
      <c r="AD151" s="26">
        <f t="shared" si="245"/>
        <v>0.72493161705551079</v>
      </c>
      <c r="AF151">
        <v>1.9655</v>
      </c>
      <c r="AG151" s="26">
        <f t="shared" si="246"/>
        <v>0.98275000000000001</v>
      </c>
      <c r="AH151" s="26">
        <f t="shared" si="247"/>
        <v>0.5676705551086082</v>
      </c>
      <c r="AJ151">
        <v>2.0965000000000003</v>
      </c>
      <c r="AK151" s="26">
        <f t="shared" si="248"/>
        <v>1.0482500000000001</v>
      </c>
      <c r="AL151" s="26">
        <f t="shared" si="249"/>
        <v>0.60550563153660497</v>
      </c>
      <c r="AN151">
        <v>6.8775000000000004</v>
      </c>
      <c r="AO151">
        <v>1.0245</v>
      </c>
      <c r="AP151" s="26">
        <f t="shared" si="250"/>
        <v>0.51224999999999998</v>
      </c>
      <c r="AQ151" s="26">
        <f t="shared" si="251"/>
        <v>0.29589340305711986</v>
      </c>
      <c r="AS151">
        <v>3.7094999999999994</v>
      </c>
      <c r="AT151">
        <v>2.7605</v>
      </c>
      <c r="AU151" s="26">
        <f t="shared" si="252"/>
        <v>1.38025</v>
      </c>
      <c r="AV151" s="26">
        <f t="shared" si="253"/>
        <v>0.79728037007240549</v>
      </c>
      <c r="AX151">
        <v>63.250000000000007</v>
      </c>
      <c r="AY151">
        <v>41.652009999999997</v>
      </c>
      <c r="AZ151">
        <v>2.3925420000000002</v>
      </c>
      <c r="BA151" s="26">
        <f t="shared" si="212"/>
        <v>23.925420000000003</v>
      </c>
      <c r="BB151" s="26">
        <f t="shared" si="254"/>
        <v>13.820154111021724</v>
      </c>
      <c r="BD151">
        <v>17.409109999999998</v>
      </c>
    </row>
    <row r="152" spans="1:56" x14ac:dyDescent="0.3">
      <c r="A152" t="s">
        <v>207</v>
      </c>
      <c r="B152" t="s">
        <v>240</v>
      </c>
      <c r="C152">
        <v>12</v>
      </c>
      <c r="D152" s="7">
        <v>22.84</v>
      </c>
      <c r="E152">
        <v>9.3450000000000006</v>
      </c>
      <c r="F152" s="26">
        <f t="shared" si="234"/>
        <v>4.6725000000000003</v>
      </c>
      <c r="G152" s="26">
        <f t="shared" si="235"/>
        <v>2.1003719740208622</v>
      </c>
      <c r="I152" s="28">
        <f t="shared" si="236"/>
        <v>4.6725000000000003</v>
      </c>
      <c r="J152" s="28">
        <f t="shared" si="237"/>
        <v>2.1464179404666135</v>
      </c>
      <c r="K152">
        <v>10.733949999999998</v>
      </c>
      <c r="L152" s="26">
        <f t="shared" si="238"/>
        <v>5.3669749999999992</v>
      </c>
      <c r="M152" s="26">
        <f t="shared" si="239"/>
        <v>2.4654406476267092</v>
      </c>
      <c r="P152">
        <v>0.26124999999999998</v>
      </c>
      <c r="Q152">
        <v>0.68049999999999999</v>
      </c>
      <c r="R152">
        <v>12.781499999999999</v>
      </c>
      <c r="S152">
        <v>0</v>
      </c>
      <c r="T152">
        <v>2.7855000000000003</v>
      </c>
      <c r="U152" s="26">
        <f t="shared" si="240"/>
        <v>1.3927500000000002</v>
      </c>
      <c r="V152" s="26">
        <f t="shared" si="241"/>
        <v>0.62606593190316873</v>
      </c>
      <c r="X152">
        <v>0.62995000000000001</v>
      </c>
      <c r="Y152" s="26">
        <f t="shared" si="242"/>
        <v>0.314975</v>
      </c>
      <c r="Z152" s="26">
        <f t="shared" si="243"/>
        <v>0.14469084875301691</v>
      </c>
      <c r="AB152">
        <v>1.0130000000000001</v>
      </c>
      <c r="AC152" s="26">
        <f t="shared" si="244"/>
        <v>0.50650000000000006</v>
      </c>
      <c r="AD152" s="26">
        <f t="shared" si="245"/>
        <v>0.23267216411906683</v>
      </c>
      <c r="AF152">
        <v>0.3034</v>
      </c>
      <c r="AG152" s="26">
        <f t="shared" si="246"/>
        <v>0.1517</v>
      </c>
      <c r="AH152" s="26">
        <f t="shared" si="247"/>
        <v>6.9686806114239747E-2</v>
      </c>
      <c r="AJ152">
        <v>5.1774999999999993</v>
      </c>
      <c r="AK152" s="26">
        <f t="shared" si="248"/>
        <v>2.5887499999999997</v>
      </c>
      <c r="AL152" s="26">
        <f t="shared" si="249"/>
        <v>1.1892005229283988</v>
      </c>
      <c r="AN152">
        <v>5.8895</v>
      </c>
      <c r="AO152">
        <v>0.91180000000000005</v>
      </c>
      <c r="AP152" s="26">
        <f t="shared" si="250"/>
        <v>0.45590000000000003</v>
      </c>
      <c r="AQ152" s="26">
        <f t="shared" si="251"/>
        <v>0.20942791633145616</v>
      </c>
      <c r="AS152">
        <v>0</v>
      </c>
      <c r="AT152">
        <v>2.6575000000000002</v>
      </c>
      <c r="AU152" s="26">
        <f t="shared" si="252"/>
        <v>1.3287500000000001</v>
      </c>
      <c r="AV152" s="26">
        <f t="shared" si="253"/>
        <v>0.61039119066773939</v>
      </c>
      <c r="AX152">
        <v>51.780000000000008</v>
      </c>
      <c r="AY152">
        <v>42.088000000000001</v>
      </c>
      <c r="AZ152">
        <v>2.3596550000000001</v>
      </c>
      <c r="BA152" s="26">
        <f t="shared" si="212"/>
        <v>23.596550000000001</v>
      </c>
      <c r="BB152" s="26">
        <f t="shared" si="254"/>
        <v>10.839605832662912</v>
      </c>
      <c r="BD152">
        <v>17.836510000000001</v>
      </c>
    </row>
    <row r="153" spans="1:56" x14ac:dyDescent="0.3">
      <c r="A153" t="s">
        <v>208</v>
      </c>
      <c r="B153" t="s">
        <v>240</v>
      </c>
      <c r="C153">
        <v>12</v>
      </c>
      <c r="D153" s="7">
        <v>19.32</v>
      </c>
      <c r="E153">
        <v>8.4210000000000012</v>
      </c>
      <c r="F153" s="26">
        <f t="shared" si="234"/>
        <v>4.2105000000000006</v>
      </c>
      <c r="G153" s="26">
        <f t="shared" si="235"/>
        <v>1.6010009840582564</v>
      </c>
      <c r="I153" s="28">
        <f t="shared" si="236"/>
        <v>4.2105000000000006</v>
      </c>
      <c r="J153" s="28">
        <f t="shared" si="237"/>
        <v>1.6360993563958168</v>
      </c>
      <c r="K153">
        <v>7.8359500000000004</v>
      </c>
      <c r="L153" s="26">
        <f t="shared" si="238"/>
        <v>3.9179750000000002</v>
      </c>
      <c r="M153" s="26">
        <f t="shared" si="239"/>
        <v>1.5224311544650042</v>
      </c>
      <c r="P153">
        <v>0</v>
      </c>
      <c r="Q153">
        <v>0.85129999999999995</v>
      </c>
      <c r="R153">
        <v>9.3315000000000001</v>
      </c>
      <c r="S153">
        <v>0</v>
      </c>
      <c r="T153">
        <v>2.3305000000000002</v>
      </c>
      <c r="U153" s="26">
        <f t="shared" si="240"/>
        <v>1.1652500000000001</v>
      </c>
      <c r="V153" s="26">
        <f t="shared" si="241"/>
        <v>0.44307478842747494</v>
      </c>
      <c r="X153">
        <v>1.1849999999999999E-2</v>
      </c>
      <c r="Y153" s="26">
        <f t="shared" si="242"/>
        <v>5.9249999999999997E-3</v>
      </c>
      <c r="Z153" s="26">
        <f t="shared" si="243"/>
        <v>2.3023129525341912E-3</v>
      </c>
      <c r="AB153">
        <v>0.63150000000000006</v>
      </c>
      <c r="AC153" s="26">
        <f t="shared" si="244"/>
        <v>0.31575000000000003</v>
      </c>
      <c r="AD153" s="26">
        <f t="shared" si="245"/>
        <v>0.12269288012872086</v>
      </c>
      <c r="AF153">
        <v>0.2369</v>
      </c>
      <c r="AG153" s="26">
        <f t="shared" si="246"/>
        <v>0.11845</v>
      </c>
      <c r="AH153" s="26">
        <f t="shared" si="247"/>
        <v>4.6026830249396626E-2</v>
      </c>
      <c r="AJ153">
        <v>2.3535000000000004</v>
      </c>
      <c r="AK153" s="26">
        <f t="shared" si="248"/>
        <v>1.1767500000000002</v>
      </c>
      <c r="AL153" s="26">
        <f t="shared" si="249"/>
        <v>0.45725683829444896</v>
      </c>
      <c r="AN153">
        <v>4.5914999999999999</v>
      </c>
      <c r="AO153">
        <v>0.58140000000000003</v>
      </c>
      <c r="AP153" s="26">
        <f t="shared" si="250"/>
        <v>0.29070000000000001</v>
      </c>
      <c r="AQ153" s="26">
        <f t="shared" si="251"/>
        <v>0.11295905068382946</v>
      </c>
      <c r="AS153">
        <v>2.3055000000000003</v>
      </c>
      <c r="AT153">
        <v>0.6663</v>
      </c>
      <c r="AU153" s="26">
        <f t="shared" si="252"/>
        <v>0.33315</v>
      </c>
      <c r="AV153" s="26">
        <f t="shared" si="253"/>
        <v>0.12945410297666934</v>
      </c>
      <c r="AX153">
        <v>30.97</v>
      </c>
      <c r="AY153">
        <v>39.949530000000003</v>
      </c>
      <c r="AZ153">
        <v>2.3439070000000002</v>
      </c>
      <c r="BA153" s="26">
        <f t="shared" si="212"/>
        <v>23.439070000000001</v>
      </c>
      <c r="BB153" s="26">
        <f t="shared" si="254"/>
        <v>9.1078606677393417</v>
      </c>
      <c r="BD153">
        <v>17.043990000000001</v>
      </c>
    </row>
    <row r="154" spans="1:56" x14ac:dyDescent="0.3">
      <c r="A154" t="s">
        <v>209</v>
      </c>
      <c r="B154" t="s">
        <v>240</v>
      </c>
      <c r="C154">
        <v>12</v>
      </c>
      <c r="D154" s="7">
        <v>16.260000000000002</v>
      </c>
      <c r="E154">
        <v>9.4969999999999999</v>
      </c>
      <c r="F154" s="26">
        <f t="shared" si="234"/>
        <v>4.7484999999999999</v>
      </c>
      <c r="G154" s="26">
        <f t="shared" si="235"/>
        <v>1.5195947648100767</v>
      </c>
      <c r="I154" s="28">
        <f t="shared" si="236"/>
        <v>4.7484999999999999</v>
      </c>
      <c r="J154" s="28">
        <f t="shared" si="237"/>
        <v>1.5529084875301691</v>
      </c>
      <c r="K154">
        <v>7.0309499999999998</v>
      </c>
      <c r="L154" s="26">
        <f t="shared" si="238"/>
        <v>3.5154749999999999</v>
      </c>
      <c r="M154" s="26">
        <f t="shared" si="239"/>
        <v>1.149670625502816</v>
      </c>
      <c r="P154">
        <v>4.5350000000000001E-2</v>
      </c>
      <c r="Q154">
        <v>0.56220000000000003</v>
      </c>
      <c r="R154">
        <v>25.761500000000002</v>
      </c>
      <c r="S154">
        <v>13.375000000000004</v>
      </c>
      <c r="T154">
        <v>2.8175000000000003</v>
      </c>
      <c r="U154" s="26">
        <f t="shared" si="240"/>
        <v>1.4087500000000002</v>
      </c>
      <c r="V154" s="26">
        <f t="shared" si="241"/>
        <v>0.45082218067309593</v>
      </c>
      <c r="X154">
        <v>0.75905</v>
      </c>
      <c r="Y154" s="26">
        <f t="shared" si="242"/>
        <v>0.379525</v>
      </c>
      <c r="Z154" s="26">
        <f t="shared" si="243"/>
        <v>0.12411658286403864</v>
      </c>
      <c r="AB154">
        <v>0.48610000000000009</v>
      </c>
      <c r="AC154" s="26">
        <f t="shared" si="244"/>
        <v>0.24305000000000004</v>
      </c>
      <c r="AD154" s="26">
        <f t="shared" si="245"/>
        <v>7.9484975864843141E-2</v>
      </c>
      <c r="AF154">
        <v>0.23359999999999997</v>
      </c>
      <c r="AG154" s="26">
        <f t="shared" si="246"/>
        <v>0.11679999999999999</v>
      </c>
      <c r="AH154" s="26">
        <f t="shared" si="247"/>
        <v>3.8197264682220435E-2</v>
      </c>
      <c r="AJ154">
        <v>3.8645</v>
      </c>
      <c r="AK154" s="26">
        <f t="shared" si="248"/>
        <v>1.93225</v>
      </c>
      <c r="AL154" s="26">
        <f t="shared" si="249"/>
        <v>0.63190637570394215</v>
      </c>
      <c r="AN154">
        <v>11.7075</v>
      </c>
      <c r="AO154">
        <v>0.9234</v>
      </c>
      <c r="AP154" s="26">
        <f t="shared" si="250"/>
        <v>0.4617</v>
      </c>
      <c r="AQ154" s="26">
        <f t="shared" si="251"/>
        <v>0.15099038616251007</v>
      </c>
      <c r="AS154">
        <v>9.0694999999999997</v>
      </c>
      <c r="AT154">
        <v>2.1515</v>
      </c>
      <c r="AU154" s="26">
        <f t="shared" si="252"/>
        <v>1.07575</v>
      </c>
      <c r="AV154" s="26">
        <f t="shared" si="253"/>
        <v>0.35180400241351567</v>
      </c>
      <c r="AX154">
        <v>73.19</v>
      </c>
      <c r="AY154">
        <v>38.289499999999997</v>
      </c>
      <c r="AZ154">
        <v>1.595294</v>
      </c>
      <c r="BA154" s="26">
        <f t="shared" si="212"/>
        <v>15.95294</v>
      </c>
      <c r="BB154" s="26">
        <f t="shared" si="254"/>
        <v>5.2171119147224454</v>
      </c>
      <c r="BD154">
        <v>24.001529999999999</v>
      </c>
    </row>
    <row r="155" spans="1:56" x14ac:dyDescent="0.3">
      <c r="A155" t="s">
        <v>210</v>
      </c>
      <c r="B155" t="s">
        <v>240</v>
      </c>
      <c r="C155">
        <v>12</v>
      </c>
      <c r="D155" s="7">
        <v>10.29</v>
      </c>
      <c r="E155">
        <v>6.9550000000000001</v>
      </c>
      <c r="F155" s="26">
        <f t="shared" si="234"/>
        <v>3.4775</v>
      </c>
      <c r="G155" s="26">
        <f t="shared" si="235"/>
        <v>0.70426048022042897</v>
      </c>
      <c r="I155" s="28">
        <f t="shared" si="236"/>
        <v>3.4775</v>
      </c>
      <c r="J155" s="28">
        <f t="shared" si="237"/>
        <v>0.71969981898632329</v>
      </c>
      <c r="K155">
        <v>5.9369500000000004</v>
      </c>
      <c r="L155" s="26">
        <f t="shared" si="238"/>
        <v>2.9684750000000002</v>
      </c>
      <c r="M155" s="26">
        <f t="shared" si="239"/>
        <v>0.61435252916331451</v>
      </c>
      <c r="P155">
        <v>7.5149999999999995E-2</v>
      </c>
      <c r="Q155">
        <v>0.61849999999999994</v>
      </c>
      <c r="R155">
        <v>9.5715000000000003</v>
      </c>
      <c r="S155">
        <v>0</v>
      </c>
      <c r="T155">
        <v>1.7534999999999998</v>
      </c>
      <c r="U155" s="26">
        <f t="shared" si="240"/>
        <v>0.87674999999999992</v>
      </c>
      <c r="V155" s="26">
        <f t="shared" si="241"/>
        <v>0.1775586990749852</v>
      </c>
      <c r="X155">
        <v>0.68405000000000005</v>
      </c>
      <c r="Y155" s="26">
        <f t="shared" si="242"/>
        <v>0.34202500000000002</v>
      </c>
      <c r="Z155" s="26">
        <f t="shared" si="243"/>
        <v>7.0785141794046658E-2</v>
      </c>
      <c r="AB155">
        <v>0.40570000000000006</v>
      </c>
      <c r="AC155" s="26">
        <f t="shared" si="244"/>
        <v>0.20285000000000003</v>
      </c>
      <c r="AD155" s="26">
        <f t="shared" si="245"/>
        <v>4.1981627111826229E-2</v>
      </c>
      <c r="AF155">
        <v>0.1724</v>
      </c>
      <c r="AG155" s="26">
        <f t="shared" si="246"/>
        <v>8.6199999999999999E-2</v>
      </c>
      <c r="AH155" s="26">
        <f t="shared" si="247"/>
        <v>1.783986323411102E-2</v>
      </c>
      <c r="AJ155">
        <v>0.91649999999999987</v>
      </c>
      <c r="AK155" s="26">
        <f t="shared" si="248"/>
        <v>0.45824999999999994</v>
      </c>
      <c r="AL155" s="26">
        <f t="shared" si="249"/>
        <v>9.4838948109412693E-2</v>
      </c>
      <c r="AN155">
        <v>3.9264999999999999</v>
      </c>
      <c r="AO155">
        <v>0.75550000000000006</v>
      </c>
      <c r="AP155" s="26">
        <f t="shared" si="250"/>
        <v>0.37775000000000003</v>
      </c>
      <c r="AQ155" s="26">
        <f t="shared" si="251"/>
        <v>7.8178751005631542E-2</v>
      </c>
      <c r="AS155">
        <v>2.0984999999999996</v>
      </c>
      <c r="AT155">
        <v>1.7075</v>
      </c>
      <c r="AU155" s="26">
        <f t="shared" si="252"/>
        <v>0.85375000000000001</v>
      </c>
      <c r="AV155" s="26">
        <f t="shared" si="253"/>
        <v>0.17669122083668543</v>
      </c>
      <c r="AX155">
        <v>73.86</v>
      </c>
      <c r="AY155">
        <v>43.580039999999997</v>
      </c>
      <c r="AZ155">
        <v>1.7723040000000001</v>
      </c>
      <c r="BA155" s="26">
        <f t="shared" si="212"/>
        <v>17.723040000000001</v>
      </c>
      <c r="BB155" s="26">
        <f t="shared" si="254"/>
        <v>3.6679421078037007</v>
      </c>
      <c r="BD155">
        <v>24.589479999999998</v>
      </c>
    </row>
    <row r="156" spans="1:56" x14ac:dyDescent="0.3">
      <c r="A156" t="s">
        <v>211</v>
      </c>
      <c r="B156" t="s">
        <v>240</v>
      </c>
      <c r="C156">
        <v>12</v>
      </c>
      <c r="D156" s="7">
        <v>8.8000000000000007</v>
      </c>
      <c r="E156">
        <v>17.765000000000001</v>
      </c>
      <c r="F156" s="26">
        <f t="shared" si="234"/>
        <v>8.8825000000000003</v>
      </c>
      <c r="G156" s="26">
        <f t="shared" si="235"/>
        <v>1.5383979531588272</v>
      </c>
      <c r="I156" s="28">
        <f t="shared" si="236"/>
        <v>8.8825000000000003</v>
      </c>
      <c r="J156" s="28">
        <f t="shared" si="237"/>
        <v>1.5721238938053099</v>
      </c>
      <c r="K156">
        <v>7.4439500000000001</v>
      </c>
      <c r="L156" s="26">
        <f t="shared" si="238"/>
        <v>3.721975</v>
      </c>
      <c r="M156" s="26">
        <f t="shared" si="239"/>
        <v>0.65875663716814159</v>
      </c>
      <c r="P156">
        <v>0</v>
      </c>
      <c r="Q156">
        <v>0.60760000000000003</v>
      </c>
      <c r="R156">
        <v>13.3315</v>
      </c>
      <c r="S156">
        <v>-0.89499999999999957</v>
      </c>
      <c r="T156">
        <v>4.6855000000000002</v>
      </c>
      <c r="U156" s="26">
        <f t="shared" si="240"/>
        <v>2.3427500000000001</v>
      </c>
      <c r="V156" s="26">
        <f t="shared" si="241"/>
        <v>0.40575083644951787</v>
      </c>
      <c r="X156">
        <v>0.52555000000000007</v>
      </c>
      <c r="Y156" s="26">
        <f t="shared" si="242"/>
        <v>0.26277500000000004</v>
      </c>
      <c r="Z156" s="26">
        <f t="shared" si="243"/>
        <v>4.6508849557522131E-2</v>
      </c>
      <c r="AB156">
        <v>0.44469999999999998</v>
      </c>
      <c r="AC156" s="26">
        <f t="shared" si="244"/>
        <v>0.22234999999999999</v>
      </c>
      <c r="AD156" s="26">
        <f t="shared" si="245"/>
        <v>3.9353982300884958E-2</v>
      </c>
      <c r="AF156">
        <v>0.28999999999999998</v>
      </c>
      <c r="AG156" s="26">
        <f t="shared" si="246"/>
        <v>0.14499999999999999</v>
      </c>
      <c r="AH156" s="26">
        <f t="shared" si="247"/>
        <v>2.5663716814159292E-2</v>
      </c>
      <c r="AJ156">
        <v>2.3745000000000003</v>
      </c>
      <c r="AK156" s="26">
        <f t="shared" si="248"/>
        <v>1.1872500000000001</v>
      </c>
      <c r="AL156" s="26">
        <f t="shared" si="249"/>
        <v>0.21013274336283191</v>
      </c>
      <c r="AN156">
        <v>4.6645000000000003</v>
      </c>
      <c r="AO156">
        <v>0.97650000000000003</v>
      </c>
      <c r="AP156" s="26">
        <f t="shared" si="250"/>
        <v>0.48825000000000002</v>
      </c>
      <c r="AQ156" s="26">
        <f t="shared" si="251"/>
        <v>8.641592920353984E-2</v>
      </c>
      <c r="AS156">
        <v>7.7575000000000003</v>
      </c>
      <c r="AT156">
        <v>2.6505000000000001</v>
      </c>
      <c r="AU156" s="26">
        <f t="shared" si="252"/>
        <v>1.32525</v>
      </c>
      <c r="AV156" s="26">
        <f t="shared" si="253"/>
        <v>0.23455752212389386</v>
      </c>
      <c r="AX156">
        <v>77.539999999999992</v>
      </c>
      <c r="AY156">
        <v>38.876609999999999</v>
      </c>
      <c r="AZ156">
        <v>1.517682</v>
      </c>
      <c r="BA156" s="26">
        <f t="shared" si="212"/>
        <v>15.176819999999999</v>
      </c>
      <c r="BB156" s="26">
        <f t="shared" si="254"/>
        <v>2.686162831858407</v>
      </c>
      <c r="BD156">
        <v>25.615780000000001</v>
      </c>
    </row>
    <row r="157" spans="1:56" x14ac:dyDescent="0.3">
      <c r="A157" t="s">
        <v>212</v>
      </c>
      <c r="B157" t="s">
        <v>240</v>
      </c>
      <c r="C157">
        <v>12</v>
      </c>
      <c r="D157" s="7">
        <v>6.93</v>
      </c>
      <c r="E157">
        <v>4.4139999999999997</v>
      </c>
      <c r="F157" s="26">
        <f t="shared" si="234"/>
        <v>2.2069999999999999</v>
      </c>
      <c r="G157" s="26">
        <f t="shared" si="235"/>
        <v>0.30101377681558744</v>
      </c>
      <c r="I157" s="28">
        <f t="shared" si="236"/>
        <v>2.2069999999999999</v>
      </c>
      <c r="J157" s="28">
        <f t="shared" si="237"/>
        <v>0.30761283185840704</v>
      </c>
      <c r="K157">
        <v>6.5699500000000004</v>
      </c>
      <c r="L157" s="26">
        <f t="shared" si="238"/>
        <v>3.2849750000000002</v>
      </c>
      <c r="M157" s="26">
        <f t="shared" si="239"/>
        <v>0.45786155973451326</v>
      </c>
      <c r="P157">
        <v>0.29225000000000001</v>
      </c>
      <c r="Q157">
        <v>0.59570000000000001</v>
      </c>
      <c r="R157">
        <v>9.3115000000000006</v>
      </c>
      <c r="S157">
        <v>0</v>
      </c>
      <c r="T157">
        <v>1.0774999999999999</v>
      </c>
      <c r="U157" s="26">
        <f t="shared" si="240"/>
        <v>0.53874999999999995</v>
      </c>
      <c r="V157" s="26">
        <f t="shared" si="241"/>
        <v>7.3480368037787819E-2</v>
      </c>
      <c r="X157">
        <v>0.79375000000000007</v>
      </c>
      <c r="Y157" s="26">
        <f t="shared" si="242"/>
        <v>0.39687500000000003</v>
      </c>
      <c r="Z157" s="26">
        <f t="shared" si="243"/>
        <v>5.53166482300885E-2</v>
      </c>
      <c r="AB157">
        <v>0.32479999999999998</v>
      </c>
      <c r="AC157" s="26">
        <f t="shared" si="244"/>
        <v>0.16239999999999999</v>
      </c>
      <c r="AD157" s="26">
        <f t="shared" si="245"/>
        <v>2.2635398230088491E-2</v>
      </c>
      <c r="AF157">
        <v>0.13319999999999999</v>
      </c>
      <c r="AG157" s="26">
        <f t="shared" si="246"/>
        <v>6.6599999999999993E-2</v>
      </c>
      <c r="AH157" s="26">
        <f t="shared" si="247"/>
        <v>9.2827433628318579E-3</v>
      </c>
      <c r="AJ157">
        <v>1.9684999999999999</v>
      </c>
      <c r="AK157" s="26">
        <f t="shared" si="248"/>
        <v>0.98424999999999996</v>
      </c>
      <c r="AL157" s="26">
        <f t="shared" si="249"/>
        <v>0.13718528761061946</v>
      </c>
      <c r="AN157">
        <v>5.0244999999999997</v>
      </c>
      <c r="AO157">
        <v>1.0305</v>
      </c>
      <c r="AP157" s="26">
        <f t="shared" si="250"/>
        <v>0.51524999999999999</v>
      </c>
      <c r="AQ157" s="26">
        <f t="shared" si="251"/>
        <v>7.1815818584070795E-2</v>
      </c>
      <c r="AS157">
        <v>2.2805</v>
      </c>
      <c r="AT157">
        <v>1.0515000000000001</v>
      </c>
      <c r="AU157" s="26">
        <f t="shared" si="252"/>
        <v>0.52575000000000005</v>
      </c>
      <c r="AV157" s="26">
        <f t="shared" si="253"/>
        <v>7.3279314159292036E-2</v>
      </c>
      <c r="AX157">
        <v>43.58</v>
      </c>
      <c r="AY157">
        <v>44.570970000000003</v>
      </c>
      <c r="AZ157">
        <v>1.8427009999999999</v>
      </c>
      <c r="BA157" s="26">
        <f t="shared" si="212"/>
        <v>18.427009999999999</v>
      </c>
      <c r="BB157" s="26">
        <f t="shared" si="254"/>
        <v>2.5683664380530971</v>
      </c>
      <c r="BD157">
        <v>24.187840000000001</v>
      </c>
    </row>
    <row r="158" spans="1:56" s="24" customFormat="1" x14ac:dyDescent="0.3">
      <c r="A158" s="24" t="s">
        <v>213</v>
      </c>
      <c r="B158" s="24" t="s">
        <v>240</v>
      </c>
      <c r="C158" s="24">
        <v>12</v>
      </c>
      <c r="D158" s="25">
        <v>5.63</v>
      </c>
      <c r="E158" s="24">
        <v>10.575000000000001</v>
      </c>
      <c r="F158" s="27">
        <f t="shared" si="234"/>
        <v>5.2875000000000005</v>
      </c>
      <c r="G158" s="27">
        <f t="shared" si="235"/>
        <v>0.58588122416847077</v>
      </c>
      <c r="H158" s="45">
        <f>G146-G158</f>
        <v>1.0590571737846879</v>
      </c>
      <c r="I158" s="29">
        <f t="shared" si="236"/>
        <v>5.2875000000000005</v>
      </c>
      <c r="J158" s="29">
        <f t="shared" si="237"/>
        <v>0.59872536202735327</v>
      </c>
      <c r="K158" s="24">
        <v>4.6769499999999997</v>
      </c>
      <c r="L158" s="27">
        <f t="shared" si="238"/>
        <v>2.3384749999999999</v>
      </c>
      <c r="M158" s="27">
        <f t="shared" si="239"/>
        <v>0.26479513777152053</v>
      </c>
      <c r="N158" s="45">
        <f>M146-M158</f>
        <v>7.0821798622284788</v>
      </c>
      <c r="O158" s="45"/>
      <c r="P158" s="24">
        <v>2.9049999999999992E-2</v>
      </c>
      <c r="Q158" s="24">
        <v>1.0634999999999999</v>
      </c>
      <c r="R158" s="24">
        <v>7.4525000000000006</v>
      </c>
      <c r="S158" s="24">
        <v>0.91499999999999915</v>
      </c>
      <c r="T158" s="24">
        <v>2.5055000000000001</v>
      </c>
      <c r="U158" s="27">
        <f t="shared" si="240"/>
        <v>1.25275</v>
      </c>
      <c r="V158" s="27">
        <f t="shared" si="241"/>
        <v>0.13881091320606179</v>
      </c>
      <c r="W158" s="45">
        <f>V146-V158</f>
        <v>0.24795999803188348</v>
      </c>
      <c r="X158" s="24">
        <v>0.16005</v>
      </c>
      <c r="Y158" s="26">
        <f t="shared" si="242"/>
        <v>8.0024999999999999E-2</v>
      </c>
      <c r="Z158" s="26">
        <f t="shared" si="243"/>
        <v>9.0615597345132751E-3</v>
      </c>
      <c r="AA158" s="44">
        <f>Z146-Z158</f>
        <v>4.3196134402654867</v>
      </c>
      <c r="AB158" s="24">
        <v>0.22419999999999998</v>
      </c>
      <c r="AC158" s="27">
        <f t="shared" si="244"/>
        <v>0.11209999999999999</v>
      </c>
      <c r="AD158" s="27">
        <f t="shared" si="245"/>
        <v>1.2693543845534996E-2</v>
      </c>
      <c r="AE158" s="45">
        <f>AD146-AD158</f>
        <v>1.216306456154465</v>
      </c>
      <c r="AF158" s="24">
        <v>0.13069999999999998</v>
      </c>
      <c r="AG158" s="27">
        <f t="shared" si="246"/>
        <v>6.5349999999999991E-2</v>
      </c>
      <c r="AH158" s="27">
        <f t="shared" si="247"/>
        <v>7.3998491552695082E-3</v>
      </c>
      <c r="AI158" s="45">
        <f>AH146-AH158</f>
        <v>0.12885015084473048</v>
      </c>
      <c r="AJ158" s="24">
        <v>3.7865000000000002</v>
      </c>
      <c r="AK158" s="27">
        <f t="shared" si="248"/>
        <v>1.8932500000000001</v>
      </c>
      <c r="AL158" s="27">
        <f t="shared" si="249"/>
        <v>0.21438048069187449</v>
      </c>
      <c r="AM158" s="45">
        <f>AL146-AL158</f>
        <v>1.1878695193081257</v>
      </c>
      <c r="AN158" s="24">
        <v>2.4504999999999999</v>
      </c>
      <c r="AO158" s="24">
        <v>0.75209999999999999</v>
      </c>
      <c r="AP158" s="27">
        <f t="shared" si="250"/>
        <v>0.37605</v>
      </c>
      <c r="AQ158" s="27">
        <f t="shared" si="251"/>
        <v>4.2581687449718422E-2</v>
      </c>
      <c r="AR158" s="45">
        <f>AQ146-AQ158</f>
        <v>0.74966831255028143</v>
      </c>
      <c r="AS158" s="24">
        <v>2.3334999999999999</v>
      </c>
      <c r="AT158" s="24">
        <v>1.0205</v>
      </c>
      <c r="AU158" s="27">
        <f t="shared" si="252"/>
        <v>0.51024999999999998</v>
      </c>
      <c r="AV158" s="27">
        <f t="shared" si="253"/>
        <v>5.7777705148833465E-2</v>
      </c>
      <c r="AW158" s="45">
        <f>AV146-AV158</f>
        <v>0.66997229485116649</v>
      </c>
      <c r="AX158" s="24">
        <v>104.94999999999999</v>
      </c>
      <c r="AY158" s="24">
        <v>42.948059999999998</v>
      </c>
      <c r="AZ158" s="24">
        <v>1.6649259999999999</v>
      </c>
      <c r="BA158" s="26">
        <f t="shared" si="212"/>
        <v>16.649259999999998</v>
      </c>
      <c r="BB158" s="27">
        <f t="shared" si="254"/>
        <v>1.8852641552695091</v>
      </c>
      <c r="BC158" s="45">
        <f>BB146-BB158</f>
        <v>20.889185844730491</v>
      </c>
      <c r="BD158" s="24">
        <v>25.795780000000001</v>
      </c>
    </row>
    <row r="159" spans="1:56" x14ac:dyDescent="0.3">
      <c r="A159" t="s">
        <v>214</v>
      </c>
      <c r="B159" t="s">
        <v>241</v>
      </c>
      <c r="C159">
        <v>13</v>
      </c>
      <c r="D159" s="7">
        <v>50.24</v>
      </c>
      <c r="E159">
        <v>3.6709999999999998</v>
      </c>
      <c r="F159" s="26">
        <f>E159*0.5</f>
        <v>1.8354999999999999</v>
      </c>
      <c r="G159" s="26">
        <f>F159*$D159/$D$3</f>
        <v>1.8149088762054713</v>
      </c>
      <c r="I159" s="28">
        <f>E159*0.5</f>
        <v>1.8354999999999999</v>
      </c>
      <c r="J159" s="28">
        <f>I159*D159/D$159</f>
        <v>1.8354999999999999</v>
      </c>
      <c r="K159">
        <v>13.013949999999999</v>
      </c>
      <c r="L159" s="26">
        <f>K159*0.5</f>
        <v>6.5069749999999997</v>
      </c>
      <c r="M159" s="26">
        <f>L159*$D159/$D$159</f>
        <v>6.5069749999999997</v>
      </c>
      <c r="P159">
        <v>0</v>
      </c>
      <c r="Q159">
        <v>0</v>
      </c>
      <c r="R159">
        <v>4.7834999999999992</v>
      </c>
      <c r="S159">
        <v>210.67500000000001</v>
      </c>
      <c r="T159">
        <v>0.26450000000000007</v>
      </c>
      <c r="U159" s="26">
        <f>T159*0.5</f>
        <v>0.13225000000000003</v>
      </c>
      <c r="V159" s="26">
        <f>U159*$D159/$D$3</f>
        <v>0.13076638456996656</v>
      </c>
      <c r="X159">
        <v>9.4413499999999999</v>
      </c>
      <c r="Y159" s="26">
        <f>X159*0.5</f>
        <v>4.720675</v>
      </c>
      <c r="Z159" s="26">
        <f>Y159*$D159/$D$159</f>
        <v>4.720675</v>
      </c>
      <c r="AB159">
        <v>2.2519999999999998</v>
      </c>
      <c r="AC159" s="26">
        <f>AB159*0.5</f>
        <v>1.1259999999999999</v>
      </c>
      <c r="AD159" s="26">
        <f>AC159*$D159/$D$159</f>
        <v>1.1259999999999999</v>
      </c>
      <c r="AF159">
        <v>0.19450000000000001</v>
      </c>
      <c r="AG159" s="26">
        <f>AF159*0.5</f>
        <v>9.7250000000000003E-2</v>
      </c>
      <c r="AH159" s="26">
        <f>AG159*$D159/$D$159</f>
        <v>9.7249999999999989E-2</v>
      </c>
      <c r="AJ159">
        <v>4.5594999999999999</v>
      </c>
      <c r="AK159" s="26">
        <f>AJ159*0.5</f>
        <v>2.2797499999999999</v>
      </c>
      <c r="AL159" s="26">
        <f>AK159*$D159/$D$159</f>
        <v>2.2797499999999999</v>
      </c>
      <c r="AN159">
        <v>6.6485000000000003</v>
      </c>
      <c r="AO159">
        <v>1.4824999999999999</v>
      </c>
      <c r="AP159" s="26">
        <f>AO159*0.5</f>
        <v>0.74124999999999996</v>
      </c>
      <c r="AQ159" s="26">
        <f>AP159*$D159/$D$159</f>
        <v>0.74124999999999996</v>
      </c>
      <c r="AS159">
        <v>2.1754999999999995</v>
      </c>
      <c r="AT159">
        <v>2.0895000000000001</v>
      </c>
      <c r="AU159" s="26">
        <f>AT159*0.5</f>
        <v>1.0447500000000001</v>
      </c>
      <c r="AV159" s="26">
        <f>AU159*$D159/$D$159</f>
        <v>1.0447500000000001</v>
      </c>
      <c r="AX159">
        <v>164.85</v>
      </c>
      <c r="AY159">
        <v>46.811549999999997</v>
      </c>
      <c r="AZ159">
        <v>2.106789</v>
      </c>
      <c r="BA159" s="26">
        <f t="shared" si="212"/>
        <v>21.067889999999998</v>
      </c>
      <c r="BB159" s="26">
        <f>BA159*$D159/$D$159</f>
        <v>21.067889999999998</v>
      </c>
      <c r="BD159">
        <v>22.219380000000001</v>
      </c>
    </row>
    <row r="160" spans="1:56" x14ac:dyDescent="0.3">
      <c r="A160" t="s">
        <v>202</v>
      </c>
      <c r="B160" t="s">
        <v>241</v>
      </c>
      <c r="C160">
        <v>13</v>
      </c>
      <c r="D160" s="7">
        <v>46.04</v>
      </c>
      <c r="E160">
        <v>3.7399999999999998</v>
      </c>
      <c r="F160" s="26">
        <f t="shared" ref="F160:F171" si="255">E160*0.5</f>
        <v>1.8699999999999999</v>
      </c>
      <c r="G160" s="26">
        <f t="shared" ref="G160:G171" si="256">F160*$D160/$D$3</f>
        <v>1.6944459752017318</v>
      </c>
      <c r="I160" s="28">
        <f t="shared" ref="I160:I171" si="257">E160*0.5</f>
        <v>1.8699999999999999</v>
      </c>
      <c r="J160" s="28">
        <f t="shared" ref="J160:J171" si="258">I160*D160/D$159</f>
        <v>1.713670382165605</v>
      </c>
      <c r="K160">
        <v>14.24395</v>
      </c>
      <c r="L160" s="26">
        <f t="shared" ref="L160:L171" si="259">K160*0.5</f>
        <v>7.1219749999999999</v>
      </c>
      <c r="M160" s="26">
        <f t="shared" ref="M160:M171" si="260">L160*$D160/$D$159</f>
        <v>6.5265869625796178</v>
      </c>
      <c r="P160">
        <v>7.2250000000000009E-2</v>
      </c>
      <c r="Q160">
        <v>1.9975000000000001</v>
      </c>
      <c r="R160">
        <v>15.061500000000001</v>
      </c>
      <c r="S160">
        <v>21.324999999999999</v>
      </c>
      <c r="T160">
        <v>0.59489999999999998</v>
      </c>
      <c r="U160" s="26">
        <f t="shared" ref="U160:U171" si="261">T160*0.5</f>
        <v>0.29744999999999999</v>
      </c>
      <c r="V160" s="26">
        <f t="shared" ref="V160:V171" si="262">U160*$D160/$D$3</f>
        <v>0.26952564455815781</v>
      </c>
      <c r="X160">
        <v>3.06935</v>
      </c>
      <c r="Y160" s="26">
        <f t="shared" ref="Y160:Y171" si="263">X160*0.5</f>
        <v>1.534675</v>
      </c>
      <c r="Z160" s="26">
        <f t="shared" ref="Z160:Z171" si="264">Y160*$D160/$D$159</f>
        <v>1.4063781249999998</v>
      </c>
      <c r="AB160">
        <v>2.984</v>
      </c>
      <c r="AC160" s="26">
        <f t="shared" ref="AC160:AC171" si="265">AB160*0.5</f>
        <v>1.492</v>
      </c>
      <c r="AD160" s="26">
        <f t="shared" ref="AD160:AD171" si="266">AC160*$D160/$D$159</f>
        <v>1.3672707006369427</v>
      </c>
      <c r="AF160">
        <v>0.28470000000000001</v>
      </c>
      <c r="AG160" s="26">
        <f t="shared" ref="AG160:AG171" si="267">AF160*0.5</f>
        <v>0.14235</v>
      </c>
      <c r="AH160" s="26">
        <f t="shared" ref="AH160:AH171" si="268">AG160*$D160/$D$159</f>
        <v>0.13044972133757962</v>
      </c>
      <c r="AJ160">
        <v>3.1445000000000003</v>
      </c>
      <c r="AK160" s="26">
        <f t="shared" ref="AK160:AK171" si="269">AJ160*0.5</f>
        <v>1.5722500000000001</v>
      </c>
      <c r="AL160" s="26">
        <f t="shared" ref="AL160:AL171" si="270">AK160*$D160/$D$159</f>
        <v>1.4408119028662421</v>
      </c>
      <c r="AN160">
        <v>6.5774999999999997</v>
      </c>
      <c r="AO160">
        <v>1.1575</v>
      </c>
      <c r="AP160" s="26">
        <f t="shared" ref="AP160:AP171" si="271">AO160*0.5</f>
        <v>0.57874999999999999</v>
      </c>
      <c r="AQ160" s="26">
        <f t="shared" ref="AQ160:AQ171" si="272">AP160*$D160/$D$159</f>
        <v>0.53036723726114643</v>
      </c>
      <c r="AS160">
        <v>0</v>
      </c>
      <c r="AT160">
        <v>4.0795000000000003</v>
      </c>
      <c r="AU160" s="26">
        <f t="shared" ref="AU160:AU171" si="273">AT160*0.5</f>
        <v>2.0397500000000002</v>
      </c>
      <c r="AV160" s="26">
        <f t="shared" ref="AV160:AV171" si="274">AU160*$D160/$D$159</f>
        <v>1.8692294984076434</v>
      </c>
      <c r="AX160">
        <v>45.97</v>
      </c>
      <c r="AY160">
        <v>41.844900000000003</v>
      </c>
      <c r="AZ160">
        <v>1.650034</v>
      </c>
      <c r="BA160" s="26">
        <f t="shared" si="212"/>
        <v>16.500340000000001</v>
      </c>
      <c r="BB160" s="26">
        <f t="shared" ref="BB160:BB171" si="275">BA160*$D160/$D$159</f>
        <v>15.120932595541401</v>
      </c>
      <c r="BD160">
        <v>25.360019999999999</v>
      </c>
    </row>
    <row r="161" spans="1:56" x14ac:dyDescent="0.3">
      <c r="A161" t="s">
        <v>203</v>
      </c>
      <c r="B161" t="s">
        <v>241</v>
      </c>
      <c r="C161">
        <v>13</v>
      </c>
      <c r="D161" s="7">
        <v>34.909999999999997</v>
      </c>
      <c r="E161">
        <v>6.8159999999999998</v>
      </c>
      <c r="F161" s="26">
        <f t="shared" si="255"/>
        <v>3.4079999999999999</v>
      </c>
      <c r="G161" s="26">
        <f t="shared" si="256"/>
        <v>2.3415327691399326</v>
      </c>
      <c r="I161" s="28">
        <f t="shared" si="257"/>
        <v>3.4079999999999999</v>
      </c>
      <c r="J161" s="28">
        <f t="shared" si="258"/>
        <v>2.3680987261146496</v>
      </c>
      <c r="K161">
        <v>8.7239499999999985</v>
      </c>
      <c r="L161" s="26">
        <f t="shared" si="259"/>
        <v>4.3619749999999993</v>
      </c>
      <c r="M161" s="26">
        <f t="shared" si="260"/>
        <v>3.030982230294585</v>
      </c>
      <c r="P161">
        <v>4.8250000000000001E-2</v>
      </c>
      <c r="Q161">
        <v>1.5814999999999999</v>
      </c>
      <c r="R161">
        <v>8.3674999999999997</v>
      </c>
      <c r="S161">
        <v>25.135000000000002</v>
      </c>
      <c r="T161">
        <v>1.0154999999999998</v>
      </c>
      <c r="U161" s="26">
        <f t="shared" si="261"/>
        <v>0.50774999999999992</v>
      </c>
      <c r="V161" s="26">
        <f t="shared" si="262"/>
        <v>0.34885952568392037</v>
      </c>
      <c r="X161">
        <v>3.7749999999999999E-2</v>
      </c>
      <c r="Y161" s="26">
        <f t="shared" si="263"/>
        <v>1.8874999999999999E-2</v>
      </c>
      <c r="Z161" s="26">
        <f t="shared" si="264"/>
        <v>1.3115570262738852E-2</v>
      </c>
      <c r="AB161">
        <v>1.248</v>
      </c>
      <c r="AC161" s="26">
        <f t="shared" si="265"/>
        <v>0.624</v>
      </c>
      <c r="AD161" s="26">
        <f t="shared" si="266"/>
        <v>0.43359554140127382</v>
      </c>
      <c r="AF161">
        <v>0.1658</v>
      </c>
      <c r="AG161" s="26">
        <f t="shared" si="267"/>
        <v>8.2900000000000001E-2</v>
      </c>
      <c r="AH161" s="26">
        <f t="shared" si="268"/>
        <v>5.7604279458598723E-2</v>
      </c>
      <c r="AJ161">
        <v>3.5625</v>
      </c>
      <c r="AK161" s="26">
        <f t="shared" si="269"/>
        <v>1.78125</v>
      </c>
      <c r="AL161" s="26">
        <f t="shared" si="270"/>
        <v>1.2377276572452227</v>
      </c>
      <c r="AN161">
        <v>3.5735000000000001</v>
      </c>
      <c r="AO161">
        <v>0.40310000000000001</v>
      </c>
      <c r="AP161" s="26">
        <f t="shared" si="271"/>
        <v>0.20155000000000001</v>
      </c>
      <c r="AQ161" s="26">
        <f t="shared" si="272"/>
        <v>0.14004997014331208</v>
      </c>
      <c r="AS161">
        <v>2.4999999999999467E-3</v>
      </c>
      <c r="AT161">
        <v>0.82110000000000005</v>
      </c>
      <c r="AU161" s="26">
        <f t="shared" si="273"/>
        <v>0.41055000000000003</v>
      </c>
      <c r="AV161" s="26">
        <f t="shared" si="274"/>
        <v>0.28527668192675154</v>
      </c>
      <c r="AX161">
        <v>62.48</v>
      </c>
      <c r="AY161">
        <v>40.251869999999997</v>
      </c>
      <c r="AZ161">
        <v>1.935381</v>
      </c>
      <c r="BA161" s="26">
        <f t="shared" si="212"/>
        <v>19.353809999999999</v>
      </c>
      <c r="BB161" s="26">
        <f t="shared" si="275"/>
        <v>13.448278405652864</v>
      </c>
      <c r="BD161">
        <v>20.797899999999998</v>
      </c>
    </row>
    <row r="162" spans="1:56" x14ac:dyDescent="0.3">
      <c r="A162" t="s">
        <v>204</v>
      </c>
      <c r="B162" t="s">
        <v>241</v>
      </c>
      <c r="C162">
        <v>13</v>
      </c>
      <c r="D162" s="7">
        <v>30.92</v>
      </c>
      <c r="E162">
        <v>6.5809999999999995</v>
      </c>
      <c r="F162" s="26">
        <f t="shared" si="255"/>
        <v>3.2904999999999998</v>
      </c>
      <c r="G162" s="26">
        <f t="shared" si="256"/>
        <v>2.0024062192481793</v>
      </c>
      <c r="I162" s="28">
        <f t="shared" si="257"/>
        <v>3.2904999999999998</v>
      </c>
      <c r="J162" s="28">
        <f t="shared" si="258"/>
        <v>2.0251246019108278</v>
      </c>
      <c r="K162">
        <v>8.4279499999999992</v>
      </c>
      <c r="L162" s="26">
        <f t="shared" si="259"/>
        <v>4.2139749999999996</v>
      </c>
      <c r="M162" s="26">
        <f t="shared" si="260"/>
        <v>2.5934734673566879</v>
      </c>
      <c r="P162">
        <v>4.5350000000000001E-2</v>
      </c>
      <c r="Q162">
        <v>1.0954999999999999</v>
      </c>
      <c r="R162">
        <v>4.6414999999999997</v>
      </c>
      <c r="S162">
        <v>25.105</v>
      </c>
      <c r="T162">
        <v>0.30100000000000005</v>
      </c>
      <c r="U162" s="26">
        <f t="shared" si="261"/>
        <v>0.15050000000000002</v>
      </c>
      <c r="V162" s="26">
        <f t="shared" si="262"/>
        <v>9.1585514662468032E-2</v>
      </c>
      <c r="X162">
        <v>0.24445</v>
      </c>
      <c r="Y162" s="26">
        <f t="shared" si="263"/>
        <v>0.122225</v>
      </c>
      <c r="Z162" s="26">
        <f t="shared" si="264"/>
        <v>7.5222870222929936E-2</v>
      </c>
      <c r="AB162">
        <v>1.2370000000000001</v>
      </c>
      <c r="AC162" s="26">
        <f t="shared" si="265"/>
        <v>0.61850000000000005</v>
      </c>
      <c r="AD162" s="26">
        <f t="shared" si="266"/>
        <v>0.38065326433121022</v>
      </c>
      <c r="AF162">
        <v>0.13329999999999997</v>
      </c>
      <c r="AG162" s="26">
        <f t="shared" si="267"/>
        <v>6.6649999999999987E-2</v>
      </c>
      <c r="AH162" s="26">
        <f t="shared" si="268"/>
        <v>4.1019466560509546E-2</v>
      </c>
      <c r="AJ162">
        <v>3.3495000000000004</v>
      </c>
      <c r="AK162" s="26">
        <f t="shared" si="269"/>
        <v>1.6747500000000002</v>
      </c>
      <c r="AL162" s="26">
        <f t="shared" si="270"/>
        <v>1.0307179538216562</v>
      </c>
      <c r="AN162">
        <v>3.3384999999999998</v>
      </c>
      <c r="AO162">
        <v>0.41110000000000002</v>
      </c>
      <c r="AP162" s="26">
        <f t="shared" si="271"/>
        <v>0.20555000000000001</v>
      </c>
      <c r="AQ162" s="26">
        <f t="shared" si="272"/>
        <v>0.12650489649681529</v>
      </c>
      <c r="AS162">
        <v>0</v>
      </c>
      <c r="AT162">
        <v>1.6325000000000001</v>
      </c>
      <c r="AU162" s="26">
        <f t="shared" si="273"/>
        <v>0.81625000000000003</v>
      </c>
      <c r="AV162" s="26">
        <f t="shared" si="274"/>
        <v>0.50235768312101914</v>
      </c>
      <c r="AX162">
        <v>31.04</v>
      </c>
      <c r="AY162">
        <v>41.406390000000002</v>
      </c>
      <c r="AZ162">
        <v>2.201886</v>
      </c>
      <c r="BA162" s="26">
        <f t="shared" si="212"/>
        <v>22.01886</v>
      </c>
      <c r="BB162" s="26">
        <f t="shared" si="275"/>
        <v>13.551416226114648</v>
      </c>
      <c r="BD162">
        <v>18.804970000000001</v>
      </c>
    </row>
    <row r="163" spans="1:56" x14ac:dyDescent="0.3">
      <c r="A163" t="s">
        <v>205</v>
      </c>
      <c r="B163" t="s">
        <v>241</v>
      </c>
      <c r="C163">
        <v>13</v>
      </c>
      <c r="D163" s="7">
        <v>30.18</v>
      </c>
      <c r="E163">
        <v>7.63</v>
      </c>
      <c r="F163" s="26">
        <f t="shared" si="255"/>
        <v>3.8149999999999999</v>
      </c>
      <c r="G163" s="26">
        <f t="shared" si="256"/>
        <v>2.2660244046447549</v>
      </c>
      <c r="I163" s="28">
        <f t="shared" si="257"/>
        <v>3.8149999999999999</v>
      </c>
      <c r="J163" s="28">
        <f t="shared" si="258"/>
        <v>2.2917336783439488</v>
      </c>
      <c r="K163">
        <v>14.563949999999998</v>
      </c>
      <c r="L163" s="26">
        <f t="shared" si="259"/>
        <v>7.2819749999999992</v>
      </c>
      <c r="M163" s="26">
        <f t="shared" si="260"/>
        <v>4.3744029757165599</v>
      </c>
      <c r="P163">
        <v>0.44404999999999994</v>
      </c>
      <c r="Q163">
        <v>1.1165</v>
      </c>
      <c r="R163">
        <v>9.2914999999999992</v>
      </c>
      <c r="S163">
        <v>11.375000000000004</v>
      </c>
      <c r="T163">
        <v>1.3804999999999998</v>
      </c>
      <c r="U163" s="26">
        <f t="shared" si="261"/>
        <v>0.69024999999999992</v>
      </c>
      <c r="V163" s="26">
        <f t="shared" si="262"/>
        <v>0.40999301318638059</v>
      </c>
      <c r="X163">
        <v>0.8690500000000001</v>
      </c>
      <c r="Y163" s="26">
        <f t="shared" si="263"/>
        <v>0.43452500000000005</v>
      </c>
      <c r="Z163" s="26">
        <f t="shared" si="264"/>
        <v>0.26102636345541402</v>
      </c>
      <c r="AB163">
        <v>2.6139999999999999</v>
      </c>
      <c r="AC163" s="26">
        <f t="shared" si="265"/>
        <v>1.3069999999999999</v>
      </c>
      <c r="AD163" s="26">
        <f t="shared" si="266"/>
        <v>0.78513654458598714</v>
      </c>
      <c r="AF163">
        <v>0.28159999999999996</v>
      </c>
      <c r="AG163" s="26">
        <f t="shared" si="267"/>
        <v>0.14079999999999998</v>
      </c>
      <c r="AH163" s="26">
        <f t="shared" si="268"/>
        <v>8.4580891719745213E-2</v>
      </c>
      <c r="AJ163">
        <v>3.9215000000000004</v>
      </c>
      <c r="AK163" s="26">
        <f t="shared" si="269"/>
        <v>1.9607500000000002</v>
      </c>
      <c r="AL163" s="26">
        <f t="shared" si="270"/>
        <v>1.1778549960191085</v>
      </c>
      <c r="AN163">
        <v>6.7534999999999998</v>
      </c>
      <c r="AO163">
        <v>0.95740000000000003</v>
      </c>
      <c r="AP163" s="26">
        <f t="shared" si="271"/>
        <v>0.47870000000000001</v>
      </c>
      <c r="AQ163" s="26">
        <f t="shared" si="272"/>
        <v>0.28756301751592356</v>
      </c>
      <c r="AS163">
        <v>3.2334999999999994</v>
      </c>
      <c r="AT163">
        <v>1.7544999999999999</v>
      </c>
      <c r="AU163" s="26">
        <f t="shared" si="273"/>
        <v>0.87724999999999997</v>
      </c>
      <c r="AV163" s="26">
        <f t="shared" si="274"/>
        <v>0.52697860270700636</v>
      </c>
      <c r="AX163">
        <v>78.089999999999989</v>
      </c>
      <c r="AY163">
        <v>40.868189999999998</v>
      </c>
      <c r="AZ163">
        <v>2.2367059999999999</v>
      </c>
      <c r="BA163" s="26">
        <f t="shared" si="212"/>
        <v>22.367059999999999</v>
      </c>
      <c r="BB163" s="26">
        <f t="shared" si="275"/>
        <v>13.436263351910826</v>
      </c>
      <c r="BD163">
        <v>18.271599999999999</v>
      </c>
    </row>
    <row r="164" spans="1:56" x14ac:dyDescent="0.3">
      <c r="A164" t="s">
        <v>206</v>
      </c>
      <c r="B164" t="s">
        <v>241</v>
      </c>
      <c r="C164">
        <v>13</v>
      </c>
      <c r="D164" s="7">
        <v>25.3</v>
      </c>
      <c r="E164">
        <v>6.407</v>
      </c>
      <c r="F164" s="26">
        <f t="shared" si="255"/>
        <v>3.2035</v>
      </c>
      <c r="G164" s="26">
        <f t="shared" si="256"/>
        <v>1.5951298956898248</v>
      </c>
      <c r="I164" s="28">
        <f t="shared" si="257"/>
        <v>3.2035</v>
      </c>
      <c r="J164" s="28">
        <f t="shared" si="258"/>
        <v>1.6132275079617835</v>
      </c>
      <c r="K164">
        <v>16.73395</v>
      </c>
      <c r="L164" s="26">
        <f t="shared" si="259"/>
        <v>8.3669750000000001</v>
      </c>
      <c r="M164" s="26">
        <f t="shared" si="260"/>
        <v>4.213464719347134</v>
      </c>
      <c r="P164">
        <v>0.54215000000000002</v>
      </c>
      <c r="Q164">
        <v>1.2404999999999999</v>
      </c>
      <c r="R164">
        <v>7.9855</v>
      </c>
      <c r="S164">
        <v>1.504999999999999</v>
      </c>
      <c r="T164">
        <v>2.8605</v>
      </c>
      <c r="U164" s="26">
        <f t="shared" si="261"/>
        <v>1.43025</v>
      </c>
      <c r="V164" s="26">
        <f t="shared" si="262"/>
        <v>0.7121693564259004</v>
      </c>
      <c r="X164">
        <v>0.93035000000000001</v>
      </c>
      <c r="Y164" s="26">
        <f t="shared" si="263"/>
        <v>0.46517500000000001</v>
      </c>
      <c r="Z164" s="26">
        <f t="shared" si="264"/>
        <v>0.23425413017515923</v>
      </c>
      <c r="AB164">
        <v>3.5379999999999998</v>
      </c>
      <c r="AC164" s="26">
        <f t="shared" si="265"/>
        <v>1.7689999999999999</v>
      </c>
      <c r="AD164" s="26">
        <f t="shared" si="266"/>
        <v>0.89083797770700623</v>
      </c>
      <c r="AF164">
        <v>2.2255000000000003</v>
      </c>
      <c r="AG164" s="26">
        <f t="shared" si="267"/>
        <v>1.1127500000000001</v>
      </c>
      <c r="AH164" s="26">
        <f t="shared" si="268"/>
        <v>0.56036176353503186</v>
      </c>
      <c r="AJ164">
        <v>2.2815000000000003</v>
      </c>
      <c r="AK164" s="26">
        <f t="shared" si="269"/>
        <v>1.1407500000000002</v>
      </c>
      <c r="AL164" s="26">
        <f t="shared" si="270"/>
        <v>0.5744620820063695</v>
      </c>
      <c r="AN164">
        <v>5.1665000000000001</v>
      </c>
      <c r="AO164">
        <v>0.90290000000000004</v>
      </c>
      <c r="AP164" s="26">
        <f t="shared" si="271"/>
        <v>0.45145000000000002</v>
      </c>
      <c r="AQ164" s="26">
        <f t="shared" si="272"/>
        <v>0.22734245621019109</v>
      </c>
      <c r="AS164">
        <v>5.7424999999999997</v>
      </c>
      <c r="AT164">
        <v>2.4735</v>
      </c>
      <c r="AU164" s="26">
        <f t="shared" si="273"/>
        <v>1.23675</v>
      </c>
      <c r="AV164" s="26">
        <f t="shared" si="274"/>
        <v>0.62280603105095544</v>
      </c>
      <c r="AX164">
        <v>83.03</v>
      </c>
      <c r="AY164">
        <v>38.503889999999998</v>
      </c>
      <c r="AZ164">
        <v>2.055069</v>
      </c>
      <c r="BA164" s="26">
        <f t="shared" si="212"/>
        <v>20.550689999999999</v>
      </c>
      <c r="BB164" s="26">
        <f t="shared" si="275"/>
        <v>10.348974064490445</v>
      </c>
      <c r="BD164">
        <v>18.736059999999998</v>
      </c>
    </row>
    <row r="165" spans="1:56" x14ac:dyDescent="0.3">
      <c r="A165" t="s">
        <v>207</v>
      </c>
      <c r="B165" t="s">
        <v>241</v>
      </c>
      <c r="C165">
        <v>13</v>
      </c>
      <c r="D165" s="7">
        <v>23.63</v>
      </c>
      <c r="E165">
        <v>7.4119999999999999</v>
      </c>
      <c r="F165" s="26">
        <f t="shared" si="255"/>
        <v>3.706</v>
      </c>
      <c r="G165" s="26">
        <f t="shared" si="256"/>
        <v>1.723534343633143</v>
      </c>
      <c r="I165" s="28">
        <f t="shared" si="257"/>
        <v>3.706</v>
      </c>
      <c r="J165" s="28">
        <f t="shared" si="258"/>
        <v>1.7430887738853502</v>
      </c>
      <c r="K165">
        <v>11.703949999999999</v>
      </c>
      <c r="L165" s="26">
        <f t="shared" si="259"/>
        <v>5.8519749999999995</v>
      </c>
      <c r="M165" s="26">
        <f t="shared" si="260"/>
        <v>2.7524317127786619</v>
      </c>
      <c r="P165">
        <v>0.34445000000000003</v>
      </c>
      <c r="Q165">
        <v>0.52049999999999996</v>
      </c>
      <c r="R165">
        <v>14.291499999999999</v>
      </c>
      <c r="S165">
        <v>16.074999999999999</v>
      </c>
      <c r="T165">
        <v>1.9334999999999998</v>
      </c>
      <c r="U165" s="26">
        <f t="shared" si="261"/>
        <v>0.96674999999999989</v>
      </c>
      <c r="V165" s="26">
        <f t="shared" si="262"/>
        <v>0.44960248966738825</v>
      </c>
      <c r="X165">
        <v>0.39105000000000001</v>
      </c>
      <c r="Y165" s="26">
        <f t="shared" si="263"/>
        <v>0.195525</v>
      </c>
      <c r="Z165" s="26">
        <f t="shared" si="264"/>
        <v>9.1963689291401265E-2</v>
      </c>
      <c r="AB165">
        <v>1.573</v>
      </c>
      <c r="AC165" s="26">
        <f t="shared" si="265"/>
        <v>0.78649999999999998</v>
      </c>
      <c r="AD165" s="26">
        <f t="shared" si="266"/>
        <v>0.36992426353503183</v>
      </c>
      <c r="AF165">
        <v>0.26519999999999999</v>
      </c>
      <c r="AG165" s="26">
        <f t="shared" si="267"/>
        <v>0.1326</v>
      </c>
      <c r="AH165" s="26">
        <f t="shared" si="268"/>
        <v>6.2367396496815282E-2</v>
      </c>
      <c r="AJ165">
        <v>2.3025000000000002</v>
      </c>
      <c r="AK165" s="26">
        <f t="shared" si="269"/>
        <v>1.1512500000000001</v>
      </c>
      <c r="AL165" s="26">
        <f t="shared" si="270"/>
        <v>0.54148163813694272</v>
      </c>
      <c r="AN165">
        <v>5.3695000000000004</v>
      </c>
      <c r="AO165">
        <v>0.66980000000000006</v>
      </c>
      <c r="AP165" s="26">
        <f t="shared" si="271"/>
        <v>0.33490000000000003</v>
      </c>
      <c r="AQ165" s="26">
        <f t="shared" si="272"/>
        <v>0.15751765525477707</v>
      </c>
      <c r="AS165">
        <v>2.6244999999999994</v>
      </c>
      <c r="AT165">
        <v>2.5874999999999999</v>
      </c>
      <c r="AU165" s="26">
        <f t="shared" si="273"/>
        <v>1.29375</v>
      </c>
      <c r="AV165" s="26">
        <f t="shared" si="274"/>
        <v>0.6085054239649681</v>
      </c>
      <c r="AX165">
        <v>75.89</v>
      </c>
      <c r="AY165">
        <v>42.209180000000003</v>
      </c>
      <c r="AZ165">
        <v>1.9739120000000001</v>
      </c>
      <c r="BA165" s="26">
        <f t="shared" si="212"/>
        <v>19.73912</v>
      </c>
      <c r="BB165" s="26">
        <f t="shared" si="275"/>
        <v>9.2841442197452224</v>
      </c>
      <c r="BD165">
        <v>21.383520000000001</v>
      </c>
    </row>
    <row r="166" spans="1:56" x14ac:dyDescent="0.3">
      <c r="A166" t="s">
        <v>208</v>
      </c>
      <c r="B166" t="s">
        <v>241</v>
      </c>
      <c r="C166">
        <v>13</v>
      </c>
      <c r="D166" s="7">
        <v>20.92</v>
      </c>
      <c r="E166">
        <v>11.425000000000001</v>
      </c>
      <c r="F166" s="26">
        <f t="shared" si="255"/>
        <v>5.7125000000000004</v>
      </c>
      <c r="G166" s="26">
        <f t="shared" si="256"/>
        <v>2.3520074788427476</v>
      </c>
      <c r="I166" s="28">
        <f t="shared" si="257"/>
        <v>5.7125000000000004</v>
      </c>
      <c r="J166" s="28">
        <f t="shared" si="258"/>
        <v>2.3786922770700638</v>
      </c>
      <c r="K166">
        <v>11.733949999999998</v>
      </c>
      <c r="L166" s="26">
        <f t="shared" si="259"/>
        <v>5.8669749999999992</v>
      </c>
      <c r="M166" s="26">
        <f t="shared" si="260"/>
        <v>2.4430158638535029</v>
      </c>
      <c r="P166">
        <v>2.2249999999999992E-2</v>
      </c>
      <c r="Q166">
        <v>0.84989999999999999</v>
      </c>
      <c r="R166">
        <v>11.211499999999999</v>
      </c>
      <c r="S166">
        <v>12.735000000000003</v>
      </c>
      <c r="T166">
        <v>1.7974999999999999</v>
      </c>
      <c r="U166" s="26">
        <f t="shared" si="261"/>
        <v>0.89874999999999994</v>
      </c>
      <c r="V166" s="26">
        <f t="shared" si="262"/>
        <v>0.37004231450501873</v>
      </c>
      <c r="X166">
        <v>4.5949999999999998E-2</v>
      </c>
      <c r="Y166" s="26">
        <f t="shared" si="263"/>
        <v>2.2974999999999999E-2</v>
      </c>
      <c r="Z166" s="26">
        <f t="shared" si="264"/>
        <v>9.5668192675159233E-3</v>
      </c>
      <c r="AB166">
        <v>1.49</v>
      </c>
      <c r="AC166" s="26">
        <f t="shared" si="265"/>
        <v>0.745</v>
      </c>
      <c r="AD166" s="26">
        <f t="shared" si="266"/>
        <v>0.31021894904458602</v>
      </c>
      <c r="AF166">
        <v>0.21660000000000001</v>
      </c>
      <c r="AG166" s="26">
        <f t="shared" si="267"/>
        <v>0.10830000000000001</v>
      </c>
      <c r="AH166" s="26">
        <f t="shared" si="268"/>
        <v>4.5096257961783445E-2</v>
      </c>
      <c r="AJ166">
        <v>2.8175000000000003</v>
      </c>
      <c r="AK166" s="26">
        <f t="shared" si="269"/>
        <v>1.4087500000000002</v>
      </c>
      <c r="AL166" s="26">
        <f t="shared" si="270"/>
        <v>0.58660529458598731</v>
      </c>
      <c r="AN166">
        <v>4.1315</v>
      </c>
      <c r="AO166">
        <v>0.74990000000000001</v>
      </c>
      <c r="AP166" s="26">
        <f t="shared" si="271"/>
        <v>0.37495000000000001</v>
      </c>
      <c r="AQ166" s="26">
        <f t="shared" si="272"/>
        <v>0.1561296576433121</v>
      </c>
      <c r="AS166">
        <v>2.7035</v>
      </c>
      <c r="AT166">
        <v>1.0405</v>
      </c>
      <c r="AU166" s="26">
        <f t="shared" si="273"/>
        <v>0.52024999999999999</v>
      </c>
      <c r="AV166" s="26">
        <f t="shared" si="274"/>
        <v>0.21663276273885348</v>
      </c>
      <c r="AX166">
        <v>54.15</v>
      </c>
      <c r="AY166">
        <v>39.594639999999998</v>
      </c>
      <c r="AZ166">
        <v>2.1751170000000002</v>
      </c>
      <c r="BA166" s="26">
        <f t="shared" si="212"/>
        <v>21.751170000000002</v>
      </c>
      <c r="BB166" s="26">
        <f t="shared" si="275"/>
        <v>9.0572148964968164</v>
      </c>
      <c r="BD166">
        <v>18.20345</v>
      </c>
    </row>
    <row r="167" spans="1:56" x14ac:dyDescent="0.3">
      <c r="A167" t="s">
        <v>209</v>
      </c>
      <c r="B167" t="s">
        <v>241</v>
      </c>
      <c r="C167">
        <v>13</v>
      </c>
      <c r="D167" s="7">
        <v>16.690000000000001</v>
      </c>
      <c r="E167">
        <v>11.205</v>
      </c>
      <c r="F167" s="26">
        <f t="shared" si="255"/>
        <v>5.6025</v>
      </c>
      <c r="G167" s="26">
        <f t="shared" si="256"/>
        <v>1.8403016138555404</v>
      </c>
      <c r="I167" s="28">
        <f t="shared" si="257"/>
        <v>5.6025</v>
      </c>
      <c r="J167" s="28">
        <f t="shared" si="258"/>
        <v>1.8611808320063696</v>
      </c>
      <c r="K167">
        <v>14.24395</v>
      </c>
      <c r="L167" s="26">
        <f t="shared" si="259"/>
        <v>7.1219749999999999</v>
      </c>
      <c r="M167" s="26">
        <f t="shared" si="260"/>
        <v>2.3659586534633759</v>
      </c>
      <c r="P167">
        <v>0.42105000000000004</v>
      </c>
      <c r="Q167">
        <v>0.15000000000000002</v>
      </c>
      <c r="R167">
        <v>14.7615</v>
      </c>
      <c r="S167">
        <v>5.3049999999999997</v>
      </c>
      <c r="T167">
        <v>2.1395</v>
      </c>
      <c r="U167" s="26">
        <f t="shared" si="261"/>
        <v>1.06975</v>
      </c>
      <c r="V167" s="26">
        <f t="shared" si="262"/>
        <v>0.3513900314898642</v>
      </c>
      <c r="X167">
        <v>0.68985000000000007</v>
      </c>
      <c r="Y167" s="26">
        <f t="shared" si="263"/>
        <v>0.34492500000000004</v>
      </c>
      <c r="Z167" s="26">
        <f t="shared" si="264"/>
        <v>0.11458595242834396</v>
      </c>
      <c r="AB167">
        <v>1.5609999999999999</v>
      </c>
      <c r="AC167" s="26">
        <f t="shared" si="265"/>
        <v>0.78049999999999997</v>
      </c>
      <c r="AD167" s="26">
        <f t="shared" si="266"/>
        <v>0.25928632563694265</v>
      </c>
      <c r="AF167">
        <v>0.34160000000000001</v>
      </c>
      <c r="AG167" s="26">
        <f t="shared" si="267"/>
        <v>0.17080000000000001</v>
      </c>
      <c r="AH167" s="26">
        <f t="shared" si="268"/>
        <v>5.6740684713375796E-2</v>
      </c>
      <c r="AJ167">
        <v>4.8795000000000002</v>
      </c>
      <c r="AK167" s="26">
        <f t="shared" si="269"/>
        <v>2.4397500000000001</v>
      </c>
      <c r="AL167" s="26">
        <f t="shared" si="270"/>
        <v>0.81049815883757959</v>
      </c>
      <c r="AN167">
        <v>4.7235000000000005</v>
      </c>
      <c r="AO167">
        <v>1.0034999999999998</v>
      </c>
      <c r="AP167" s="26">
        <f t="shared" si="271"/>
        <v>0.50174999999999992</v>
      </c>
      <c r="AQ167" s="26">
        <f t="shared" si="272"/>
        <v>0.16668406648089168</v>
      </c>
      <c r="AS167">
        <v>8.9194999999999993</v>
      </c>
      <c r="AT167">
        <v>2.8294999999999999</v>
      </c>
      <c r="AU167" s="26">
        <f t="shared" si="273"/>
        <v>1.41475</v>
      </c>
      <c r="AV167" s="26">
        <f t="shared" si="274"/>
        <v>0.46998760947452228</v>
      </c>
      <c r="AX167">
        <v>80.66</v>
      </c>
      <c r="AY167">
        <v>37.775930000000002</v>
      </c>
      <c r="AZ167">
        <v>1.603974</v>
      </c>
      <c r="BA167" s="26">
        <f t="shared" si="212"/>
        <v>16.039740000000002</v>
      </c>
      <c r="BB167" s="26">
        <f t="shared" si="275"/>
        <v>5.3284884673566895</v>
      </c>
      <c r="BD167">
        <v>23.551459999999999</v>
      </c>
    </row>
    <row r="168" spans="1:56" x14ac:dyDescent="0.3">
      <c r="A168" t="s">
        <v>210</v>
      </c>
      <c r="B168" t="s">
        <v>241</v>
      </c>
      <c r="C168">
        <v>13</v>
      </c>
      <c r="D168" s="7">
        <v>11.23</v>
      </c>
      <c r="E168">
        <v>21.504999999999999</v>
      </c>
      <c r="F168" s="26">
        <f t="shared" si="255"/>
        <v>10.7525</v>
      </c>
      <c r="G168" s="26">
        <f t="shared" si="256"/>
        <v>2.3765120055107261</v>
      </c>
      <c r="I168" s="28">
        <f t="shared" si="257"/>
        <v>10.7525</v>
      </c>
      <c r="J168" s="28">
        <f t="shared" si="258"/>
        <v>2.4034748208598726</v>
      </c>
      <c r="K168">
        <v>8.4019499999999994</v>
      </c>
      <c r="L168" s="26">
        <f t="shared" si="259"/>
        <v>4.2009749999999997</v>
      </c>
      <c r="M168" s="26">
        <f t="shared" si="260"/>
        <v>0.93903163316082794</v>
      </c>
      <c r="P168">
        <v>0</v>
      </c>
      <c r="Q168">
        <v>1.0705</v>
      </c>
      <c r="R168">
        <v>19.451500000000003</v>
      </c>
      <c r="S168">
        <v>6.3350000000000009</v>
      </c>
      <c r="T168">
        <v>4.6865000000000006</v>
      </c>
      <c r="U168" s="26">
        <f t="shared" si="261"/>
        <v>2.3432500000000003</v>
      </c>
      <c r="V168" s="26">
        <f t="shared" si="262"/>
        <v>0.5179039067112774</v>
      </c>
      <c r="X168">
        <v>0.36564999999999998</v>
      </c>
      <c r="Y168" s="26">
        <f t="shared" si="263"/>
        <v>0.18282499999999999</v>
      </c>
      <c r="Z168" s="26">
        <f t="shared" si="264"/>
        <v>4.0866336584394897E-2</v>
      </c>
      <c r="AB168">
        <v>0.80620000000000003</v>
      </c>
      <c r="AC168" s="26">
        <f t="shared" si="265"/>
        <v>0.40310000000000001</v>
      </c>
      <c r="AD168" s="26">
        <f t="shared" si="266"/>
        <v>9.0103761942675165E-2</v>
      </c>
      <c r="AF168">
        <v>0.20789999999999997</v>
      </c>
      <c r="AG168" s="26">
        <f t="shared" si="267"/>
        <v>0.10394999999999999</v>
      </c>
      <c r="AH168" s="26">
        <f t="shared" si="268"/>
        <v>2.3235638933121017E-2</v>
      </c>
      <c r="AJ168">
        <v>1.6515</v>
      </c>
      <c r="AK168" s="26">
        <f t="shared" si="269"/>
        <v>0.82574999999999998</v>
      </c>
      <c r="AL168" s="26">
        <f t="shared" si="270"/>
        <v>0.18457747810509553</v>
      </c>
      <c r="AN168">
        <v>7.8054999999999994</v>
      </c>
      <c r="AO168">
        <v>0.78759999999999997</v>
      </c>
      <c r="AP168" s="26">
        <f t="shared" si="271"/>
        <v>0.39379999999999998</v>
      </c>
      <c r="AQ168" s="26">
        <f t="shared" si="272"/>
        <v>8.8024960191082788E-2</v>
      </c>
      <c r="AS168">
        <v>5.4094999999999995</v>
      </c>
      <c r="AT168">
        <v>1.7905</v>
      </c>
      <c r="AU168" s="26">
        <f t="shared" si="273"/>
        <v>0.89524999999999999</v>
      </c>
      <c r="AV168" s="26">
        <f t="shared" si="274"/>
        <v>0.20011260947452228</v>
      </c>
      <c r="AX168">
        <v>84.85</v>
      </c>
      <c r="AY168">
        <v>34.372770000000003</v>
      </c>
      <c r="AZ168">
        <v>1.502842</v>
      </c>
      <c r="BA168" s="26">
        <f t="shared" si="212"/>
        <v>15.028420000000001</v>
      </c>
      <c r="BB168" s="26">
        <f t="shared" si="275"/>
        <v>3.3592586902866239</v>
      </c>
      <c r="BD168">
        <v>22.871849999999998</v>
      </c>
    </row>
    <row r="169" spans="1:56" x14ac:dyDescent="0.3">
      <c r="A169" t="s">
        <v>211</v>
      </c>
      <c r="B169" t="s">
        <v>241</v>
      </c>
      <c r="C169">
        <v>13</v>
      </c>
      <c r="D169" s="7">
        <v>7.9</v>
      </c>
      <c r="E169">
        <v>20.625</v>
      </c>
      <c r="F169" s="26">
        <f t="shared" si="255"/>
        <v>10.3125</v>
      </c>
      <c r="G169" s="26">
        <f t="shared" si="256"/>
        <v>1.6033999212753394</v>
      </c>
      <c r="I169" s="28">
        <f t="shared" si="257"/>
        <v>10.3125</v>
      </c>
      <c r="J169" s="28">
        <f t="shared" si="258"/>
        <v>1.6215913614649682</v>
      </c>
      <c r="K169">
        <v>7.6899500000000005</v>
      </c>
      <c r="L169" s="26">
        <f t="shared" si="259"/>
        <v>3.8449750000000003</v>
      </c>
      <c r="M169" s="26">
        <f t="shared" si="260"/>
        <v>0.60460395103503195</v>
      </c>
      <c r="P169">
        <v>0.62085000000000001</v>
      </c>
      <c r="Q169">
        <v>1.3114999999999999</v>
      </c>
      <c r="R169">
        <v>18.061500000000002</v>
      </c>
      <c r="S169">
        <v>0</v>
      </c>
      <c r="T169">
        <v>4.6074999999999999</v>
      </c>
      <c r="U169" s="26">
        <f t="shared" si="261"/>
        <v>2.30375</v>
      </c>
      <c r="V169" s="26">
        <f t="shared" si="262"/>
        <v>0.3581898248376304</v>
      </c>
      <c r="X169">
        <v>0.50065000000000004</v>
      </c>
      <c r="Y169" s="26">
        <f t="shared" si="263"/>
        <v>0.25032500000000002</v>
      </c>
      <c r="Z169" s="26">
        <f t="shared" si="264"/>
        <v>3.9362410429936309E-2</v>
      </c>
      <c r="AB169">
        <v>0.58600000000000008</v>
      </c>
      <c r="AC169" s="26">
        <f t="shared" si="265"/>
        <v>0.29300000000000004</v>
      </c>
      <c r="AD169" s="26">
        <f t="shared" si="266"/>
        <v>4.6072850318471338E-2</v>
      </c>
      <c r="AF169">
        <v>0.23049999999999998</v>
      </c>
      <c r="AG169" s="26">
        <f t="shared" si="267"/>
        <v>0.11524999999999999</v>
      </c>
      <c r="AH169" s="26">
        <f t="shared" si="268"/>
        <v>1.8122511942675158E-2</v>
      </c>
      <c r="AJ169">
        <v>4.1704999999999997</v>
      </c>
      <c r="AK169" s="26">
        <f t="shared" si="269"/>
        <v>2.0852499999999998</v>
      </c>
      <c r="AL169" s="26">
        <f t="shared" si="270"/>
        <v>0.32789560111464966</v>
      </c>
      <c r="AN169">
        <v>8.1524999999999999</v>
      </c>
      <c r="AO169">
        <v>0.60750000000000004</v>
      </c>
      <c r="AP169" s="26">
        <f t="shared" si="271"/>
        <v>0.30375000000000002</v>
      </c>
      <c r="AQ169" s="26">
        <f t="shared" si="272"/>
        <v>4.7763236464968155E-2</v>
      </c>
      <c r="AS169">
        <v>7.7065000000000001</v>
      </c>
      <c r="AT169">
        <v>2.3254999999999999</v>
      </c>
      <c r="AU169" s="26">
        <f t="shared" si="273"/>
        <v>1.16275</v>
      </c>
      <c r="AV169" s="26">
        <f t="shared" si="274"/>
        <v>0.18283688296178344</v>
      </c>
      <c r="AX169">
        <v>85.61</v>
      </c>
      <c r="AY169">
        <v>37.645789999999998</v>
      </c>
      <c r="AZ169">
        <v>1.4868399999999999</v>
      </c>
      <c r="BA169" s="26">
        <f t="shared" si="212"/>
        <v>14.868399999999999</v>
      </c>
      <c r="BB169" s="26">
        <f t="shared" si="275"/>
        <v>2.3379848726114649</v>
      </c>
      <c r="BD169">
        <v>25.319320000000001</v>
      </c>
    </row>
    <row r="170" spans="1:56" x14ac:dyDescent="0.3">
      <c r="A170" t="s">
        <v>212</v>
      </c>
      <c r="B170" t="s">
        <v>241</v>
      </c>
      <c r="C170">
        <v>13</v>
      </c>
      <c r="D170" s="7">
        <v>6.17</v>
      </c>
      <c r="E170">
        <v>21.425000000000001</v>
      </c>
      <c r="F170" s="26">
        <f t="shared" si="255"/>
        <v>10.7125</v>
      </c>
      <c r="G170" s="26">
        <f t="shared" si="256"/>
        <v>1.3008487502460144</v>
      </c>
      <c r="I170" s="28">
        <f t="shared" si="257"/>
        <v>10.7125</v>
      </c>
      <c r="J170" s="28">
        <f t="shared" si="258"/>
        <v>1.315607583598726</v>
      </c>
      <c r="K170">
        <v>6.9739500000000003</v>
      </c>
      <c r="L170" s="26">
        <f t="shared" si="259"/>
        <v>3.4869750000000002</v>
      </c>
      <c r="M170" s="26">
        <f t="shared" si="260"/>
        <v>0.42823717655254778</v>
      </c>
      <c r="P170">
        <v>0</v>
      </c>
      <c r="Q170">
        <v>1.4304999999999999</v>
      </c>
      <c r="R170">
        <v>15.701500000000001</v>
      </c>
      <c r="S170">
        <v>0</v>
      </c>
      <c r="T170">
        <v>4.3295000000000003</v>
      </c>
      <c r="U170" s="26">
        <f t="shared" si="261"/>
        <v>2.1647500000000002</v>
      </c>
      <c r="V170" s="26">
        <f t="shared" si="262"/>
        <v>0.26287162960047233</v>
      </c>
      <c r="X170">
        <v>0.31405</v>
      </c>
      <c r="Y170" s="26">
        <f t="shared" si="263"/>
        <v>0.157025</v>
      </c>
      <c r="Z170" s="26">
        <f t="shared" si="264"/>
        <v>1.9284320262738852E-2</v>
      </c>
      <c r="AB170">
        <v>0.65550000000000008</v>
      </c>
      <c r="AC170" s="26">
        <f t="shared" si="265"/>
        <v>0.32775000000000004</v>
      </c>
      <c r="AD170" s="26">
        <f t="shared" si="266"/>
        <v>4.0251144506369435E-2</v>
      </c>
      <c r="AF170">
        <v>0.17899999999999999</v>
      </c>
      <c r="AG170" s="26">
        <f t="shared" si="267"/>
        <v>8.9499999999999996E-2</v>
      </c>
      <c r="AH170" s="26">
        <f t="shared" si="268"/>
        <v>1.0991540605095541E-2</v>
      </c>
      <c r="AJ170">
        <v>3.1915</v>
      </c>
      <c r="AK170" s="26">
        <f t="shared" si="269"/>
        <v>1.59575</v>
      </c>
      <c r="AL170" s="26">
        <f t="shared" si="270"/>
        <v>0.19597487062101912</v>
      </c>
      <c r="AN170">
        <v>6.2264999999999997</v>
      </c>
      <c r="AO170">
        <v>0.71030000000000004</v>
      </c>
      <c r="AP170" s="26">
        <f t="shared" si="271"/>
        <v>0.35515000000000002</v>
      </c>
      <c r="AQ170" s="26">
        <f t="shared" si="272"/>
        <v>4.3616152468152869E-2</v>
      </c>
      <c r="AS170">
        <v>6.3315000000000001</v>
      </c>
      <c r="AT170">
        <v>1.2175</v>
      </c>
      <c r="AU170" s="26">
        <f t="shared" si="273"/>
        <v>0.60875000000000001</v>
      </c>
      <c r="AV170" s="26">
        <f t="shared" si="274"/>
        <v>7.4760897691082809E-2</v>
      </c>
      <c r="AX170">
        <v>48.61</v>
      </c>
      <c r="AY170">
        <v>38.373289999999997</v>
      </c>
      <c r="AZ170">
        <v>2.2679749999999999</v>
      </c>
      <c r="BA170" s="26">
        <f t="shared" si="212"/>
        <v>22.679749999999999</v>
      </c>
      <c r="BB170" s="26">
        <f t="shared" si="275"/>
        <v>2.7853116540605094</v>
      </c>
      <c r="BD170">
        <v>16.919630000000002</v>
      </c>
    </row>
    <row r="171" spans="1:56" s="24" customFormat="1" x14ac:dyDescent="0.3">
      <c r="A171" s="24" t="s">
        <v>213</v>
      </c>
      <c r="B171" s="24" t="s">
        <v>241</v>
      </c>
      <c r="C171" s="24">
        <v>13</v>
      </c>
      <c r="D171" s="25">
        <v>4.04</v>
      </c>
      <c r="E171" s="24">
        <v>12.555000000000001</v>
      </c>
      <c r="F171" s="27">
        <f t="shared" si="255"/>
        <v>6.2775000000000007</v>
      </c>
      <c r="G171" s="27">
        <f t="shared" si="256"/>
        <v>0.49913599685101362</v>
      </c>
      <c r="H171" s="45">
        <f>G159-G171</f>
        <v>1.3157728793544576</v>
      </c>
      <c r="I171" s="29">
        <f t="shared" si="257"/>
        <v>6.2775000000000007</v>
      </c>
      <c r="J171" s="29">
        <f t="shared" si="258"/>
        <v>0.50479896496815291</v>
      </c>
      <c r="K171" s="24">
        <v>7.3569500000000003</v>
      </c>
      <c r="L171" s="27">
        <f t="shared" si="259"/>
        <v>3.6784750000000002</v>
      </c>
      <c r="M171" s="27">
        <f t="shared" si="260"/>
        <v>0.29580093550955416</v>
      </c>
      <c r="N171" s="45">
        <f>M159-M171</f>
        <v>6.2111740644904456</v>
      </c>
      <c r="O171" s="45"/>
      <c r="P171" s="24">
        <v>0</v>
      </c>
      <c r="Q171" s="24">
        <v>0.86770000000000003</v>
      </c>
      <c r="R171" s="24">
        <v>6.3665000000000003</v>
      </c>
      <c r="S171" s="24">
        <v>4.6649999999999991</v>
      </c>
      <c r="T171" s="24">
        <v>1.7504999999999999</v>
      </c>
      <c r="U171" s="27">
        <f t="shared" si="261"/>
        <v>0.87524999999999997</v>
      </c>
      <c r="V171" s="27">
        <f t="shared" si="262"/>
        <v>6.959279669356426E-2</v>
      </c>
      <c r="W171" s="45">
        <f>V159-V171</f>
        <v>6.1173587876402299E-2</v>
      </c>
      <c r="X171" s="24">
        <v>0.27634999999999998</v>
      </c>
      <c r="Y171" s="26">
        <f t="shared" si="263"/>
        <v>0.13817499999999999</v>
      </c>
      <c r="Z171" s="26">
        <f t="shared" si="264"/>
        <v>1.1111206210191083E-2</v>
      </c>
      <c r="AA171" s="44">
        <f>Z159-Z171</f>
        <v>4.7095637937898092</v>
      </c>
      <c r="AB171" s="24">
        <v>0.49609999999999999</v>
      </c>
      <c r="AC171" s="27">
        <f t="shared" si="265"/>
        <v>0.24804999999999999</v>
      </c>
      <c r="AD171" s="27">
        <f t="shared" si="266"/>
        <v>1.9946695859872611E-2</v>
      </c>
      <c r="AE171" s="45">
        <f>AD159-AD171</f>
        <v>1.1060533041401273</v>
      </c>
      <c r="AF171" s="24">
        <v>0.1236</v>
      </c>
      <c r="AG171" s="27">
        <f t="shared" si="267"/>
        <v>6.1800000000000001E-2</v>
      </c>
      <c r="AH171" s="27">
        <f t="shared" si="268"/>
        <v>4.9695859872611464E-3</v>
      </c>
      <c r="AI171" s="45">
        <f>AH159-AH171</f>
        <v>9.2280414012738843E-2</v>
      </c>
      <c r="AJ171" s="24">
        <v>2.2455000000000003</v>
      </c>
      <c r="AK171" s="27">
        <f t="shared" si="269"/>
        <v>1.1227500000000001</v>
      </c>
      <c r="AL171" s="27">
        <f t="shared" si="270"/>
        <v>9.0284832802547774E-2</v>
      </c>
      <c r="AM171" s="45">
        <f>AL159-AL171</f>
        <v>2.1894651671974521</v>
      </c>
      <c r="AN171" s="24">
        <v>4.5614999999999997</v>
      </c>
      <c r="AO171" s="24">
        <v>0.75590000000000002</v>
      </c>
      <c r="AP171" s="27">
        <f t="shared" si="271"/>
        <v>0.37795000000000001</v>
      </c>
      <c r="AQ171" s="27">
        <f t="shared" si="272"/>
        <v>3.039247611464968E-2</v>
      </c>
      <c r="AR171" s="45">
        <f>AQ159-AQ171</f>
        <v>0.71085752388535028</v>
      </c>
      <c r="AS171" s="24">
        <v>5.3774999999999995</v>
      </c>
      <c r="AT171" s="24">
        <v>1.1805000000000001</v>
      </c>
      <c r="AU171" s="27">
        <f t="shared" si="273"/>
        <v>0.59025000000000005</v>
      </c>
      <c r="AV171" s="27">
        <f t="shared" si="274"/>
        <v>4.7464371019108283E-2</v>
      </c>
      <c r="AW171" s="45">
        <f>AV159-AV171</f>
        <v>0.99728562898089179</v>
      </c>
      <c r="AX171" s="24">
        <v>64.099999999999994</v>
      </c>
      <c r="AY171" s="24">
        <v>40.699829999999999</v>
      </c>
      <c r="AZ171" s="24">
        <v>1.639316</v>
      </c>
      <c r="BA171" s="26">
        <f t="shared" si="212"/>
        <v>16.393160000000002</v>
      </c>
      <c r="BB171" s="27">
        <f t="shared" si="275"/>
        <v>1.3182397770700638</v>
      </c>
      <c r="BC171" s="45">
        <f>BB159-BB171</f>
        <v>19.749650222929933</v>
      </c>
      <c r="BD171" s="24">
        <v>24.82732</v>
      </c>
    </row>
    <row r="172" spans="1:56" x14ac:dyDescent="0.3">
      <c r="A172" t="s">
        <v>214</v>
      </c>
      <c r="B172" t="s">
        <v>241</v>
      </c>
      <c r="C172">
        <v>14</v>
      </c>
      <c r="D172" s="7">
        <v>50.41</v>
      </c>
      <c r="E172">
        <v>3.6539999999999999</v>
      </c>
      <c r="F172" s="26">
        <f>E172*0.5</f>
        <v>1.827</v>
      </c>
      <c r="G172" s="26">
        <f>F172*$D172/$D$3</f>
        <v>1.8126170045266679</v>
      </c>
      <c r="I172" s="28">
        <f>E172*0.5</f>
        <v>1.827</v>
      </c>
      <c r="J172" s="28">
        <f>I172*D172/D$172</f>
        <v>1.8270000000000002</v>
      </c>
      <c r="K172">
        <v>10.453949999999999</v>
      </c>
      <c r="L172" s="26">
        <f>K172*0.5</f>
        <v>5.2269749999999995</v>
      </c>
      <c r="M172" s="26">
        <f>L172*$D172/$D$172</f>
        <v>5.2269749999999995</v>
      </c>
      <c r="P172">
        <v>0</v>
      </c>
      <c r="Q172">
        <v>6.6199999999999995E-2</v>
      </c>
      <c r="R172">
        <v>5.9004999999999992</v>
      </c>
      <c r="S172">
        <v>226.67500000000001</v>
      </c>
      <c r="T172">
        <v>0.3075</v>
      </c>
      <c r="U172" s="26">
        <f>T172*0.5</f>
        <v>0.15375</v>
      </c>
      <c r="V172" s="26">
        <f>U172*$D172/$D$3</f>
        <v>0.152539608344814</v>
      </c>
      <c r="X172">
        <v>8.7593499999999995</v>
      </c>
      <c r="Y172" s="26">
        <f>X172*0.5</f>
        <v>4.3796749999999998</v>
      </c>
      <c r="Z172" s="26">
        <f>Y172*$D172/$D$172</f>
        <v>4.3796749999999998</v>
      </c>
      <c r="AB172">
        <v>2.2949999999999999</v>
      </c>
      <c r="AC172" s="26">
        <f>AB172*0.5</f>
        <v>1.1475</v>
      </c>
      <c r="AD172" s="26">
        <f>AC172*$D172/$D$172</f>
        <v>1.1475</v>
      </c>
      <c r="AF172">
        <v>0.18149999999999999</v>
      </c>
      <c r="AG172" s="26">
        <f>AF172*0.5</f>
        <v>9.0749999999999997E-2</v>
      </c>
      <c r="AH172" s="26">
        <f>AG172*$D172/$D$172</f>
        <v>9.0749999999999997E-2</v>
      </c>
      <c r="AJ172">
        <v>4.3365</v>
      </c>
      <c r="AK172" s="26">
        <f>AJ172*0.5</f>
        <v>2.16825</v>
      </c>
      <c r="AL172" s="26">
        <f>AK172*$D172/$D$172</f>
        <v>2.16825</v>
      </c>
      <c r="AN172">
        <v>5.6105</v>
      </c>
      <c r="AO172">
        <v>1.2645</v>
      </c>
      <c r="AP172" s="26">
        <f>AO172*0.5</f>
        <v>0.63224999999999998</v>
      </c>
      <c r="AQ172" s="26">
        <f>AP172*$D172/$D$172</f>
        <v>0.63224999999999998</v>
      </c>
      <c r="AS172">
        <v>3.5234999999999994</v>
      </c>
      <c r="AT172">
        <v>1.4915</v>
      </c>
      <c r="AU172" s="26">
        <f>AT172*0.5</f>
        <v>0.74575000000000002</v>
      </c>
      <c r="AV172" s="26">
        <f>AU172*$D172/$D$172</f>
        <v>0.74575000000000002</v>
      </c>
      <c r="AX172">
        <v>177.14999999999998</v>
      </c>
      <c r="AY172">
        <v>45.878</v>
      </c>
      <c r="AZ172">
        <v>2.194302</v>
      </c>
      <c r="BA172" s="26">
        <f t="shared" si="212"/>
        <v>21.943020000000001</v>
      </c>
      <c r="BB172" s="26">
        <f>BA172*$D172/$D$172</f>
        <v>21.943019999999997</v>
      </c>
      <c r="BD172">
        <v>20.907789999999999</v>
      </c>
    </row>
    <row r="173" spans="1:56" x14ac:dyDescent="0.3">
      <c r="A173" t="s">
        <v>202</v>
      </c>
      <c r="B173" t="s">
        <v>241</v>
      </c>
      <c r="C173">
        <v>14</v>
      </c>
      <c r="D173" s="7">
        <v>42.02</v>
      </c>
      <c r="E173">
        <v>3.2309999999999999</v>
      </c>
      <c r="F173" s="26">
        <f t="shared" ref="F173:F184" si="276">E173*0.5</f>
        <v>1.6154999999999999</v>
      </c>
      <c r="G173" s="26">
        <f t="shared" ref="G173:G184" si="277">F173*$D173/$D$3</f>
        <v>1.3360226333398939</v>
      </c>
      <c r="I173" s="28">
        <f t="shared" ref="I173:I184" si="278">E173*0.5</f>
        <v>1.6154999999999999</v>
      </c>
      <c r="J173" s="28">
        <f t="shared" ref="J173:J184" si="279">I173*D173/D$172</f>
        <v>1.3466238841499705</v>
      </c>
      <c r="K173">
        <v>13.203949999999999</v>
      </c>
      <c r="L173" s="26">
        <f t="shared" ref="L173:L184" si="280">K173*0.5</f>
        <v>6.6019749999999995</v>
      </c>
      <c r="M173" s="26">
        <f t="shared" ref="M173:M184" si="281">L173*$D173/$D$172</f>
        <v>5.5031737651259673</v>
      </c>
      <c r="P173">
        <v>4.1749999999999995E-2</v>
      </c>
      <c r="Q173">
        <v>0.76859999999999995</v>
      </c>
      <c r="R173">
        <v>13.2315</v>
      </c>
      <c r="S173">
        <v>51.084999999999994</v>
      </c>
      <c r="T173">
        <v>0.52170000000000005</v>
      </c>
      <c r="U173" s="26">
        <f t="shared" ref="U173:U184" si="282">T173*0.5</f>
        <v>0.26085000000000003</v>
      </c>
      <c r="V173" s="26">
        <f t="shared" ref="V173:V184" si="283">U173*$D173/$D$3</f>
        <v>0.21572361739814999</v>
      </c>
      <c r="X173">
        <v>2.3163499999999999</v>
      </c>
      <c r="Y173" s="26">
        <f t="shared" ref="Y173:Y184" si="284">X173*0.5</f>
        <v>1.158175</v>
      </c>
      <c r="Z173" s="26">
        <f t="shared" ref="Z173:Z184" si="285">Y173*$D173/$D$172</f>
        <v>0.96541387621503683</v>
      </c>
      <c r="AB173">
        <v>2.403</v>
      </c>
      <c r="AC173" s="26">
        <f t="shared" ref="AC173:AC184" si="286">AB173*0.5</f>
        <v>1.2015</v>
      </c>
      <c r="AD173" s="26">
        <f t="shared" ref="AD173:AD184" si="287">AC173*$D173/$D$172</f>
        <v>1.0015280698274154</v>
      </c>
      <c r="AF173">
        <v>0.21579999999999999</v>
      </c>
      <c r="AG173" s="26">
        <f t="shared" ref="AG173:AG184" si="288">AF173*0.5</f>
        <v>0.1079</v>
      </c>
      <c r="AH173" s="26">
        <f t="shared" ref="AH173:AH184" si="289">AG173*$D173/$D$172</f>
        <v>8.9941638563777043E-2</v>
      </c>
      <c r="AJ173">
        <v>2.4435000000000002</v>
      </c>
      <c r="AK173" s="26">
        <f t="shared" ref="AK173:AK184" si="290">AJ173*0.5</f>
        <v>1.2217500000000001</v>
      </c>
      <c r="AL173" s="26">
        <f t="shared" ref="AL173:AL184" si="291">AK173*$D173/$D$172</f>
        <v>1.0184077563975404</v>
      </c>
      <c r="AN173">
        <v>6.8745000000000003</v>
      </c>
      <c r="AO173">
        <v>1.0654999999999999</v>
      </c>
      <c r="AP173" s="26">
        <f t="shared" ref="AP173:AP184" si="292">AO173*0.5</f>
        <v>0.53274999999999995</v>
      </c>
      <c r="AQ173" s="26">
        <f t="shared" ref="AQ173:AQ184" si="293">AP173*$D173/$D$172</f>
        <v>0.44408163062884348</v>
      </c>
      <c r="AS173">
        <v>0</v>
      </c>
      <c r="AT173">
        <v>2.4525000000000001</v>
      </c>
      <c r="AU173" s="26">
        <f t="shared" ref="AU173:AU184" si="294">AT173*0.5</f>
        <v>1.2262500000000001</v>
      </c>
      <c r="AV173" s="26">
        <f t="shared" ref="AV173:AV184" si="295">AU173*$D173/$D$172</f>
        <v>1.0221587978575681</v>
      </c>
      <c r="AX173">
        <v>43.11</v>
      </c>
      <c r="AY173">
        <v>43.667430000000003</v>
      </c>
      <c r="AZ173">
        <v>1.849918</v>
      </c>
      <c r="BA173" s="26">
        <f t="shared" si="212"/>
        <v>18.499179999999999</v>
      </c>
      <c r="BB173" s="26">
        <f t="shared" ref="BB173:BB184" si="296">BA173*$D173/$D$172</f>
        <v>15.420264701448128</v>
      </c>
      <c r="BD173">
        <v>23.605060000000002</v>
      </c>
    </row>
    <row r="174" spans="1:56" x14ac:dyDescent="0.3">
      <c r="A174" t="s">
        <v>203</v>
      </c>
      <c r="B174" t="s">
        <v>241</v>
      </c>
      <c r="C174">
        <v>14</v>
      </c>
      <c r="D174" s="7">
        <v>33.81</v>
      </c>
      <c r="E174">
        <v>3.0049999999999999</v>
      </c>
      <c r="F174" s="26">
        <f t="shared" si="276"/>
        <v>1.5024999999999999</v>
      </c>
      <c r="G174" s="26">
        <f t="shared" si="277"/>
        <v>0.99979383979531589</v>
      </c>
      <c r="I174" s="28">
        <f t="shared" si="278"/>
        <v>1.5024999999999999</v>
      </c>
      <c r="J174" s="28">
        <f t="shared" si="279"/>
        <v>1.0077271374727237</v>
      </c>
      <c r="K174">
        <v>10.66395</v>
      </c>
      <c r="L174" s="26">
        <f t="shared" si="280"/>
        <v>5.3319749999999999</v>
      </c>
      <c r="M174" s="26">
        <f t="shared" si="281"/>
        <v>3.5761570075381872</v>
      </c>
      <c r="P174">
        <v>0.46704999999999997</v>
      </c>
      <c r="Q174">
        <v>1.0075000000000001</v>
      </c>
      <c r="R174">
        <v>8.144499999999999</v>
      </c>
      <c r="S174">
        <v>70.814999999999998</v>
      </c>
      <c r="T174">
        <v>1.0174999999999998</v>
      </c>
      <c r="U174" s="26">
        <f t="shared" si="282"/>
        <v>0.50874999999999992</v>
      </c>
      <c r="V174" s="26">
        <f t="shared" si="283"/>
        <v>0.33853252312536897</v>
      </c>
      <c r="X174">
        <v>0.30164999999999997</v>
      </c>
      <c r="Y174" s="26">
        <f t="shared" si="284"/>
        <v>0.15082499999999999</v>
      </c>
      <c r="Z174" s="26">
        <f t="shared" si="285"/>
        <v>0.10115836639555645</v>
      </c>
      <c r="AB174">
        <v>1.5</v>
      </c>
      <c r="AC174" s="26">
        <f t="shared" si="286"/>
        <v>0.75</v>
      </c>
      <c r="AD174" s="26">
        <f t="shared" si="287"/>
        <v>0.5030251934140052</v>
      </c>
      <c r="AF174">
        <v>0.19800000000000001</v>
      </c>
      <c r="AG174" s="26">
        <f t="shared" si="288"/>
        <v>9.9000000000000005E-2</v>
      </c>
      <c r="AH174" s="26">
        <f t="shared" si="289"/>
        <v>6.6399325530648687E-2</v>
      </c>
      <c r="AJ174">
        <v>3.2715000000000001</v>
      </c>
      <c r="AK174" s="26">
        <f t="shared" si="290"/>
        <v>1.63575</v>
      </c>
      <c r="AL174" s="26">
        <f t="shared" si="291"/>
        <v>1.0970979468359454</v>
      </c>
      <c r="AN174">
        <v>3.2705000000000002</v>
      </c>
      <c r="AO174">
        <v>0.72350000000000003</v>
      </c>
      <c r="AP174" s="26">
        <f t="shared" si="292"/>
        <v>0.36175000000000002</v>
      </c>
      <c r="AQ174" s="26">
        <f t="shared" si="293"/>
        <v>0.24262581829002186</v>
      </c>
      <c r="AS174">
        <v>1.1275000000000002</v>
      </c>
      <c r="AT174">
        <v>1.8105</v>
      </c>
      <c r="AU174" s="26">
        <f t="shared" si="294"/>
        <v>0.90525</v>
      </c>
      <c r="AV174" s="26">
        <f t="shared" si="295"/>
        <v>0.60715140845070426</v>
      </c>
      <c r="AX174">
        <v>62.300000000000004</v>
      </c>
      <c r="AY174">
        <v>42.145600000000002</v>
      </c>
      <c r="AZ174">
        <v>2.3085460000000002</v>
      </c>
      <c r="BA174" s="26">
        <f t="shared" si="212"/>
        <v>23.085460000000001</v>
      </c>
      <c r="BB174" s="26">
        <f t="shared" si="296"/>
        <v>15.48342397540171</v>
      </c>
      <c r="BD174">
        <v>18.256340000000002</v>
      </c>
    </row>
    <row r="175" spans="1:56" x14ac:dyDescent="0.3">
      <c r="A175" t="s">
        <v>204</v>
      </c>
      <c r="B175" t="s">
        <v>241</v>
      </c>
      <c r="C175">
        <v>14</v>
      </c>
      <c r="D175" s="7">
        <v>31.11</v>
      </c>
      <c r="E175">
        <v>9.3040000000000003</v>
      </c>
      <c r="F175" s="26">
        <f t="shared" si="276"/>
        <v>4.6520000000000001</v>
      </c>
      <c r="G175" s="26">
        <f t="shared" si="277"/>
        <v>2.8483314308207048</v>
      </c>
      <c r="I175" s="28">
        <f t="shared" si="278"/>
        <v>4.6520000000000001</v>
      </c>
      <c r="J175" s="28">
        <f t="shared" si="279"/>
        <v>2.870932751438207</v>
      </c>
      <c r="K175">
        <v>13.643949999999998</v>
      </c>
      <c r="L175" s="26">
        <f t="shared" si="280"/>
        <v>6.8219749999999992</v>
      </c>
      <c r="M175" s="26">
        <f t="shared" si="281"/>
        <v>4.210109943463598</v>
      </c>
      <c r="P175">
        <v>0</v>
      </c>
      <c r="Q175">
        <v>1.4484999999999999</v>
      </c>
      <c r="R175">
        <v>27.141500000000001</v>
      </c>
      <c r="S175">
        <v>83.974999999999994</v>
      </c>
      <c r="T175">
        <v>2.2635000000000001</v>
      </c>
      <c r="U175" s="26">
        <f t="shared" si="282"/>
        <v>1.13175</v>
      </c>
      <c r="V175" s="26">
        <f t="shared" si="283"/>
        <v>0.69294907498523906</v>
      </c>
      <c r="X175">
        <v>0.70165</v>
      </c>
      <c r="Y175" s="26">
        <f t="shared" si="284"/>
        <v>0.350825</v>
      </c>
      <c r="Z175" s="26">
        <f t="shared" si="285"/>
        <v>0.21650794981154536</v>
      </c>
      <c r="AB175">
        <v>2.0829999999999997</v>
      </c>
      <c r="AC175" s="26">
        <f t="shared" si="286"/>
        <v>1.0414999999999999</v>
      </c>
      <c r="AD175" s="26">
        <f t="shared" si="287"/>
        <v>0.64275074390001974</v>
      </c>
      <c r="AF175">
        <v>0.2465</v>
      </c>
      <c r="AG175" s="26">
        <f t="shared" si="288"/>
        <v>0.12325</v>
      </c>
      <c r="AH175" s="26">
        <f t="shared" si="289"/>
        <v>7.6062438008331679E-2</v>
      </c>
      <c r="AJ175">
        <v>3.9005000000000005</v>
      </c>
      <c r="AK175" s="26">
        <f t="shared" si="290"/>
        <v>1.9502500000000003</v>
      </c>
      <c r="AL175" s="26">
        <f t="shared" si="291"/>
        <v>1.2035762249553663</v>
      </c>
      <c r="AN175">
        <v>8.6765000000000008</v>
      </c>
      <c r="AO175">
        <v>0.92669999999999997</v>
      </c>
      <c r="AP175" s="26">
        <f t="shared" si="292"/>
        <v>0.46334999999999998</v>
      </c>
      <c r="AQ175" s="26">
        <f t="shared" si="293"/>
        <v>0.28595156714937514</v>
      </c>
      <c r="AS175">
        <v>4.3224999999999998</v>
      </c>
      <c r="AT175">
        <v>2.6265000000000001</v>
      </c>
      <c r="AU175" s="26">
        <f t="shared" si="294"/>
        <v>1.31325</v>
      </c>
      <c r="AV175" s="26">
        <f t="shared" si="295"/>
        <v>0.81045839119222385</v>
      </c>
      <c r="AX175">
        <v>80.5</v>
      </c>
      <c r="AY175">
        <v>41.332189999999997</v>
      </c>
      <c r="AZ175">
        <v>1.8855599999999999</v>
      </c>
      <c r="BA175" s="26">
        <f t="shared" si="212"/>
        <v>18.855599999999999</v>
      </c>
      <c r="BB175" s="26">
        <f t="shared" si="296"/>
        <v>11.636534735171594</v>
      </c>
      <c r="BD175">
        <v>21.920369999999998</v>
      </c>
    </row>
    <row r="176" spans="1:56" x14ac:dyDescent="0.3">
      <c r="A176" t="s">
        <v>205</v>
      </c>
      <c r="B176" t="s">
        <v>241</v>
      </c>
      <c r="C176">
        <v>14</v>
      </c>
      <c r="D176" s="7">
        <v>30.79</v>
      </c>
      <c r="E176">
        <v>8.8260000000000005</v>
      </c>
      <c r="F176" s="26">
        <f t="shared" si="276"/>
        <v>4.4130000000000003</v>
      </c>
      <c r="G176" s="26">
        <f t="shared" si="277"/>
        <v>2.6742033064357411</v>
      </c>
      <c r="I176" s="28">
        <f t="shared" si="278"/>
        <v>4.4130000000000003</v>
      </c>
      <c r="J176" s="28">
        <f t="shared" si="279"/>
        <v>2.6954229319579452</v>
      </c>
      <c r="K176">
        <v>14.953949999999999</v>
      </c>
      <c r="L176" s="26">
        <f t="shared" si="280"/>
        <v>7.4769749999999995</v>
      </c>
      <c r="M176" s="26">
        <f t="shared" si="281"/>
        <v>4.5668728476492753</v>
      </c>
      <c r="P176">
        <v>0.42215000000000003</v>
      </c>
      <c r="Q176">
        <v>1.0874999999999999</v>
      </c>
      <c r="R176">
        <v>14.0115</v>
      </c>
      <c r="S176">
        <v>22.945000000000004</v>
      </c>
      <c r="T176">
        <v>0.74480000000000002</v>
      </c>
      <c r="U176" s="26">
        <f t="shared" si="282"/>
        <v>0.37240000000000001</v>
      </c>
      <c r="V176" s="26">
        <f t="shared" si="283"/>
        <v>0.2256680968313324</v>
      </c>
      <c r="X176">
        <v>0.61575000000000002</v>
      </c>
      <c r="Y176" s="26">
        <f t="shared" si="284"/>
        <v>0.30787500000000001</v>
      </c>
      <c r="Z176" s="26">
        <f t="shared" si="285"/>
        <v>0.18804743602459831</v>
      </c>
      <c r="AB176">
        <v>2.3289999999999997</v>
      </c>
      <c r="AC176" s="26">
        <f t="shared" si="286"/>
        <v>1.1644999999999999</v>
      </c>
      <c r="AD176" s="26">
        <f t="shared" si="287"/>
        <v>0.71126671295377897</v>
      </c>
      <c r="AF176">
        <v>0.32539999999999997</v>
      </c>
      <c r="AG176" s="26">
        <f t="shared" si="288"/>
        <v>0.16269999999999998</v>
      </c>
      <c r="AH176" s="26">
        <f t="shared" si="289"/>
        <v>9.9375778615354085E-2</v>
      </c>
      <c r="AJ176">
        <v>4.8895</v>
      </c>
      <c r="AK176" s="26">
        <f t="shared" si="290"/>
        <v>2.44475</v>
      </c>
      <c r="AL176" s="26">
        <f t="shared" si="291"/>
        <v>1.4932325431462012</v>
      </c>
      <c r="AN176">
        <v>10.337499999999999</v>
      </c>
      <c r="AO176">
        <v>0.77849999999999997</v>
      </c>
      <c r="AP176" s="26">
        <f t="shared" si="292"/>
        <v>0.38924999999999998</v>
      </c>
      <c r="AQ176" s="26">
        <f t="shared" si="293"/>
        <v>0.2377505951200159</v>
      </c>
      <c r="AS176">
        <v>5.0735000000000001</v>
      </c>
      <c r="AT176">
        <v>2.4045000000000001</v>
      </c>
      <c r="AU176" s="26">
        <f t="shared" si="294"/>
        <v>1.20225</v>
      </c>
      <c r="AV176" s="26">
        <f t="shared" si="295"/>
        <v>0.73432409244197583</v>
      </c>
      <c r="AX176">
        <v>90.05</v>
      </c>
      <c r="AY176">
        <v>40.927030000000002</v>
      </c>
      <c r="AZ176">
        <v>1.899572</v>
      </c>
      <c r="BA176" s="26">
        <f t="shared" si="212"/>
        <v>18.995719999999999</v>
      </c>
      <c r="BB176" s="26">
        <f t="shared" si="296"/>
        <v>11.602424495139852</v>
      </c>
      <c r="BD176">
        <v>21.545390000000001</v>
      </c>
    </row>
    <row r="177" spans="1:56" x14ac:dyDescent="0.3">
      <c r="A177" t="s">
        <v>206</v>
      </c>
      <c r="B177" t="s">
        <v>241</v>
      </c>
      <c r="C177">
        <v>14</v>
      </c>
      <c r="D177" s="7">
        <v>27.28</v>
      </c>
      <c r="E177">
        <v>0</v>
      </c>
      <c r="F177" s="26">
        <f t="shared" si="276"/>
        <v>0</v>
      </c>
      <c r="G177" s="26">
        <f t="shared" si="277"/>
        <v>0</v>
      </c>
      <c r="I177" s="28">
        <f t="shared" si="278"/>
        <v>0</v>
      </c>
      <c r="J177" s="28">
        <f t="shared" si="279"/>
        <v>0</v>
      </c>
      <c r="K177">
        <v>15.66395</v>
      </c>
      <c r="L177" s="26">
        <f t="shared" si="280"/>
        <v>7.8319749999999999</v>
      </c>
      <c r="M177" s="26">
        <f t="shared" si="281"/>
        <v>4.2383709184685587</v>
      </c>
      <c r="P177">
        <v>0.10564999999999999</v>
      </c>
      <c r="Q177">
        <v>0.46109999999999995</v>
      </c>
      <c r="R177">
        <v>-0.23049999999999993</v>
      </c>
      <c r="S177">
        <v>0</v>
      </c>
      <c r="T177">
        <v>0</v>
      </c>
      <c r="U177" s="26">
        <f t="shared" si="282"/>
        <v>0</v>
      </c>
      <c r="V177" s="26">
        <f t="shared" si="283"/>
        <v>0</v>
      </c>
      <c r="X177">
        <v>0.48325000000000001</v>
      </c>
      <c r="Y177" s="26">
        <f t="shared" si="284"/>
        <v>0.24162500000000001</v>
      </c>
      <c r="Z177" s="26">
        <f t="shared" si="285"/>
        <v>0.13075838127355685</v>
      </c>
      <c r="AB177">
        <v>2.9899999999999998</v>
      </c>
      <c r="AC177" s="26">
        <f t="shared" si="286"/>
        <v>1.4949999999999999</v>
      </c>
      <c r="AD177" s="26">
        <f t="shared" si="287"/>
        <v>0.80903788930767706</v>
      </c>
      <c r="AF177">
        <v>1.7095</v>
      </c>
      <c r="AG177" s="26">
        <f t="shared" si="288"/>
        <v>0.85475000000000001</v>
      </c>
      <c r="AH177" s="26">
        <f t="shared" si="289"/>
        <v>0.46255861932156322</v>
      </c>
      <c r="AJ177">
        <v>2.8575000000000004</v>
      </c>
      <c r="AK177" s="26">
        <f t="shared" si="290"/>
        <v>1.4287500000000002</v>
      </c>
      <c r="AL177" s="26">
        <f t="shared" si="291"/>
        <v>0.77318587581829024</v>
      </c>
      <c r="AN177">
        <v>2.6435</v>
      </c>
      <c r="AO177">
        <v>0.10449999999999998</v>
      </c>
      <c r="AP177" s="26">
        <f t="shared" si="292"/>
        <v>5.2249999999999991E-2</v>
      </c>
      <c r="AQ177" s="26">
        <f t="shared" si="293"/>
        <v>2.8275738940686371E-2</v>
      </c>
      <c r="AS177">
        <v>0</v>
      </c>
      <c r="AT177">
        <v>3.0585</v>
      </c>
      <c r="AU177" s="26">
        <f t="shared" si="294"/>
        <v>1.52925</v>
      </c>
      <c r="AV177" s="26">
        <f t="shared" si="295"/>
        <v>0.82757270382860548</v>
      </c>
      <c r="AX177">
        <v>66.489999999999995</v>
      </c>
      <c r="AY177">
        <v>38.533090000000001</v>
      </c>
      <c r="AZ177">
        <v>2.0427029999999999</v>
      </c>
      <c r="BA177" s="26">
        <f t="shared" si="212"/>
        <v>20.427029999999998</v>
      </c>
      <c r="BB177" s="26">
        <f t="shared" si="296"/>
        <v>11.054341963896052</v>
      </c>
      <c r="BD177">
        <v>18.863779999999998</v>
      </c>
    </row>
    <row r="178" spans="1:56" x14ac:dyDescent="0.3">
      <c r="A178" t="s">
        <v>207</v>
      </c>
      <c r="B178" t="s">
        <v>241</v>
      </c>
      <c r="C178">
        <v>14</v>
      </c>
      <c r="D178" s="7">
        <v>26.49</v>
      </c>
      <c r="E178">
        <v>12.595000000000001</v>
      </c>
      <c r="F178" s="26">
        <f t="shared" si="276"/>
        <v>6.2975000000000003</v>
      </c>
      <c r="G178" s="26">
        <f t="shared" si="277"/>
        <v>3.2832272190513678</v>
      </c>
      <c r="I178" s="28">
        <f t="shared" si="278"/>
        <v>6.2975000000000003</v>
      </c>
      <c r="J178" s="28">
        <f t="shared" si="279"/>
        <v>3.3092794088474511</v>
      </c>
      <c r="K178">
        <v>10.74395</v>
      </c>
      <c r="L178" s="26">
        <f t="shared" si="280"/>
        <v>5.3719749999999999</v>
      </c>
      <c r="M178" s="26">
        <f t="shared" si="281"/>
        <v>2.8229243751239834</v>
      </c>
      <c r="P178">
        <v>0.13815</v>
      </c>
      <c r="Q178">
        <v>0.68659999999999999</v>
      </c>
      <c r="R178">
        <v>15.411499999999998</v>
      </c>
      <c r="S178">
        <v>2.1550000000000011</v>
      </c>
      <c r="T178">
        <v>2.1485000000000003</v>
      </c>
      <c r="U178" s="26">
        <f t="shared" si="282"/>
        <v>1.0742500000000001</v>
      </c>
      <c r="V178" s="26">
        <f t="shared" si="283"/>
        <v>0.5600646034245228</v>
      </c>
      <c r="X178">
        <v>0.36345</v>
      </c>
      <c r="Y178" s="26">
        <f t="shared" si="284"/>
        <v>0.181725</v>
      </c>
      <c r="Z178" s="26">
        <f t="shared" si="285"/>
        <v>9.5494847252529269E-2</v>
      </c>
      <c r="AB178">
        <v>1.274</v>
      </c>
      <c r="AC178" s="26">
        <f t="shared" si="286"/>
        <v>0.63700000000000001</v>
      </c>
      <c r="AD178" s="26">
        <f t="shared" si="287"/>
        <v>0.33473775044634008</v>
      </c>
      <c r="AF178">
        <v>0.25600000000000001</v>
      </c>
      <c r="AG178" s="26">
        <f t="shared" si="288"/>
        <v>0.128</v>
      </c>
      <c r="AH178" s="26">
        <f t="shared" si="289"/>
        <v>6.7262844673675867E-2</v>
      </c>
      <c r="AJ178">
        <v>2.1685000000000003</v>
      </c>
      <c r="AK178" s="26">
        <f t="shared" si="290"/>
        <v>1.0842500000000002</v>
      </c>
      <c r="AL178" s="26">
        <f t="shared" si="291"/>
        <v>0.5697635885736958</v>
      </c>
      <c r="AN178">
        <v>6.0635000000000003</v>
      </c>
      <c r="AO178">
        <v>0.55380000000000007</v>
      </c>
      <c r="AP178" s="26">
        <f t="shared" si="292"/>
        <v>0.27690000000000003</v>
      </c>
      <c r="AQ178" s="26">
        <f t="shared" si="293"/>
        <v>0.14550845070422538</v>
      </c>
      <c r="AS178">
        <v>0</v>
      </c>
      <c r="AT178">
        <v>2.0874999999999999</v>
      </c>
      <c r="AU178" s="26">
        <f t="shared" si="294"/>
        <v>1.04375</v>
      </c>
      <c r="AV178" s="26">
        <f t="shared" si="295"/>
        <v>0.54848120412616541</v>
      </c>
      <c r="AX178">
        <v>48.15</v>
      </c>
      <c r="AY178">
        <v>41.975769999999997</v>
      </c>
      <c r="AZ178">
        <v>2.0963150000000002</v>
      </c>
      <c r="BA178" s="26">
        <f t="shared" si="212"/>
        <v>20.963150000000002</v>
      </c>
      <c r="BB178" s="26">
        <f t="shared" si="296"/>
        <v>11.015946111882565</v>
      </c>
      <c r="BD178">
        <v>20.023599999999998</v>
      </c>
    </row>
    <row r="179" spans="1:56" x14ac:dyDescent="0.3">
      <c r="A179" t="s">
        <v>208</v>
      </c>
      <c r="B179" t="s">
        <v>241</v>
      </c>
      <c r="C179">
        <v>14</v>
      </c>
      <c r="D179" s="7">
        <v>22.76</v>
      </c>
      <c r="E179">
        <v>6.7690000000000001</v>
      </c>
      <c r="F179" s="26">
        <f t="shared" si="276"/>
        <v>3.3845000000000001</v>
      </c>
      <c r="G179" s="26">
        <f t="shared" si="277"/>
        <v>1.5160641605983074</v>
      </c>
      <c r="I179" s="28">
        <f t="shared" si="278"/>
        <v>3.3845000000000001</v>
      </c>
      <c r="J179" s="28">
        <f t="shared" si="279"/>
        <v>1.5280940289625076</v>
      </c>
      <c r="K179">
        <v>8.3619499999999984</v>
      </c>
      <c r="L179" s="26">
        <f t="shared" si="280"/>
        <v>4.1809749999999992</v>
      </c>
      <c r="M179" s="26">
        <f t="shared" si="281"/>
        <v>1.8877006744693512</v>
      </c>
      <c r="P179">
        <v>1.7649999999999999E-2</v>
      </c>
      <c r="Q179">
        <v>0.96550000000000002</v>
      </c>
      <c r="R179">
        <v>7.1385000000000005</v>
      </c>
      <c r="S179">
        <v>7.745000000000001</v>
      </c>
      <c r="T179">
        <v>0.8004</v>
      </c>
      <c r="U179" s="26">
        <f t="shared" si="282"/>
        <v>0.4002</v>
      </c>
      <c r="V179" s="26">
        <f t="shared" si="283"/>
        <v>0.17926691596142494</v>
      </c>
      <c r="X179">
        <v>0</v>
      </c>
      <c r="Y179" s="26">
        <f t="shared" si="284"/>
        <v>0</v>
      </c>
      <c r="Z179" s="26">
        <f t="shared" si="285"/>
        <v>0</v>
      </c>
      <c r="AB179">
        <v>0.9910000000000001</v>
      </c>
      <c r="AC179" s="26">
        <f t="shared" si="286"/>
        <v>0.49550000000000005</v>
      </c>
      <c r="AD179" s="26">
        <f t="shared" si="287"/>
        <v>0.22371711961912324</v>
      </c>
      <c r="AF179">
        <v>0.16370000000000001</v>
      </c>
      <c r="AG179" s="26">
        <f t="shared" si="288"/>
        <v>8.1850000000000006E-2</v>
      </c>
      <c r="AH179" s="26">
        <f t="shared" si="289"/>
        <v>3.6955088276135695E-2</v>
      </c>
      <c r="AJ179">
        <v>3.3175000000000003</v>
      </c>
      <c r="AK179" s="26">
        <f t="shared" si="290"/>
        <v>1.6587500000000002</v>
      </c>
      <c r="AL179" s="26">
        <f t="shared" si="291"/>
        <v>0.74892184090458258</v>
      </c>
      <c r="AN179">
        <v>2.8925000000000001</v>
      </c>
      <c r="AO179">
        <v>0.49890000000000001</v>
      </c>
      <c r="AP179" s="26">
        <f t="shared" si="292"/>
        <v>0.24945000000000001</v>
      </c>
      <c r="AQ179" s="26">
        <f t="shared" si="293"/>
        <v>0.11262610593136284</v>
      </c>
      <c r="AS179">
        <v>3.4855</v>
      </c>
      <c r="AT179">
        <v>0.60560000000000003</v>
      </c>
      <c r="AU179" s="26">
        <f t="shared" si="294"/>
        <v>0.30280000000000001</v>
      </c>
      <c r="AV179" s="26">
        <f t="shared" si="295"/>
        <v>0.13671350922436026</v>
      </c>
      <c r="AX179">
        <v>51.220000000000006</v>
      </c>
      <c r="AY179">
        <v>37.631720000000001</v>
      </c>
      <c r="AZ179">
        <v>2.4426899999999998</v>
      </c>
      <c r="BA179" s="26">
        <f t="shared" si="212"/>
        <v>24.426899999999996</v>
      </c>
      <c r="BB179" s="26">
        <f t="shared" si="296"/>
        <v>11.02868962507439</v>
      </c>
      <c r="BD179">
        <v>15.405849999999999</v>
      </c>
    </row>
    <row r="180" spans="1:56" x14ac:dyDescent="0.3">
      <c r="A180" t="s">
        <v>209</v>
      </c>
      <c r="B180" t="s">
        <v>241</v>
      </c>
      <c r="C180">
        <v>14</v>
      </c>
      <c r="D180" s="7">
        <v>18.899999999999999</v>
      </c>
      <c r="E180">
        <v>21.765000000000001</v>
      </c>
      <c r="F180" s="26">
        <f t="shared" si="276"/>
        <v>10.8825</v>
      </c>
      <c r="G180" s="26">
        <f t="shared" si="277"/>
        <v>4.0480072820310964</v>
      </c>
      <c r="I180" s="28">
        <f t="shared" si="278"/>
        <v>10.8825</v>
      </c>
      <c r="J180" s="28">
        <f t="shared" si="279"/>
        <v>4.0801279508034121</v>
      </c>
      <c r="K180">
        <v>9.5049499999999991</v>
      </c>
      <c r="L180" s="26">
        <f t="shared" si="280"/>
        <v>4.7524749999999996</v>
      </c>
      <c r="M180" s="26">
        <f t="shared" si="281"/>
        <v>1.7818245883753221</v>
      </c>
      <c r="P180">
        <v>0.14515</v>
      </c>
      <c r="Q180">
        <v>0.42920000000000003</v>
      </c>
      <c r="R180">
        <v>14.1615</v>
      </c>
      <c r="S180">
        <v>0</v>
      </c>
      <c r="T180">
        <v>2.7435</v>
      </c>
      <c r="U180" s="26">
        <f t="shared" si="282"/>
        <v>1.37175</v>
      </c>
      <c r="V180" s="26">
        <f t="shared" si="283"/>
        <v>0.51025536311749653</v>
      </c>
      <c r="X180">
        <v>0.40784999999999999</v>
      </c>
      <c r="Y180" s="26">
        <f t="shared" si="284"/>
        <v>0.203925</v>
      </c>
      <c r="Z180" s="26">
        <f t="shared" si="285"/>
        <v>7.6456705018845467E-2</v>
      </c>
      <c r="AB180">
        <v>0.81890000000000007</v>
      </c>
      <c r="AC180" s="26">
        <f t="shared" si="286"/>
        <v>0.40945000000000004</v>
      </c>
      <c r="AD180" s="26">
        <f t="shared" si="287"/>
        <v>0.15351329101368777</v>
      </c>
      <c r="AF180">
        <v>0.21939999999999998</v>
      </c>
      <c r="AG180" s="26">
        <f t="shared" si="288"/>
        <v>0.10969999999999999</v>
      </c>
      <c r="AH180" s="26">
        <f t="shared" si="289"/>
        <v>4.1129339416782387E-2</v>
      </c>
      <c r="AJ180">
        <v>4.1004999999999994</v>
      </c>
      <c r="AK180" s="26">
        <f t="shared" si="290"/>
        <v>2.0502499999999997</v>
      </c>
      <c r="AL180" s="26">
        <f t="shared" si="291"/>
        <v>0.76869123189843269</v>
      </c>
      <c r="AN180">
        <v>4.7134999999999998</v>
      </c>
      <c r="AO180">
        <v>0.52610000000000001</v>
      </c>
      <c r="AP180" s="26">
        <f t="shared" si="292"/>
        <v>0.26305000000000001</v>
      </c>
      <c r="AQ180" s="26">
        <f t="shared" si="293"/>
        <v>9.8624181709978179E-2</v>
      </c>
      <c r="AS180">
        <v>8.1135000000000002</v>
      </c>
      <c r="AT180">
        <v>2.0154999999999998</v>
      </c>
      <c r="AU180" s="26">
        <f t="shared" si="294"/>
        <v>1.0077499999999999</v>
      </c>
      <c r="AV180" s="26">
        <f t="shared" si="295"/>
        <v>0.37783128347550088</v>
      </c>
      <c r="AX180">
        <v>66.179999999999993</v>
      </c>
      <c r="AY180">
        <v>38.054180000000002</v>
      </c>
      <c r="AZ180">
        <v>1.499411</v>
      </c>
      <c r="BA180" s="26">
        <f t="shared" si="212"/>
        <v>14.994110000000001</v>
      </c>
      <c r="BB180" s="26">
        <f t="shared" si="296"/>
        <v>5.6216758381273566</v>
      </c>
      <c r="BD180">
        <v>25.37942</v>
      </c>
    </row>
    <row r="181" spans="1:56" x14ac:dyDescent="0.3">
      <c r="A181" t="s">
        <v>210</v>
      </c>
      <c r="B181" t="s">
        <v>241</v>
      </c>
      <c r="C181">
        <v>14</v>
      </c>
      <c r="D181" s="7">
        <v>12.72</v>
      </c>
      <c r="E181">
        <v>18.385000000000002</v>
      </c>
      <c r="F181" s="26">
        <f t="shared" si="276"/>
        <v>9.1925000000000008</v>
      </c>
      <c r="G181" s="26">
        <f t="shared" si="277"/>
        <v>2.3012910844321985</v>
      </c>
      <c r="I181" s="28">
        <f t="shared" si="278"/>
        <v>9.1925000000000008</v>
      </c>
      <c r="J181" s="28">
        <f t="shared" si="279"/>
        <v>2.3195516762547119</v>
      </c>
      <c r="K181">
        <v>9.8749499999999983</v>
      </c>
      <c r="L181" s="26">
        <f t="shared" si="280"/>
        <v>4.9374749999999992</v>
      </c>
      <c r="M181" s="26">
        <f t="shared" si="281"/>
        <v>1.2458774449513985</v>
      </c>
      <c r="P181">
        <v>0.65084999999999993</v>
      </c>
      <c r="Q181">
        <v>0.90290000000000004</v>
      </c>
      <c r="R181">
        <v>27.891500000000001</v>
      </c>
      <c r="S181">
        <v>0.91499999999999915</v>
      </c>
      <c r="T181">
        <v>4.7275</v>
      </c>
      <c r="U181" s="26">
        <f t="shared" si="282"/>
        <v>2.36375</v>
      </c>
      <c r="V181" s="26">
        <f t="shared" si="283"/>
        <v>0.59175162369612277</v>
      </c>
      <c r="X181">
        <v>0.37314999999999998</v>
      </c>
      <c r="Y181" s="26">
        <f t="shared" si="284"/>
        <v>0.18657499999999999</v>
      </c>
      <c r="Z181" s="26">
        <f t="shared" si="285"/>
        <v>4.7078635191430275E-2</v>
      </c>
      <c r="AB181">
        <v>1.099</v>
      </c>
      <c r="AC181" s="26">
        <f t="shared" si="286"/>
        <v>0.54949999999999999</v>
      </c>
      <c r="AD181" s="26">
        <f t="shared" si="287"/>
        <v>0.13865582225748863</v>
      </c>
      <c r="AF181">
        <v>0.25179999999999997</v>
      </c>
      <c r="AG181" s="26">
        <f t="shared" si="288"/>
        <v>0.12589999999999998</v>
      </c>
      <c r="AH181" s="26">
        <f t="shared" si="289"/>
        <v>3.1768458639158899E-2</v>
      </c>
      <c r="AJ181">
        <v>3.9905000000000004</v>
      </c>
      <c r="AK181" s="26">
        <f t="shared" si="290"/>
        <v>1.9952500000000002</v>
      </c>
      <c r="AL181" s="26">
        <f t="shared" si="291"/>
        <v>0.50346320174568548</v>
      </c>
      <c r="AN181">
        <v>6.6215000000000002</v>
      </c>
      <c r="AO181">
        <v>0.86719999999999997</v>
      </c>
      <c r="AP181" s="26">
        <f t="shared" si="292"/>
        <v>0.43359999999999999</v>
      </c>
      <c r="AQ181" s="26">
        <f t="shared" si="293"/>
        <v>0.10941067248561795</v>
      </c>
      <c r="AS181">
        <v>6.8445</v>
      </c>
      <c r="AT181">
        <v>2.0185</v>
      </c>
      <c r="AU181" s="26">
        <f t="shared" si="294"/>
        <v>1.00925</v>
      </c>
      <c r="AV181" s="26">
        <f t="shared" si="295"/>
        <v>0.25466494743106527</v>
      </c>
      <c r="AX181">
        <v>111.14999999999999</v>
      </c>
      <c r="AY181">
        <v>36.140650000000001</v>
      </c>
      <c r="AZ181">
        <v>1.726872</v>
      </c>
      <c r="BA181" s="26">
        <f t="shared" si="212"/>
        <v>17.268719999999998</v>
      </c>
      <c r="BB181" s="26">
        <f t="shared" si="296"/>
        <v>4.3574314302717712</v>
      </c>
      <c r="BD181">
        <v>20.92839</v>
      </c>
    </row>
    <row r="182" spans="1:56" x14ac:dyDescent="0.3">
      <c r="A182" t="s">
        <v>211</v>
      </c>
      <c r="B182" t="s">
        <v>241</v>
      </c>
      <c r="C182">
        <v>14</v>
      </c>
      <c r="D182" s="7">
        <v>10.94</v>
      </c>
      <c r="E182">
        <v>25.035</v>
      </c>
      <c r="F182" s="26">
        <f t="shared" si="276"/>
        <v>12.5175</v>
      </c>
      <c r="G182" s="26">
        <f t="shared" si="277"/>
        <v>2.6951672899035621</v>
      </c>
      <c r="I182" s="28">
        <f t="shared" si="278"/>
        <v>12.5175</v>
      </c>
      <c r="J182" s="28">
        <f t="shared" si="279"/>
        <v>2.7165532632414204</v>
      </c>
      <c r="K182">
        <v>9.35595</v>
      </c>
      <c r="L182" s="26">
        <f t="shared" si="280"/>
        <v>4.677975</v>
      </c>
      <c r="M182" s="26">
        <f t="shared" si="281"/>
        <v>1.0152161575084309</v>
      </c>
      <c r="P182">
        <v>0</v>
      </c>
      <c r="Q182">
        <v>1.2275</v>
      </c>
      <c r="R182">
        <v>19.151500000000002</v>
      </c>
      <c r="S182">
        <v>0</v>
      </c>
      <c r="T182">
        <v>4.3075000000000001</v>
      </c>
      <c r="U182" s="26">
        <f t="shared" si="282"/>
        <v>2.1537500000000001</v>
      </c>
      <c r="V182" s="26">
        <f t="shared" si="283"/>
        <v>0.46372810470379844</v>
      </c>
      <c r="X182">
        <v>0.42264999999999997</v>
      </c>
      <c r="Y182" s="26">
        <f t="shared" si="284"/>
        <v>0.21132499999999999</v>
      </c>
      <c r="Z182" s="26">
        <f t="shared" si="285"/>
        <v>4.586184288831581E-2</v>
      </c>
      <c r="AB182">
        <v>0.87260000000000004</v>
      </c>
      <c r="AC182" s="26">
        <f t="shared" si="286"/>
        <v>0.43630000000000002</v>
      </c>
      <c r="AD182" s="26">
        <f t="shared" si="287"/>
        <v>9.4686014679627062E-2</v>
      </c>
      <c r="AF182">
        <v>0.22310000000000002</v>
      </c>
      <c r="AG182" s="26">
        <f t="shared" si="288"/>
        <v>0.11155000000000001</v>
      </c>
      <c r="AH182" s="26">
        <f t="shared" si="289"/>
        <v>2.4208629240230116E-2</v>
      </c>
      <c r="AJ182">
        <v>2.3585000000000003</v>
      </c>
      <c r="AK182" s="26">
        <f t="shared" si="290"/>
        <v>1.1792500000000001</v>
      </c>
      <c r="AL182" s="26">
        <f t="shared" si="291"/>
        <v>0.25592134497123586</v>
      </c>
      <c r="AN182">
        <v>7.1294999999999993</v>
      </c>
      <c r="AO182">
        <v>0.77629999999999999</v>
      </c>
      <c r="AP182" s="26">
        <f t="shared" si="292"/>
        <v>0.38815</v>
      </c>
      <c r="AQ182" s="26">
        <f t="shared" si="293"/>
        <v>8.4236480856972815E-2</v>
      </c>
      <c r="AS182">
        <v>9.5594999999999999</v>
      </c>
      <c r="AT182">
        <v>2.1335000000000002</v>
      </c>
      <c r="AU182" s="26">
        <f t="shared" si="294"/>
        <v>1.0667500000000001</v>
      </c>
      <c r="AV182" s="26">
        <f t="shared" si="295"/>
        <v>0.23150654632017459</v>
      </c>
      <c r="AX182">
        <v>86.35</v>
      </c>
      <c r="AY182">
        <v>36.454410000000003</v>
      </c>
      <c r="AZ182">
        <v>1.3974770000000001</v>
      </c>
      <c r="BA182" s="26">
        <f t="shared" si="212"/>
        <v>13.974770000000001</v>
      </c>
      <c r="BB182" s="26">
        <f t="shared" si="296"/>
        <v>3.032810628843484</v>
      </c>
      <c r="BD182">
        <v>26.08587</v>
      </c>
    </row>
    <row r="183" spans="1:56" x14ac:dyDescent="0.3">
      <c r="A183" t="s">
        <v>212</v>
      </c>
      <c r="B183" t="s">
        <v>241</v>
      </c>
      <c r="C183">
        <v>14</v>
      </c>
      <c r="D183" s="7">
        <v>8.5399999999999991</v>
      </c>
      <c r="E183">
        <v>20.875</v>
      </c>
      <c r="F183" s="26">
        <f t="shared" si="276"/>
        <v>10.4375</v>
      </c>
      <c r="G183" s="26">
        <f t="shared" si="277"/>
        <v>1.754305254871088</v>
      </c>
      <c r="I183" s="28">
        <f t="shared" si="278"/>
        <v>10.4375</v>
      </c>
      <c r="J183" s="28">
        <f t="shared" si="279"/>
        <v>1.7682255504860145</v>
      </c>
      <c r="K183">
        <v>8.4099499999999985</v>
      </c>
      <c r="L183" s="26">
        <f t="shared" si="280"/>
        <v>4.2049749999999992</v>
      </c>
      <c r="M183" s="26">
        <f t="shared" si="281"/>
        <v>0.71236830985915478</v>
      </c>
      <c r="P183">
        <v>0</v>
      </c>
      <c r="Q183">
        <v>0.82209999999999994</v>
      </c>
      <c r="R183">
        <v>23.171500000000002</v>
      </c>
      <c r="S183">
        <v>4.6350000000000016</v>
      </c>
      <c r="T183">
        <v>4.0564999999999998</v>
      </c>
      <c r="U183" s="26">
        <f t="shared" si="282"/>
        <v>2.0282499999999999</v>
      </c>
      <c r="V183" s="26">
        <f t="shared" si="283"/>
        <v>0.34090247982680566</v>
      </c>
      <c r="X183">
        <v>0.71055000000000001</v>
      </c>
      <c r="Y183" s="26">
        <f t="shared" si="284"/>
        <v>0.35527500000000001</v>
      </c>
      <c r="Z183" s="26">
        <f t="shared" si="285"/>
        <v>6.0187433048998221E-2</v>
      </c>
      <c r="AB183">
        <v>0.75240000000000007</v>
      </c>
      <c r="AC183" s="26">
        <f t="shared" si="286"/>
        <v>0.37620000000000003</v>
      </c>
      <c r="AD183" s="26">
        <f t="shared" si="287"/>
        <v>6.3732354691529464E-2</v>
      </c>
      <c r="AF183">
        <v>0.18880000000000002</v>
      </c>
      <c r="AG183" s="26">
        <f t="shared" si="288"/>
        <v>9.4400000000000012E-2</v>
      </c>
      <c r="AH183" s="26">
        <f t="shared" si="289"/>
        <v>1.5992382463796868E-2</v>
      </c>
      <c r="AJ183">
        <v>8.8945000000000007</v>
      </c>
      <c r="AK183" s="26">
        <f t="shared" si="290"/>
        <v>4.4472500000000004</v>
      </c>
      <c r="AL183" s="26">
        <f t="shared" si="291"/>
        <v>0.75341231898432859</v>
      </c>
      <c r="AN183">
        <v>7.0575000000000001</v>
      </c>
      <c r="AO183">
        <v>0.78639999999999999</v>
      </c>
      <c r="AP183" s="26">
        <f t="shared" si="292"/>
        <v>0.39319999999999999</v>
      </c>
      <c r="AQ183" s="26">
        <f t="shared" si="293"/>
        <v>6.661233882166237E-2</v>
      </c>
      <c r="AS183">
        <v>7.9495000000000005</v>
      </c>
      <c r="AT183">
        <v>2.1945000000000001</v>
      </c>
      <c r="AU183" s="26">
        <f t="shared" si="294"/>
        <v>1.0972500000000001</v>
      </c>
      <c r="AV183" s="26">
        <f t="shared" si="295"/>
        <v>0.18588603451696092</v>
      </c>
      <c r="AX183">
        <v>54.37</v>
      </c>
      <c r="AY183">
        <v>38.410850000000003</v>
      </c>
      <c r="AZ183">
        <v>2.3745020000000001</v>
      </c>
      <c r="BA183" s="26">
        <f t="shared" si="212"/>
        <v>23.74502</v>
      </c>
      <c r="BB183" s="26">
        <f t="shared" si="296"/>
        <v>4.0226635746875621</v>
      </c>
      <c r="BD183">
        <v>16.176380000000002</v>
      </c>
    </row>
    <row r="184" spans="1:56" s="24" customFormat="1" x14ac:dyDescent="0.3">
      <c r="A184" s="24" t="s">
        <v>213</v>
      </c>
      <c r="B184" s="24" t="s">
        <v>241</v>
      </c>
      <c r="C184" s="24">
        <v>14</v>
      </c>
      <c r="D184" s="25">
        <v>5.87</v>
      </c>
      <c r="E184" s="24">
        <v>16.145</v>
      </c>
      <c r="F184" s="27">
        <f t="shared" si="276"/>
        <v>8.0724999999999998</v>
      </c>
      <c r="G184" s="27">
        <f t="shared" si="277"/>
        <v>0.93260332611690611</v>
      </c>
      <c r="H184" s="45">
        <f>G172-G184</f>
        <v>0.88001367840976175</v>
      </c>
      <c r="I184" s="29">
        <f t="shared" si="278"/>
        <v>8.0724999999999998</v>
      </c>
      <c r="J184" s="29">
        <f t="shared" si="279"/>
        <v>0.940003471533426</v>
      </c>
      <c r="K184" s="24">
        <v>8.9779499999999999</v>
      </c>
      <c r="L184" s="27">
        <f t="shared" si="280"/>
        <v>4.4889749999999999</v>
      </c>
      <c r="M184" s="27">
        <f t="shared" si="281"/>
        <v>0.52271936619718318</v>
      </c>
      <c r="N184" s="45">
        <f>M172-M184</f>
        <v>4.7042556338028163</v>
      </c>
      <c r="O184" s="45"/>
      <c r="P184" s="24">
        <v>0</v>
      </c>
      <c r="Q184" s="24">
        <v>1.2444999999999999</v>
      </c>
      <c r="R184" s="24">
        <v>15.771500000000001</v>
      </c>
      <c r="S184" s="24">
        <v>26.605</v>
      </c>
      <c r="T184" s="24">
        <v>2.5015000000000001</v>
      </c>
      <c r="U184" s="27">
        <f t="shared" si="282"/>
        <v>1.25075</v>
      </c>
      <c r="V184" s="27">
        <f t="shared" si="283"/>
        <v>0.14449719543396969</v>
      </c>
      <c r="W184" s="45">
        <f>V172-V184</f>
        <v>8.0424129108443154E-3</v>
      </c>
      <c r="X184" s="24">
        <v>0.20995</v>
      </c>
      <c r="Y184" s="26">
        <f t="shared" si="284"/>
        <v>0.104975</v>
      </c>
      <c r="Z184" s="26">
        <f t="shared" si="285"/>
        <v>1.2223829597302123E-2</v>
      </c>
      <c r="AA184" s="44">
        <f>Z172-Z184</f>
        <v>4.3674511704026973</v>
      </c>
      <c r="AB184" s="24">
        <v>0.74809999999999999</v>
      </c>
      <c r="AC184" s="27">
        <f t="shared" si="286"/>
        <v>0.37404999999999999</v>
      </c>
      <c r="AD184" s="27">
        <f t="shared" si="287"/>
        <v>4.355630827216822E-2</v>
      </c>
      <c r="AE184" s="45">
        <f>AD172-AD184</f>
        <v>1.1039436917278318</v>
      </c>
      <c r="AF184" s="24">
        <v>0.17309999999999998</v>
      </c>
      <c r="AG184" s="27">
        <f t="shared" si="288"/>
        <v>8.6549999999999988E-2</v>
      </c>
      <c r="AH184" s="27">
        <f t="shared" si="289"/>
        <v>1.0078327712755405E-2</v>
      </c>
      <c r="AI184" s="45">
        <f>AH172-AH184</f>
        <v>8.0671672287244589E-2</v>
      </c>
      <c r="AJ184" s="24">
        <v>2.9785000000000004</v>
      </c>
      <c r="AK184" s="27">
        <f t="shared" si="290"/>
        <v>1.4892500000000002</v>
      </c>
      <c r="AL184" s="27">
        <f t="shared" si="291"/>
        <v>0.17341593929775845</v>
      </c>
      <c r="AM184" s="45">
        <f>AL172-AL184</f>
        <v>1.9948340607022415</v>
      </c>
      <c r="AN184" s="24">
        <v>7.0915000000000008</v>
      </c>
      <c r="AO184" s="24">
        <v>0.90439999999999998</v>
      </c>
      <c r="AP184" s="27">
        <f t="shared" si="292"/>
        <v>0.45219999999999999</v>
      </c>
      <c r="AQ184" s="27">
        <f t="shared" si="293"/>
        <v>5.2656496726839919E-2</v>
      </c>
      <c r="AR184" s="45">
        <f>AQ172-AQ184</f>
        <v>0.57959350327316006</v>
      </c>
      <c r="AS184" s="24">
        <v>11.3195</v>
      </c>
      <c r="AT184" s="24">
        <v>1.2215</v>
      </c>
      <c r="AU184" s="27">
        <f t="shared" si="294"/>
        <v>0.61075000000000002</v>
      </c>
      <c r="AV184" s="27">
        <f t="shared" si="295"/>
        <v>7.1118875223170008E-2</v>
      </c>
      <c r="AW184" s="45">
        <f>AV172-AV184</f>
        <v>0.67463112477682996</v>
      </c>
      <c r="AX184" s="24">
        <v>72.919999999999987</v>
      </c>
      <c r="AY184" s="24">
        <v>39.517020000000002</v>
      </c>
      <c r="AZ184" s="24">
        <v>1.493036</v>
      </c>
      <c r="BA184" s="26">
        <f t="shared" si="212"/>
        <v>14.93036</v>
      </c>
      <c r="BB184" s="27">
        <f t="shared" si="296"/>
        <v>1.7385680063479472</v>
      </c>
      <c r="BC184" s="45">
        <f>BB172-BB184</f>
        <v>20.20445199365205</v>
      </c>
      <c r="BD184" s="24">
        <v>26.467559999999999</v>
      </c>
    </row>
    <row r="185" spans="1:56" x14ac:dyDescent="0.3">
      <c r="A185" t="s">
        <v>214</v>
      </c>
      <c r="B185" t="s">
        <v>241</v>
      </c>
      <c r="C185">
        <v>15</v>
      </c>
      <c r="D185" s="7">
        <v>52.8</v>
      </c>
      <c r="E185">
        <v>2.5949999999999998</v>
      </c>
      <c r="F185" s="26">
        <f>E185*0.5</f>
        <v>1.2974999999999999</v>
      </c>
      <c r="G185" s="26">
        <f>F185*$D185/$D$3</f>
        <v>1.3483172603818145</v>
      </c>
      <c r="I185" s="28">
        <f>E185*0.5</f>
        <v>1.2974999999999999</v>
      </c>
      <c r="J185" s="28">
        <f>I185*D185/D$185</f>
        <v>1.2974999999999999</v>
      </c>
      <c r="K185">
        <v>4.5089500000000005</v>
      </c>
      <c r="L185" s="26">
        <f>K185*0.5</f>
        <v>2.2544750000000002</v>
      </c>
      <c r="M185" s="26">
        <f>L185*$D185/$D$185</f>
        <v>2.2544750000000002</v>
      </c>
      <c r="P185">
        <v>0</v>
      </c>
      <c r="Q185">
        <v>0</v>
      </c>
      <c r="R185">
        <v>6.1355000000000004</v>
      </c>
      <c r="S185">
        <v>234.875</v>
      </c>
      <c r="T185">
        <v>1.1665000000000001</v>
      </c>
      <c r="U185" s="26">
        <f>T185*0.5</f>
        <v>0.58325000000000005</v>
      </c>
      <c r="V185" s="26">
        <f>U185*$D185/$D$3</f>
        <v>0.60609328872269241</v>
      </c>
      <c r="X185">
        <v>3.8723499999999995</v>
      </c>
      <c r="Y185" s="26">
        <f>X185*0.5</f>
        <v>1.9361749999999998</v>
      </c>
      <c r="Z185" s="26">
        <f>Y185*$D185/$D$185</f>
        <v>1.936175</v>
      </c>
      <c r="AB185">
        <v>1.093</v>
      </c>
      <c r="AC185" s="26">
        <f>AB185*0.5</f>
        <v>0.54649999999999999</v>
      </c>
      <c r="AD185" s="26">
        <f>AC185*$D185/$D$185</f>
        <v>0.54649999999999999</v>
      </c>
      <c r="AF185">
        <v>7.2499999999999995E-2</v>
      </c>
      <c r="AG185" s="26">
        <f>AF185*0.5</f>
        <v>3.6249999999999998E-2</v>
      </c>
      <c r="AH185" s="26">
        <f>AG185*$D185/$D$185</f>
        <v>3.6249999999999998E-2</v>
      </c>
      <c r="AJ185">
        <v>1.4995000000000001</v>
      </c>
      <c r="AK185" s="26">
        <f>AJ185*0.5</f>
        <v>0.74975000000000003</v>
      </c>
      <c r="AL185" s="26">
        <f>AK185*$D185/$D$185</f>
        <v>0.74975000000000003</v>
      </c>
      <c r="AN185">
        <v>8.9274999999999984</v>
      </c>
      <c r="AO185">
        <v>0.48950000000000005</v>
      </c>
      <c r="AP185" s="26">
        <f>AO185*0.5</f>
        <v>0.24475000000000002</v>
      </c>
      <c r="AQ185" s="26">
        <f>AP185*$D185/$D$185</f>
        <v>0.24475000000000002</v>
      </c>
      <c r="AS185">
        <v>3.2774999999999999</v>
      </c>
      <c r="AT185">
        <v>0.78449999999999998</v>
      </c>
      <c r="AU185" s="26">
        <f>AT185*0.5</f>
        <v>0.39224999999999999</v>
      </c>
      <c r="AV185" s="26">
        <f>AU185*$D185/$D$185</f>
        <v>0.39224999999999999</v>
      </c>
      <c r="AX185">
        <v>285.15000000000003</v>
      </c>
      <c r="AY185">
        <v>45.121589999999998</v>
      </c>
      <c r="AZ185">
        <v>2.045607</v>
      </c>
      <c r="BA185" s="26">
        <f t="shared" si="212"/>
        <v>20.45607</v>
      </c>
      <c r="BB185" s="26">
        <f>BA185*$D185/$D$185</f>
        <v>20.45607</v>
      </c>
      <c r="BD185">
        <v>22.0578</v>
      </c>
    </row>
    <row r="186" spans="1:56" x14ac:dyDescent="0.3">
      <c r="A186" t="s">
        <v>202</v>
      </c>
      <c r="B186" t="s">
        <v>241</v>
      </c>
      <c r="C186">
        <v>15</v>
      </c>
      <c r="D186" s="7">
        <v>44.35</v>
      </c>
      <c r="E186">
        <v>4.01</v>
      </c>
      <c r="F186" s="26">
        <f t="shared" ref="F186:F197" si="297">E186*0.5</f>
        <v>2.0049999999999999</v>
      </c>
      <c r="G186" s="26">
        <f t="shared" ref="G186:G197" si="298">F186*$D186/$D$3</f>
        <v>1.7500836449517811</v>
      </c>
      <c r="I186" s="28">
        <f t="shared" ref="I186:I197" si="299">E186*0.5</f>
        <v>2.0049999999999999</v>
      </c>
      <c r="J186" s="28">
        <f t="shared" ref="J186:J197" si="300">I186*D186/D$185</f>
        <v>1.6841240530303032</v>
      </c>
      <c r="K186">
        <v>14.623949999999999</v>
      </c>
      <c r="L186" s="26">
        <f t="shared" ref="L186:L197" si="301">K186*0.5</f>
        <v>7.3119749999999994</v>
      </c>
      <c r="M186" s="26">
        <f t="shared" ref="M186:M197" si="302">L186*$D186/$D$185</f>
        <v>6.14178203125</v>
      </c>
      <c r="P186">
        <v>3.7249999999999991E-2</v>
      </c>
      <c r="Q186">
        <v>1.2055</v>
      </c>
      <c r="R186">
        <v>11.5915</v>
      </c>
      <c r="S186">
        <v>59.015000000000001</v>
      </c>
      <c r="T186">
        <v>0.24039999999999997</v>
      </c>
      <c r="U186" s="26">
        <f t="shared" ref="U186:U197" si="303">T186*0.5</f>
        <v>0.12019999999999999</v>
      </c>
      <c r="V186" s="26">
        <f t="shared" ref="V186:V197" si="304">U186*$D186/$D$3</f>
        <v>0.1049177327297776</v>
      </c>
      <c r="X186">
        <v>2.9913499999999997</v>
      </c>
      <c r="Y186" s="26">
        <f t="shared" ref="Y186:Y197" si="305">X186*0.5</f>
        <v>1.4956749999999999</v>
      </c>
      <c r="Z186" s="26">
        <f t="shared" ref="Z186:Z197" si="306">Y186*$D186/$D$185</f>
        <v>1.2563103456439395</v>
      </c>
      <c r="AB186">
        <v>3.0589999999999997</v>
      </c>
      <c r="AC186" s="26">
        <f t="shared" ref="AC186:AC197" si="307">AB186*0.5</f>
        <v>1.5294999999999999</v>
      </c>
      <c r="AD186" s="26">
        <f t="shared" ref="AD186:AD197" si="308">AC186*$D186/$D$185</f>
        <v>1.2847220643939394</v>
      </c>
      <c r="AF186">
        <v>0.28149999999999997</v>
      </c>
      <c r="AG186" s="26">
        <f t="shared" ref="AG186:AG197" si="309">AF186*0.5</f>
        <v>0.14074999999999999</v>
      </c>
      <c r="AH186" s="26">
        <f t="shared" ref="AH186:AH197" si="310">AG186*$D186/$D$185</f>
        <v>0.11822466856060607</v>
      </c>
      <c r="AJ186">
        <v>1.1114999999999999</v>
      </c>
      <c r="AK186" s="26">
        <f t="shared" ref="AK186:AK197" si="311">AJ186*0.5</f>
        <v>0.55574999999999997</v>
      </c>
      <c r="AL186" s="26">
        <f t="shared" ref="AL186:AL197" si="312">AK186*$D186/$D$185</f>
        <v>0.46680894886363633</v>
      </c>
      <c r="AN186">
        <v>5.5715000000000003</v>
      </c>
      <c r="AO186">
        <v>1.0445</v>
      </c>
      <c r="AP186" s="26">
        <f t="shared" ref="AP186:AP197" si="313">AO186*0.5</f>
        <v>0.52224999999999999</v>
      </c>
      <c r="AQ186" s="26">
        <f t="shared" ref="AQ186:AQ197" si="314">AP186*$D186/$D$185</f>
        <v>0.43867021780303028</v>
      </c>
      <c r="AS186">
        <v>0.30149999999999988</v>
      </c>
      <c r="AT186">
        <v>2.8635000000000002</v>
      </c>
      <c r="AU186" s="26">
        <f t="shared" ref="AU186:AU197" si="315">AT186*0.5</f>
        <v>1.4317500000000001</v>
      </c>
      <c r="AV186" s="26">
        <f t="shared" ref="AV186:AV197" si="316">AU186*$D186/$D$185</f>
        <v>1.2026157670454547</v>
      </c>
      <c r="AX186">
        <v>52.330000000000005</v>
      </c>
      <c r="AY186">
        <v>42.662500000000001</v>
      </c>
      <c r="AZ186">
        <v>1.7056659999999999</v>
      </c>
      <c r="BA186" s="26">
        <f t="shared" si="212"/>
        <v>17.056660000000001</v>
      </c>
      <c r="BB186" s="26">
        <f t="shared" ref="BB186:BB197" si="317">BA186*$D186/$D$185</f>
        <v>14.326948314393942</v>
      </c>
      <c r="BD186">
        <v>25.012219999999999</v>
      </c>
    </row>
    <row r="187" spans="1:56" x14ac:dyDescent="0.3">
      <c r="A187" t="s">
        <v>203</v>
      </c>
      <c r="B187" t="s">
        <v>241</v>
      </c>
      <c r="C187">
        <v>15</v>
      </c>
      <c r="D187" s="7">
        <v>36.229999999999997</v>
      </c>
      <c r="E187">
        <v>1.1520000000000001</v>
      </c>
      <c r="F187" s="26">
        <f t="shared" si="297"/>
        <v>0.57600000000000007</v>
      </c>
      <c r="G187" s="26">
        <f t="shared" si="298"/>
        <v>0.41071600078724663</v>
      </c>
      <c r="I187" s="28">
        <f t="shared" si="299"/>
        <v>0.57600000000000007</v>
      </c>
      <c r="J187" s="28">
        <f t="shared" si="300"/>
        <v>0.39523636363636366</v>
      </c>
      <c r="K187">
        <v>10.633949999999999</v>
      </c>
      <c r="L187" s="26">
        <f t="shared" si="301"/>
        <v>5.3169749999999993</v>
      </c>
      <c r="M187" s="26">
        <f t="shared" si="302"/>
        <v>3.6483712926136356</v>
      </c>
      <c r="P187">
        <v>0.13785</v>
      </c>
      <c r="Q187">
        <v>0.30779999999999996</v>
      </c>
      <c r="R187">
        <v>6.4624999999999995</v>
      </c>
      <c r="S187">
        <v>30.455000000000002</v>
      </c>
      <c r="T187">
        <v>0.12089999999999998</v>
      </c>
      <c r="U187" s="26">
        <f t="shared" si="303"/>
        <v>6.044999999999999E-2</v>
      </c>
      <c r="V187" s="26">
        <f t="shared" si="304"/>
        <v>4.3103788624286543E-2</v>
      </c>
      <c r="X187">
        <v>0.45724999999999999</v>
      </c>
      <c r="Y187" s="26">
        <f t="shared" si="305"/>
        <v>0.22862499999999999</v>
      </c>
      <c r="Z187" s="26">
        <f t="shared" si="306"/>
        <v>0.15687658617424241</v>
      </c>
      <c r="AB187">
        <v>1.855</v>
      </c>
      <c r="AC187" s="26">
        <f t="shared" si="307"/>
        <v>0.92749999999999999</v>
      </c>
      <c r="AD187" s="26">
        <f t="shared" si="308"/>
        <v>0.63642660984848487</v>
      </c>
      <c r="AF187">
        <v>0.26799999999999996</v>
      </c>
      <c r="AG187" s="26">
        <f t="shared" si="309"/>
        <v>0.13399999999999998</v>
      </c>
      <c r="AH187" s="26">
        <f t="shared" si="310"/>
        <v>9.1947348484848479E-2</v>
      </c>
      <c r="AJ187">
        <v>1.5905</v>
      </c>
      <c r="AK187" s="26">
        <f t="shared" si="311"/>
        <v>0.79525000000000001</v>
      </c>
      <c r="AL187" s="26">
        <f t="shared" si="312"/>
        <v>0.5456800662878788</v>
      </c>
      <c r="AN187">
        <v>3.9705000000000004</v>
      </c>
      <c r="AO187">
        <v>0.60470000000000002</v>
      </c>
      <c r="AP187" s="26">
        <f t="shared" si="313"/>
        <v>0.30235000000000001</v>
      </c>
      <c r="AQ187" s="26">
        <f t="shared" si="314"/>
        <v>0.2074647821969697</v>
      </c>
      <c r="AS187">
        <v>1.0765</v>
      </c>
      <c r="AT187">
        <v>1.7375</v>
      </c>
      <c r="AU187" s="26">
        <f t="shared" si="315"/>
        <v>0.86875000000000002</v>
      </c>
      <c r="AV187" s="26">
        <f t="shared" si="316"/>
        <v>0.59611387310606057</v>
      </c>
      <c r="AX187">
        <v>40.4</v>
      </c>
      <c r="AY187">
        <v>42.16122</v>
      </c>
      <c r="AZ187">
        <v>2.6209359999999999</v>
      </c>
      <c r="BA187" s="26">
        <f t="shared" si="212"/>
        <v>26.20936</v>
      </c>
      <c r="BB187" s="26">
        <f t="shared" si="317"/>
        <v>17.984187742424243</v>
      </c>
      <c r="BD187">
        <v>16.086320000000001</v>
      </c>
    </row>
    <row r="188" spans="1:56" x14ac:dyDescent="0.3">
      <c r="A188" t="s">
        <v>204</v>
      </c>
      <c r="B188" t="s">
        <v>241</v>
      </c>
      <c r="C188">
        <v>15</v>
      </c>
      <c r="D188" s="7">
        <v>34.22</v>
      </c>
      <c r="E188">
        <v>3.26</v>
      </c>
      <c r="F188" s="26">
        <f t="shared" si="297"/>
        <v>1.63</v>
      </c>
      <c r="G188" s="26">
        <f t="shared" si="298"/>
        <v>1.0977878370399528</v>
      </c>
      <c r="I188" s="28">
        <f t="shared" si="299"/>
        <v>1.63</v>
      </c>
      <c r="J188" s="28">
        <f t="shared" si="300"/>
        <v>1.0564128787878788</v>
      </c>
      <c r="K188">
        <v>14.16395</v>
      </c>
      <c r="L188" s="26">
        <f t="shared" si="301"/>
        <v>7.0819749999999999</v>
      </c>
      <c r="M188" s="26">
        <f t="shared" si="302"/>
        <v>4.5898709185606057</v>
      </c>
      <c r="P188">
        <v>5.5649999999999991E-2</v>
      </c>
      <c r="Q188">
        <v>0.77080000000000004</v>
      </c>
      <c r="R188">
        <v>13.0115</v>
      </c>
      <c r="S188">
        <v>38.325000000000003</v>
      </c>
      <c r="T188">
        <v>0.57310000000000005</v>
      </c>
      <c r="U188" s="26">
        <f t="shared" si="303"/>
        <v>0.28655000000000003</v>
      </c>
      <c r="V188" s="26">
        <f t="shared" si="304"/>
        <v>0.19298840779374141</v>
      </c>
      <c r="X188">
        <v>0.89555000000000007</v>
      </c>
      <c r="Y188" s="26">
        <f t="shared" si="305"/>
        <v>0.44777500000000003</v>
      </c>
      <c r="Z188" s="26">
        <f t="shared" si="306"/>
        <v>0.29020569128787882</v>
      </c>
      <c r="AB188">
        <v>3.0379999999999998</v>
      </c>
      <c r="AC188" s="26">
        <f t="shared" si="307"/>
        <v>1.5189999999999999</v>
      </c>
      <c r="AD188" s="26">
        <f t="shared" si="308"/>
        <v>0.98447310606060601</v>
      </c>
      <c r="AF188">
        <v>0.3014</v>
      </c>
      <c r="AG188" s="26">
        <f t="shared" si="309"/>
        <v>0.1507</v>
      </c>
      <c r="AH188" s="26">
        <f t="shared" si="310"/>
        <v>9.7669583333333337E-2</v>
      </c>
      <c r="AJ188">
        <v>2.1205000000000003</v>
      </c>
      <c r="AK188" s="26">
        <f t="shared" si="311"/>
        <v>1.0602500000000001</v>
      </c>
      <c r="AL188" s="26">
        <f t="shared" si="312"/>
        <v>0.68715445075757586</v>
      </c>
      <c r="AN188">
        <v>9.2674999999999983</v>
      </c>
      <c r="AO188">
        <v>0.77050000000000007</v>
      </c>
      <c r="AP188" s="26">
        <f t="shared" si="313"/>
        <v>0.38525000000000004</v>
      </c>
      <c r="AQ188" s="26">
        <f t="shared" si="314"/>
        <v>0.24968285984848487</v>
      </c>
      <c r="AS188">
        <v>0.95349999999999979</v>
      </c>
      <c r="AT188">
        <v>2.3815</v>
      </c>
      <c r="AU188" s="26">
        <f t="shared" si="315"/>
        <v>1.19075</v>
      </c>
      <c r="AV188" s="26">
        <f t="shared" si="316"/>
        <v>0.77173229166666668</v>
      </c>
      <c r="AX188">
        <v>42.74</v>
      </c>
      <c r="AY188">
        <v>43.597679999999997</v>
      </c>
      <c r="AZ188">
        <v>2.0468850000000001</v>
      </c>
      <c r="BA188" s="26">
        <f t="shared" si="212"/>
        <v>20.46885</v>
      </c>
      <c r="BB188" s="26">
        <f t="shared" si="317"/>
        <v>13.265985738636363</v>
      </c>
      <c r="BD188">
        <v>21.299530000000001</v>
      </c>
    </row>
    <row r="189" spans="1:56" x14ac:dyDescent="0.3">
      <c r="A189" t="s">
        <v>205</v>
      </c>
      <c r="B189" t="s">
        <v>241</v>
      </c>
      <c r="C189">
        <v>15</v>
      </c>
      <c r="D189" s="7">
        <v>31.73</v>
      </c>
      <c r="E189">
        <v>5.5659999999999998</v>
      </c>
      <c r="F189" s="26">
        <f t="shared" si="297"/>
        <v>2.7829999999999999</v>
      </c>
      <c r="G189" s="26">
        <f t="shared" si="298"/>
        <v>1.7379372170832514</v>
      </c>
      <c r="I189" s="28">
        <f t="shared" si="299"/>
        <v>2.7829999999999999</v>
      </c>
      <c r="J189" s="28">
        <f t="shared" si="300"/>
        <v>1.6724354166666668</v>
      </c>
      <c r="K189">
        <v>15.74395</v>
      </c>
      <c r="L189" s="26">
        <f t="shared" si="301"/>
        <v>7.8719749999999999</v>
      </c>
      <c r="M189" s="26">
        <f t="shared" si="302"/>
        <v>4.7306395217803034</v>
      </c>
      <c r="P189">
        <v>0</v>
      </c>
      <c r="Q189">
        <v>1.0505</v>
      </c>
      <c r="R189">
        <v>15.461499999999999</v>
      </c>
      <c r="S189">
        <v>17.625000000000004</v>
      </c>
      <c r="T189">
        <v>1.3744999999999998</v>
      </c>
      <c r="U189" s="26">
        <f t="shared" si="303"/>
        <v>0.68724999999999992</v>
      </c>
      <c r="V189" s="26">
        <f t="shared" si="304"/>
        <v>0.4291761956307813</v>
      </c>
      <c r="X189">
        <v>0.90255000000000007</v>
      </c>
      <c r="Y189" s="26">
        <f t="shared" si="305"/>
        <v>0.45127500000000004</v>
      </c>
      <c r="Z189" s="26">
        <f t="shared" si="306"/>
        <v>0.27119234375000001</v>
      </c>
      <c r="AB189">
        <v>2.5789999999999997</v>
      </c>
      <c r="AC189" s="26">
        <f t="shared" si="307"/>
        <v>1.2894999999999999</v>
      </c>
      <c r="AD189" s="26">
        <f t="shared" si="308"/>
        <v>0.7749211174242423</v>
      </c>
      <c r="AF189">
        <v>0.32639999999999997</v>
      </c>
      <c r="AG189" s="26">
        <f t="shared" si="309"/>
        <v>0.16319999999999998</v>
      </c>
      <c r="AH189" s="26">
        <f t="shared" si="310"/>
        <v>9.8074545454545456E-2</v>
      </c>
      <c r="AJ189">
        <v>1.2765</v>
      </c>
      <c r="AK189" s="26">
        <f t="shared" si="311"/>
        <v>0.63824999999999998</v>
      </c>
      <c r="AL189" s="26">
        <f t="shared" si="312"/>
        <v>0.38355440340909097</v>
      </c>
      <c r="AN189">
        <v>6.6154999999999999</v>
      </c>
      <c r="AO189">
        <v>1.1054999999999999</v>
      </c>
      <c r="AP189" s="26">
        <f t="shared" si="313"/>
        <v>0.55274999999999996</v>
      </c>
      <c r="AQ189" s="26">
        <f t="shared" si="314"/>
        <v>0.3321734375</v>
      </c>
      <c r="AS189">
        <v>6.8624999999999989</v>
      </c>
      <c r="AT189">
        <v>2.9824999999999999</v>
      </c>
      <c r="AU189" s="26">
        <f t="shared" si="315"/>
        <v>1.49125</v>
      </c>
      <c r="AV189" s="26">
        <f t="shared" si="316"/>
        <v>0.89616216856060615</v>
      </c>
      <c r="AX189">
        <v>48.38</v>
      </c>
      <c r="AY189">
        <v>42.899639999999998</v>
      </c>
      <c r="AZ189">
        <v>2.2613949999999998</v>
      </c>
      <c r="BA189" s="26">
        <f t="shared" si="212"/>
        <v>22.613949999999999</v>
      </c>
      <c r="BB189" s="26">
        <f t="shared" si="317"/>
        <v>13.589784725378788</v>
      </c>
      <c r="BD189">
        <v>18.97043</v>
      </c>
    </row>
    <row r="190" spans="1:56" x14ac:dyDescent="0.3">
      <c r="A190" t="s">
        <v>206</v>
      </c>
      <c r="B190" t="s">
        <v>241</v>
      </c>
      <c r="C190">
        <v>15</v>
      </c>
      <c r="D190" s="7">
        <v>30.15</v>
      </c>
      <c r="E190">
        <v>3.6869999999999998</v>
      </c>
      <c r="F190" s="26">
        <f t="shared" si="297"/>
        <v>1.8434999999999999</v>
      </c>
      <c r="G190" s="26">
        <f t="shared" si="298"/>
        <v>1.0939091714229481</v>
      </c>
      <c r="I190" s="28">
        <f t="shared" si="299"/>
        <v>1.8434999999999999</v>
      </c>
      <c r="J190" s="28">
        <f t="shared" si="300"/>
        <v>1.0526803977272727</v>
      </c>
      <c r="K190">
        <v>14.883949999999999</v>
      </c>
      <c r="L190" s="26">
        <f t="shared" si="301"/>
        <v>7.4419749999999993</v>
      </c>
      <c r="M190" s="26">
        <f t="shared" si="302"/>
        <v>4.2495368607954536</v>
      </c>
      <c r="P190">
        <v>0.13344999999999999</v>
      </c>
      <c r="Q190">
        <v>0.45519999999999994</v>
      </c>
      <c r="R190">
        <v>2.9615</v>
      </c>
      <c r="S190">
        <v>1.2349999999999994</v>
      </c>
      <c r="T190">
        <v>0.3841</v>
      </c>
      <c r="U190" s="26">
        <f t="shared" si="303"/>
        <v>0.19205</v>
      </c>
      <c r="V190" s="26">
        <f t="shared" si="304"/>
        <v>0.11395999803188347</v>
      </c>
      <c r="X190">
        <v>0.23854999999999998</v>
      </c>
      <c r="Y190" s="26">
        <f t="shared" si="305"/>
        <v>0.11927499999999999</v>
      </c>
      <c r="Z190" s="26">
        <f t="shared" si="306"/>
        <v>6.8108735795454539E-2</v>
      </c>
      <c r="AB190">
        <v>3.0609999999999999</v>
      </c>
      <c r="AC190" s="26">
        <f t="shared" si="307"/>
        <v>1.5305</v>
      </c>
      <c r="AD190" s="26">
        <f t="shared" si="308"/>
        <v>0.87395028409090902</v>
      </c>
      <c r="AF190">
        <v>2.0874999999999999</v>
      </c>
      <c r="AG190" s="26">
        <f t="shared" si="309"/>
        <v>1.04375</v>
      </c>
      <c r="AH190" s="26">
        <f t="shared" si="310"/>
        <v>0.59600497159090904</v>
      </c>
      <c r="AJ190">
        <v>1.6924999999999999</v>
      </c>
      <c r="AK190" s="26">
        <f t="shared" si="311"/>
        <v>0.84624999999999995</v>
      </c>
      <c r="AL190" s="26">
        <f t="shared" si="312"/>
        <v>0.48322798295454539</v>
      </c>
      <c r="AN190">
        <v>4.8804999999999996</v>
      </c>
      <c r="AO190">
        <v>4.0999999999999995E-3</v>
      </c>
      <c r="AP190" s="26">
        <f t="shared" si="313"/>
        <v>2.0499999999999997E-3</v>
      </c>
      <c r="AQ190" s="26">
        <f t="shared" si="314"/>
        <v>1.1705965909090906E-3</v>
      </c>
      <c r="AS190">
        <v>-0.79530000000000001</v>
      </c>
      <c r="AT190">
        <v>2.0085000000000002</v>
      </c>
      <c r="AU190" s="26">
        <f t="shared" si="315"/>
        <v>1.0042500000000001</v>
      </c>
      <c r="AV190" s="26">
        <f t="shared" si="316"/>
        <v>0.57344957386363637</v>
      </c>
      <c r="AX190">
        <v>86.75</v>
      </c>
      <c r="AY190">
        <v>38.65448</v>
      </c>
      <c r="AZ190">
        <v>2.0956619999999999</v>
      </c>
      <c r="BA190" s="26">
        <f t="shared" si="212"/>
        <v>20.956620000000001</v>
      </c>
      <c r="BB190" s="26">
        <f t="shared" si="317"/>
        <v>11.966706306818182</v>
      </c>
      <c r="BD190">
        <v>18.445</v>
      </c>
    </row>
    <row r="191" spans="1:56" x14ac:dyDescent="0.3">
      <c r="A191" t="s">
        <v>207</v>
      </c>
      <c r="B191" t="s">
        <v>241</v>
      </c>
      <c r="C191">
        <v>15</v>
      </c>
      <c r="D191" s="7">
        <v>27.19</v>
      </c>
      <c r="E191">
        <v>11.805000000000001</v>
      </c>
      <c r="F191" s="26">
        <f t="shared" si="297"/>
        <v>5.9025000000000007</v>
      </c>
      <c r="G191" s="26">
        <f t="shared" si="298"/>
        <v>3.1586100177130492</v>
      </c>
      <c r="I191" s="28">
        <f t="shared" si="299"/>
        <v>5.9025000000000007</v>
      </c>
      <c r="J191" s="28">
        <f t="shared" si="300"/>
        <v>3.0395639204545462</v>
      </c>
      <c r="K191">
        <v>12.123949999999999</v>
      </c>
      <c r="L191" s="26">
        <f t="shared" si="301"/>
        <v>6.0619749999999994</v>
      </c>
      <c r="M191" s="26">
        <f t="shared" si="302"/>
        <v>3.1216875047348487</v>
      </c>
      <c r="P191">
        <v>3.6749999999999991E-2</v>
      </c>
      <c r="Q191">
        <v>0.63170000000000004</v>
      </c>
      <c r="R191">
        <v>11.201499999999999</v>
      </c>
      <c r="S191">
        <v>7.4149999999999991</v>
      </c>
      <c r="T191">
        <v>2.0805000000000002</v>
      </c>
      <c r="U191" s="26">
        <f t="shared" si="303"/>
        <v>1.0402500000000001</v>
      </c>
      <c r="V191" s="26">
        <f t="shared" si="304"/>
        <v>0.55666989765794139</v>
      </c>
      <c r="X191">
        <v>0.21274999999999999</v>
      </c>
      <c r="Y191" s="26">
        <f t="shared" si="305"/>
        <v>0.106375</v>
      </c>
      <c r="Z191" s="26">
        <f t="shared" si="306"/>
        <v>5.4779095643939395E-2</v>
      </c>
      <c r="AB191">
        <v>1.702</v>
      </c>
      <c r="AC191" s="26">
        <f t="shared" si="307"/>
        <v>0.85099999999999998</v>
      </c>
      <c r="AD191" s="26">
        <f t="shared" si="308"/>
        <v>0.43823276515151516</v>
      </c>
      <c r="AF191">
        <v>0.30130000000000001</v>
      </c>
      <c r="AG191" s="26">
        <f t="shared" si="309"/>
        <v>0.15065000000000001</v>
      </c>
      <c r="AH191" s="26">
        <f t="shared" si="310"/>
        <v>7.7579043560606076E-2</v>
      </c>
      <c r="AJ191">
        <v>1.7865</v>
      </c>
      <c r="AK191" s="26">
        <f t="shared" si="311"/>
        <v>0.89324999999999999</v>
      </c>
      <c r="AL191" s="26">
        <f t="shared" si="312"/>
        <v>0.45998991477272733</v>
      </c>
      <c r="AN191">
        <v>3.8274999999999997</v>
      </c>
      <c r="AO191">
        <v>0.4597</v>
      </c>
      <c r="AP191" s="26">
        <f t="shared" si="313"/>
        <v>0.22985</v>
      </c>
      <c r="AQ191" s="26">
        <f t="shared" si="314"/>
        <v>0.11836404356060606</v>
      </c>
      <c r="AS191">
        <v>0</v>
      </c>
      <c r="AT191">
        <v>1.8425</v>
      </c>
      <c r="AU191" s="26">
        <f t="shared" si="315"/>
        <v>0.92125000000000001</v>
      </c>
      <c r="AV191" s="26">
        <f t="shared" si="316"/>
        <v>0.47440885416666673</v>
      </c>
      <c r="AX191">
        <v>45.36</v>
      </c>
      <c r="AY191">
        <v>41.492460000000001</v>
      </c>
      <c r="AZ191">
        <v>2.1046529999999999</v>
      </c>
      <c r="BA191" s="26">
        <f t="shared" si="212"/>
        <v>21.046529999999997</v>
      </c>
      <c r="BB191" s="26">
        <f t="shared" si="317"/>
        <v>10.838165732954545</v>
      </c>
      <c r="BD191">
        <v>19.71463</v>
      </c>
    </row>
    <row r="192" spans="1:56" x14ac:dyDescent="0.3">
      <c r="A192" t="s">
        <v>208</v>
      </c>
      <c r="B192" t="s">
        <v>241</v>
      </c>
      <c r="C192">
        <v>15</v>
      </c>
      <c r="D192" s="7">
        <v>20.48</v>
      </c>
      <c r="E192">
        <v>10.005000000000001</v>
      </c>
      <c r="F192" s="26">
        <f t="shared" si="297"/>
        <v>5.0025000000000004</v>
      </c>
      <c r="G192" s="26">
        <f t="shared" si="298"/>
        <v>2.0163589844518799</v>
      </c>
      <c r="I192" s="28">
        <f t="shared" si="299"/>
        <v>5.0025000000000004</v>
      </c>
      <c r="J192" s="28">
        <f t="shared" si="300"/>
        <v>1.9403636363636367</v>
      </c>
      <c r="K192">
        <v>10.453949999999999</v>
      </c>
      <c r="L192" s="26">
        <f t="shared" si="301"/>
        <v>5.2269749999999995</v>
      </c>
      <c r="M192" s="26">
        <f t="shared" si="302"/>
        <v>2.0274327272727271</v>
      </c>
      <c r="P192">
        <v>0.38195000000000001</v>
      </c>
      <c r="Q192">
        <v>1.3875</v>
      </c>
      <c r="R192">
        <v>20.461500000000001</v>
      </c>
      <c r="S192">
        <v>25.635000000000002</v>
      </c>
      <c r="T192">
        <v>1.9684999999999999</v>
      </c>
      <c r="U192" s="26">
        <f t="shared" si="303"/>
        <v>0.98424999999999996</v>
      </c>
      <c r="V192" s="26">
        <f t="shared" si="304"/>
        <v>0.39672190513678413</v>
      </c>
      <c r="X192">
        <v>0</v>
      </c>
      <c r="Y192" s="26">
        <f t="shared" si="305"/>
        <v>0</v>
      </c>
      <c r="Z192" s="26">
        <f t="shared" si="306"/>
        <v>0</v>
      </c>
      <c r="AB192">
        <v>1.6779999999999999</v>
      </c>
      <c r="AC192" s="26">
        <f t="shared" si="307"/>
        <v>0.83899999999999997</v>
      </c>
      <c r="AD192" s="26">
        <f t="shared" si="308"/>
        <v>0.32543030303030307</v>
      </c>
      <c r="AF192">
        <v>0.20140000000000002</v>
      </c>
      <c r="AG192" s="26">
        <f t="shared" si="309"/>
        <v>0.10070000000000001</v>
      </c>
      <c r="AH192" s="26">
        <f t="shared" si="310"/>
        <v>3.9059393939393942E-2</v>
      </c>
      <c r="AJ192">
        <v>2.6825000000000001</v>
      </c>
      <c r="AK192" s="26">
        <f t="shared" si="311"/>
        <v>1.3412500000000001</v>
      </c>
      <c r="AL192" s="26">
        <f t="shared" si="312"/>
        <v>0.52024242424242428</v>
      </c>
      <c r="AN192">
        <v>8.9475000000000016</v>
      </c>
      <c r="AO192">
        <v>0.54780000000000006</v>
      </c>
      <c r="AP192" s="26">
        <f t="shared" si="313"/>
        <v>0.27390000000000003</v>
      </c>
      <c r="AQ192" s="26">
        <f t="shared" si="314"/>
        <v>0.10624000000000003</v>
      </c>
      <c r="AS192">
        <v>5.4014999999999995</v>
      </c>
      <c r="AT192">
        <v>0.63090000000000002</v>
      </c>
      <c r="AU192" s="26">
        <f t="shared" si="315"/>
        <v>0.31545000000000001</v>
      </c>
      <c r="AV192" s="26">
        <f t="shared" si="316"/>
        <v>0.12235636363636365</v>
      </c>
      <c r="AX192">
        <v>79.709999999999994</v>
      </c>
      <c r="AY192">
        <v>36.726990000000001</v>
      </c>
      <c r="AZ192">
        <v>2.442504</v>
      </c>
      <c r="BA192" s="26">
        <f t="shared" si="212"/>
        <v>24.425039999999999</v>
      </c>
      <c r="BB192" s="26">
        <f t="shared" si="317"/>
        <v>9.4739549090909101</v>
      </c>
      <c r="BD192">
        <v>15.03661</v>
      </c>
    </row>
    <row r="193" spans="1:56" x14ac:dyDescent="0.3">
      <c r="A193" t="s">
        <v>209</v>
      </c>
      <c r="B193" t="s">
        <v>241</v>
      </c>
      <c r="C193">
        <v>15</v>
      </c>
      <c r="D193" s="7">
        <v>16.899999999999999</v>
      </c>
      <c r="E193">
        <v>20.615000000000002</v>
      </c>
      <c r="F193" s="26">
        <f t="shared" si="297"/>
        <v>10.307500000000001</v>
      </c>
      <c r="G193" s="26">
        <f t="shared" si="298"/>
        <v>3.4283950009840582</v>
      </c>
      <c r="I193" s="28">
        <f t="shared" si="299"/>
        <v>10.307500000000001</v>
      </c>
      <c r="J193" s="28">
        <f t="shared" si="300"/>
        <v>3.2991808712121213</v>
      </c>
      <c r="K193">
        <v>12.313949999999998</v>
      </c>
      <c r="L193" s="26">
        <f t="shared" si="301"/>
        <v>6.1569749999999992</v>
      </c>
      <c r="M193" s="26">
        <f t="shared" si="302"/>
        <v>1.9706984374999996</v>
      </c>
      <c r="P193">
        <v>0</v>
      </c>
      <c r="Q193">
        <v>0.5121</v>
      </c>
      <c r="R193">
        <v>17.961500000000001</v>
      </c>
      <c r="S193">
        <v>13.525000000000002</v>
      </c>
      <c r="T193">
        <v>3.6065</v>
      </c>
      <c r="U193" s="26">
        <f t="shared" si="303"/>
        <v>1.80325</v>
      </c>
      <c r="V193" s="26">
        <f t="shared" si="304"/>
        <v>0.59978203109624084</v>
      </c>
      <c r="X193">
        <v>0.88765000000000005</v>
      </c>
      <c r="Y193" s="26">
        <f t="shared" si="305"/>
        <v>0.44382500000000003</v>
      </c>
      <c r="Z193" s="26">
        <f t="shared" si="306"/>
        <v>0.1420576231060606</v>
      </c>
      <c r="AB193">
        <v>1.274</v>
      </c>
      <c r="AC193" s="26">
        <f t="shared" si="307"/>
        <v>0.63700000000000001</v>
      </c>
      <c r="AD193" s="26">
        <f t="shared" si="308"/>
        <v>0.2038882575757576</v>
      </c>
      <c r="AF193">
        <v>0.3201</v>
      </c>
      <c r="AG193" s="26">
        <f t="shared" si="309"/>
        <v>0.16005</v>
      </c>
      <c r="AH193" s="26">
        <f t="shared" si="310"/>
        <v>5.1228124999999999E-2</v>
      </c>
      <c r="AJ193">
        <v>2.7685</v>
      </c>
      <c r="AK193" s="26">
        <f t="shared" si="311"/>
        <v>1.38425</v>
      </c>
      <c r="AL193" s="26">
        <f t="shared" si="312"/>
        <v>0.44306486742424239</v>
      </c>
      <c r="AN193">
        <v>5.5075000000000003</v>
      </c>
      <c r="AO193">
        <v>0.93490000000000006</v>
      </c>
      <c r="AP193" s="26">
        <f t="shared" si="313"/>
        <v>0.46745000000000003</v>
      </c>
      <c r="AQ193" s="26">
        <f t="shared" si="314"/>
        <v>0.14961941287878788</v>
      </c>
      <c r="AS193">
        <v>12.6395</v>
      </c>
      <c r="AT193">
        <v>3.5485000000000002</v>
      </c>
      <c r="AU193" s="26">
        <f t="shared" si="315"/>
        <v>1.7742500000000001</v>
      </c>
      <c r="AV193" s="26">
        <f t="shared" si="316"/>
        <v>0.56789441287878795</v>
      </c>
      <c r="AX193">
        <v>89.649999999999991</v>
      </c>
      <c r="AY193">
        <v>37.883609999999997</v>
      </c>
      <c r="AZ193">
        <v>1.98231</v>
      </c>
      <c r="BA193" s="26">
        <f t="shared" si="212"/>
        <v>19.8231</v>
      </c>
      <c r="BB193" s="26">
        <f t="shared" si="317"/>
        <v>6.3448937499999998</v>
      </c>
      <c r="BD193">
        <v>19.11084</v>
      </c>
    </row>
    <row r="194" spans="1:56" x14ac:dyDescent="0.3">
      <c r="A194" t="s">
        <v>210</v>
      </c>
      <c r="B194" t="s">
        <v>241</v>
      </c>
      <c r="C194">
        <v>15</v>
      </c>
      <c r="D194" s="7">
        <v>13.34</v>
      </c>
      <c r="E194">
        <v>24.995000000000001</v>
      </c>
      <c r="F194" s="26">
        <f t="shared" si="297"/>
        <v>12.4975</v>
      </c>
      <c r="G194" s="26">
        <f t="shared" si="298"/>
        <v>3.2811779177327298</v>
      </c>
      <c r="I194" s="28">
        <f t="shared" si="299"/>
        <v>12.4975</v>
      </c>
      <c r="J194" s="28">
        <f t="shared" si="300"/>
        <v>3.157512310606061</v>
      </c>
      <c r="K194">
        <v>4.7449500000000002</v>
      </c>
      <c r="L194" s="26">
        <f t="shared" si="301"/>
        <v>2.3724750000000001</v>
      </c>
      <c r="M194" s="26">
        <f t="shared" si="302"/>
        <v>0.59940940340909099</v>
      </c>
      <c r="P194">
        <v>0.15254999999999999</v>
      </c>
      <c r="Q194">
        <v>0.77890000000000004</v>
      </c>
      <c r="R194">
        <v>12.471500000000001</v>
      </c>
      <c r="S194">
        <v>4.9149999999999991</v>
      </c>
      <c r="T194">
        <v>2.0485000000000002</v>
      </c>
      <c r="U194" s="26">
        <f t="shared" si="303"/>
        <v>1.0242500000000001</v>
      </c>
      <c r="V194" s="26">
        <f t="shared" si="304"/>
        <v>0.26891350127927577</v>
      </c>
      <c r="X194">
        <v>0.47325</v>
      </c>
      <c r="Y194" s="26">
        <f t="shared" si="305"/>
        <v>0.236625</v>
      </c>
      <c r="Z194" s="26">
        <f t="shared" si="306"/>
        <v>5.9783664772727278E-2</v>
      </c>
      <c r="AB194">
        <v>0.56320000000000003</v>
      </c>
      <c r="AC194" s="26">
        <f t="shared" si="307"/>
        <v>0.28160000000000002</v>
      </c>
      <c r="AD194" s="26">
        <f t="shared" si="308"/>
        <v>7.1146666666666677E-2</v>
      </c>
      <c r="AF194">
        <v>0.1211</v>
      </c>
      <c r="AG194" s="26">
        <f t="shared" si="309"/>
        <v>6.055E-2</v>
      </c>
      <c r="AH194" s="26">
        <f t="shared" si="310"/>
        <v>1.5298049242424243E-2</v>
      </c>
      <c r="AJ194">
        <v>1.1884999999999999</v>
      </c>
      <c r="AK194" s="26">
        <f t="shared" si="311"/>
        <v>0.59424999999999994</v>
      </c>
      <c r="AL194" s="26">
        <f t="shared" si="312"/>
        <v>0.15013816287878787</v>
      </c>
      <c r="AN194">
        <v>5.8795000000000002</v>
      </c>
      <c r="AO194">
        <v>7.51E-2</v>
      </c>
      <c r="AP194" s="26">
        <f t="shared" si="313"/>
        <v>3.755E-2</v>
      </c>
      <c r="AQ194" s="26">
        <f t="shared" si="314"/>
        <v>9.4870643939393932E-3</v>
      </c>
      <c r="AS194">
        <v>6.4855</v>
      </c>
      <c r="AT194">
        <v>1.5285</v>
      </c>
      <c r="AU194" s="26">
        <f t="shared" si="315"/>
        <v>0.76424999999999998</v>
      </c>
      <c r="AV194" s="26">
        <f t="shared" si="316"/>
        <v>0.19308892045454548</v>
      </c>
      <c r="AX194">
        <v>65.11999999999999</v>
      </c>
      <c r="AY194">
        <v>31.61834</v>
      </c>
      <c r="AZ194">
        <v>1.412353</v>
      </c>
      <c r="BA194" s="26">
        <f t="shared" si="212"/>
        <v>14.123529999999999</v>
      </c>
      <c r="BB194" s="26">
        <f t="shared" si="317"/>
        <v>3.5683312537878784</v>
      </c>
      <c r="BD194">
        <v>22.387</v>
      </c>
    </row>
    <row r="195" spans="1:56" x14ac:dyDescent="0.3">
      <c r="A195" t="s">
        <v>211</v>
      </c>
      <c r="B195" t="s">
        <v>241</v>
      </c>
      <c r="C195">
        <v>15</v>
      </c>
      <c r="D195" s="7">
        <v>11.549999999999997</v>
      </c>
      <c r="E195">
        <v>34.644999999999996</v>
      </c>
      <c r="F195" s="26">
        <f t="shared" si="297"/>
        <v>17.322499999999998</v>
      </c>
      <c r="G195" s="26">
        <f t="shared" si="298"/>
        <v>3.9377066522338109</v>
      </c>
      <c r="I195" s="28">
        <f t="shared" si="299"/>
        <v>17.322499999999998</v>
      </c>
      <c r="J195" s="28">
        <f t="shared" si="300"/>
        <v>3.7892968749999989</v>
      </c>
      <c r="K195">
        <v>5.4459499999999998</v>
      </c>
      <c r="L195" s="26">
        <f t="shared" si="301"/>
        <v>2.7229749999999999</v>
      </c>
      <c r="M195" s="26">
        <f t="shared" si="302"/>
        <v>0.59565078124999982</v>
      </c>
      <c r="P195">
        <v>0</v>
      </c>
      <c r="Q195">
        <v>1.3005</v>
      </c>
      <c r="R195">
        <v>29.241500000000002</v>
      </c>
      <c r="S195">
        <v>4.1550000000000011</v>
      </c>
      <c r="T195">
        <v>8.8155000000000001</v>
      </c>
      <c r="U195" s="26">
        <f t="shared" si="303"/>
        <v>4.4077500000000001</v>
      </c>
      <c r="V195" s="26">
        <f t="shared" si="304"/>
        <v>1.0019585219444989</v>
      </c>
      <c r="X195">
        <v>0.68625000000000003</v>
      </c>
      <c r="Y195" s="26">
        <f t="shared" si="305"/>
        <v>0.34312500000000001</v>
      </c>
      <c r="Z195" s="26">
        <f t="shared" si="306"/>
        <v>7.5058593749999986E-2</v>
      </c>
      <c r="AB195">
        <v>0.55180000000000007</v>
      </c>
      <c r="AC195" s="26">
        <f t="shared" si="307"/>
        <v>0.27590000000000003</v>
      </c>
      <c r="AD195" s="26">
        <f t="shared" si="308"/>
        <v>6.0353124999999994E-2</v>
      </c>
      <c r="AF195">
        <v>0.14800000000000002</v>
      </c>
      <c r="AG195" s="26">
        <f t="shared" si="309"/>
        <v>7.400000000000001E-2</v>
      </c>
      <c r="AH195" s="26">
        <f t="shared" si="310"/>
        <v>1.61875E-2</v>
      </c>
      <c r="AJ195">
        <v>4.1905000000000001</v>
      </c>
      <c r="AK195" s="26">
        <f t="shared" si="311"/>
        <v>2.0952500000000001</v>
      </c>
      <c r="AL195" s="26">
        <f t="shared" si="312"/>
        <v>0.4583359374999999</v>
      </c>
      <c r="AN195">
        <v>15.377499999999998</v>
      </c>
      <c r="AO195">
        <v>0.745</v>
      </c>
      <c r="AP195" s="26">
        <f t="shared" si="313"/>
        <v>0.3725</v>
      </c>
      <c r="AQ195" s="26">
        <f t="shared" si="314"/>
        <v>8.1484374999999984E-2</v>
      </c>
      <c r="AS195">
        <v>12.579499999999999</v>
      </c>
      <c r="AT195">
        <v>2.1644999999999999</v>
      </c>
      <c r="AU195" s="26">
        <f t="shared" si="315"/>
        <v>1.0822499999999999</v>
      </c>
      <c r="AV195" s="26">
        <f t="shared" si="316"/>
        <v>0.23674218749999995</v>
      </c>
      <c r="AX195">
        <v>84.539999999999992</v>
      </c>
      <c r="AY195">
        <v>35.154470000000003</v>
      </c>
      <c r="AZ195">
        <v>1.308165</v>
      </c>
      <c r="BA195" s="26">
        <f t="shared" si="212"/>
        <v>13.08165</v>
      </c>
      <c r="BB195" s="26">
        <f t="shared" si="317"/>
        <v>2.8616109374999992</v>
      </c>
      <c r="BD195">
        <v>26.87311</v>
      </c>
    </row>
    <row r="196" spans="1:56" x14ac:dyDescent="0.3">
      <c r="A196" t="s">
        <v>212</v>
      </c>
      <c r="B196" t="s">
        <v>241</v>
      </c>
      <c r="C196">
        <v>15</v>
      </c>
      <c r="D196" s="7">
        <v>6.48</v>
      </c>
      <c r="E196">
        <v>10.165000000000001</v>
      </c>
      <c r="F196" s="26">
        <f t="shared" si="297"/>
        <v>5.0825000000000005</v>
      </c>
      <c r="G196" s="26">
        <f t="shared" si="298"/>
        <v>0.64819130092501476</v>
      </c>
      <c r="I196" s="28">
        <f t="shared" si="299"/>
        <v>5.0825000000000005</v>
      </c>
      <c r="J196" s="28">
        <f t="shared" si="300"/>
        <v>0.6237613636363637</v>
      </c>
      <c r="K196">
        <v>5.5089500000000005</v>
      </c>
      <c r="L196" s="26">
        <f t="shared" si="301"/>
        <v>2.7544750000000002</v>
      </c>
      <c r="M196" s="26">
        <f t="shared" si="302"/>
        <v>0.33804920454545462</v>
      </c>
      <c r="P196">
        <v>0.16264999999999999</v>
      </c>
      <c r="Q196">
        <v>0.19059999999999999</v>
      </c>
      <c r="R196">
        <v>13.061500000000001</v>
      </c>
      <c r="S196">
        <v>0</v>
      </c>
      <c r="T196">
        <v>1.0974999999999999</v>
      </c>
      <c r="U196" s="26">
        <f t="shared" si="303"/>
        <v>0.54874999999999996</v>
      </c>
      <c r="V196" s="26">
        <f t="shared" si="304"/>
        <v>6.9984255067900014E-2</v>
      </c>
      <c r="X196">
        <v>0.42285</v>
      </c>
      <c r="Y196" s="26">
        <f t="shared" si="305"/>
        <v>0.211425</v>
      </c>
      <c r="Z196" s="26">
        <f t="shared" si="306"/>
        <v>2.594761363636364E-2</v>
      </c>
      <c r="AB196">
        <v>0.47430000000000005</v>
      </c>
      <c r="AC196" s="26">
        <f t="shared" si="307"/>
        <v>0.23715000000000003</v>
      </c>
      <c r="AD196" s="26">
        <f t="shared" si="308"/>
        <v>2.9104772727272733E-2</v>
      </c>
      <c r="AF196">
        <v>9.7799999999999998E-2</v>
      </c>
      <c r="AG196" s="26">
        <f t="shared" si="309"/>
        <v>4.8899999999999999E-2</v>
      </c>
      <c r="AH196" s="26">
        <f t="shared" si="310"/>
        <v>6.0013636363636363E-3</v>
      </c>
      <c r="AJ196">
        <v>2.9705000000000004</v>
      </c>
      <c r="AK196" s="26">
        <f t="shared" si="311"/>
        <v>1.4852500000000002</v>
      </c>
      <c r="AL196" s="26">
        <f t="shared" si="312"/>
        <v>0.18228068181818188</v>
      </c>
      <c r="AN196">
        <v>7.3135000000000003</v>
      </c>
      <c r="AO196">
        <v>0.64539999999999997</v>
      </c>
      <c r="AP196" s="26">
        <f t="shared" si="313"/>
        <v>0.32269999999999999</v>
      </c>
      <c r="AQ196" s="26">
        <f t="shared" si="314"/>
        <v>3.9604090909090908E-2</v>
      </c>
      <c r="AS196">
        <v>1.9275</v>
      </c>
      <c r="AT196">
        <v>0.98849999999999993</v>
      </c>
      <c r="AU196" s="26">
        <f t="shared" si="315"/>
        <v>0.49424999999999997</v>
      </c>
      <c r="AV196" s="26">
        <f t="shared" si="316"/>
        <v>6.065795454545455E-2</v>
      </c>
      <c r="AX196">
        <v>43.59</v>
      </c>
      <c r="AY196">
        <v>37.077240000000003</v>
      </c>
      <c r="AZ196">
        <v>2.458936</v>
      </c>
      <c r="BA196" s="26">
        <f t="shared" ref="BA196:BA210" si="318">AZ196*10</f>
        <v>24.589359999999999</v>
      </c>
      <c r="BB196" s="26">
        <f t="shared" si="317"/>
        <v>3.0177850909090913</v>
      </c>
      <c r="BD196">
        <v>15.078569999999999</v>
      </c>
    </row>
    <row r="197" spans="1:56" s="24" customFormat="1" x14ac:dyDescent="0.3">
      <c r="A197" s="24" t="s">
        <v>213</v>
      </c>
      <c r="B197" s="24" t="s">
        <v>241</v>
      </c>
      <c r="C197" s="24">
        <v>15</v>
      </c>
      <c r="D197" s="25">
        <v>4.4000000000000004</v>
      </c>
      <c r="E197" s="24">
        <v>10.585000000000001</v>
      </c>
      <c r="F197" s="27">
        <f t="shared" si="297"/>
        <v>5.2925000000000004</v>
      </c>
      <c r="G197" s="27">
        <f t="shared" si="298"/>
        <v>0.45831529226530215</v>
      </c>
      <c r="H197" s="45">
        <f>G185-G197</f>
        <v>0.89000196811651233</v>
      </c>
      <c r="I197" s="29">
        <f t="shared" si="299"/>
        <v>5.2925000000000004</v>
      </c>
      <c r="J197" s="29">
        <f t="shared" si="300"/>
        <v>0.44104166666666672</v>
      </c>
      <c r="K197" s="24">
        <v>10.063949999999998</v>
      </c>
      <c r="L197" s="27">
        <f t="shared" si="301"/>
        <v>5.0319749999999992</v>
      </c>
      <c r="M197" s="27">
        <f t="shared" si="302"/>
        <v>0.41933124999999999</v>
      </c>
      <c r="N197" s="45">
        <f>M185-M197</f>
        <v>1.8351437500000003</v>
      </c>
      <c r="O197" s="45"/>
      <c r="P197" s="24">
        <v>0</v>
      </c>
      <c r="Q197" s="24">
        <v>1.1495</v>
      </c>
      <c r="R197" s="24">
        <v>9.1014999999999997</v>
      </c>
      <c r="S197" s="24">
        <v>0</v>
      </c>
      <c r="T197" s="24">
        <v>1.1024999999999998</v>
      </c>
      <c r="U197" s="27">
        <f t="shared" si="303"/>
        <v>0.55124999999999991</v>
      </c>
      <c r="V197" s="27">
        <f t="shared" si="304"/>
        <v>4.7736666010627829E-2</v>
      </c>
      <c r="W197" s="45">
        <f>V185-V197</f>
        <v>0.55835662271206454</v>
      </c>
      <c r="X197" s="24">
        <v>0.17804999999999999</v>
      </c>
      <c r="Y197" s="26">
        <f t="shared" si="305"/>
        <v>8.9024999999999993E-2</v>
      </c>
      <c r="Z197" s="26">
        <f t="shared" si="306"/>
        <v>7.4187500000000009E-3</v>
      </c>
      <c r="AA197" s="44">
        <f>Z185-Z197</f>
        <v>1.9287562499999999</v>
      </c>
      <c r="AB197" s="24">
        <v>0.72230000000000005</v>
      </c>
      <c r="AC197" s="27">
        <f t="shared" si="307"/>
        <v>0.36115000000000003</v>
      </c>
      <c r="AD197" s="27">
        <f t="shared" si="308"/>
        <v>3.0095833333333339E-2</v>
      </c>
      <c r="AE197" s="45">
        <f>AD185-AD197</f>
        <v>0.51640416666666666</v>
      </c>
      <c r="AF197" s="24">
        <v>0.18880000000000002</v>
      </c>
      <c r="AG197" s="27">
        <f t="shared" si="309"/>
        <v>9.4400000000000012E-2</v>
      </c>
      <c r="AH197" s="27">
        <f t="shared" si="310"/>
        <v>7.8666666666666676E-3</v>
      </c>
      <c r="AI197" s="45">
        <f>AH185-AH197</f>
        <v>2.838333333333333E-2</v>
      </c>
      <c r="AJ197" s="24">
        <v>3.3635000000000002</v>
      </c>
      <c r="AK197" s="27">
        <f t="shared" si="311"/>
        <v>1.6817500000000001</v>
      </c>
      <c r="AL197" s="27">
        <f t="shared" si="312"/>
        <v>0.14014583333333336</v>
      </c>
      <c r="AM197" s="45">
        <f>AL185-AL197</f>
        <v>0.60960416666666672</v>
      </c>
      <c r="AN197" s="24">
        <v>5.5785</v>
      </c>
      <c r="AO197" s="24">
        <v>0.93879999999999997</v>
      </c>
      <c r="AP197" s="27">
        <f t="shared" si="313"/>
        <v>0.46939999999999998</v>
      </c>
      <c r="AQ197" s="27">
        <f t="shared" si="314"/>
        <v>3.9116666666666668E-2</v>
      </c>
      <c r="AR197" s="45">
        <f>AQ185-AQ197</f>
        <v>0.20563333333333336</v>
      </c>
      <c r="AS197" s="24">
        <v>4.2995000000000001</v>
      </c>
      <c r="AT197" s="24">
        <v>1.0115000000000001</v>
      </c>
      <c r="AU197" s="27">
        <f t="shared" si="315"/>
        <v>0.50575000000000003</v>
      </c>
      <c r="AV197" s="27">
        <f t="shared" si="316"/>
        <v>4.2145833333333341E-2</v>
      </c>
      <c r="AW197" s="45">
        <f>AV185-AV197</f>
        <v>0.35010416666666666</v>
      </c>
      <c r="AX197" s="24">
        <v>52.360000000000007</v>
      </c>
      <c r="AY197" s="24">
        <v>42.569189999999999</v>
      </c>
      <c r="AZ197" s="24">
        <v>1.7116480000000001</v>
      </c>
      <c r="BA197" s="26">
        <f t="shared" si="318"/>
        <v>17.116479999999999</v>
      </c>
      <c r="BB197" s="27">
        <f t="shared" si="317"/>
        <v>1.4263733333333333</v>
      </c>
      <c r="BC197" s="45">
        <f>BB185-BB197</f>
        <v>19.029696666666666</v>
      </c>
      <c r="BD197" s="24">
        <v>24.870290000000001</v>
      </c>
    </row>
    <row r="198" spans="1:56" x14ac:dyDescent="0.3">
      <c r="A198" t="s">
        <v>214</v>
      </c>
      <c r="B198" t="s">
        <v>241</v>
      </c>
      <c r="C198">
        <v>16</v>
      </c>
      <c r="D198" s="7">
        <v>50.69</v>
      </c>
      <c r="E198">
        <v>0.68800000000000017</v>
      </c>
      <c r="F198" s="26">
        <f>E198*0.5</f>
        <v>0.34400000000000008</v>
      </c>
      <c r="G198" s="26">
        <f>F198*$D198/$D$3</f>
        <v>0.34318756150364105</v>
      </c>
      <c r="I198" s="28">
        <f>E198*0.5</f>
        <v>0.34400000000000008</v>
      </c>
      <c r="J198" s="28">
        <f>I198*D198/D$198</f>
        <v>0.34400000000000003</v>
      </c>
      <c r="K198">
        <v>13.56395</v>
      </c>
      <c r="L198" s="26">
        <f>K198*0.5</f>
        <v>6.7819750000000001</v>
      </c>
      <c r="M198" s="26">
        <f>L198*$D198/$D$198</f>
        <v>6.7819750000000001</v>
      </c>
      <c r="P198">
        <v>0</v>
      </c>
      <c r="Q198">
        <v>0</v>
      </c>
      <c r="R198">
        <v>1.3175000000000001</v>
      </c>
      <c r="S198">
        <v>219.875</v>
      </c>
      <c r="T198">
        <v>0.42849999999999999</v>
      </c>
      <c r="U198" s="26">
        <f>T198*0.5</f>
        <v>0.21425</v>
      </c>
      <c r="V198" s="26">
        <f>U198*$D198/$D$3</f>
        <v>0.21374399724463689</v>
      </c>
      <c r="X198">
        <v>9.9843499999999974</v>
      </c>
      <c r="Y198" s="26">
        <f>X198*0.5</f>
        <v>4.9921749999999987</v>
      </c>
      <c r="Z198" s="26">
        <f>Y198*$D198/$D$198</f>
        <v>4.9921749999999987</v>
      </c>
      <c r="AB198">
        <v>2.7709999999999999</v>
      </c>
      <c r="AC198" s="26">
        <f>AB198*0.5</f>
        <v>1.3855</v>
      </c>
      <c r="AD198" s="26">
        <f>AC198*$D198/$D$198</f>
        <v>1.3855</v>
      </c>
      <c r="AF198">
        <v>0.2455</v>
      </c>
      <c r="AG198" s="26">
        <f>AF198*0.5</f>
        <v>0.12275</v>
      </c>
      <c r="AH198" s="26">
        <f>AG198*$D198/$D$198</f>
        <v>0.12275000000000001</v>
      </c>
      <c r="AJ198">
        <v>1.6525000000000001</v>
      </c>
      <c r="AK198" s="26">
        <f>AJ198*0.5</f>
        <v>0.82625000000000004</v>
      </c>
      <c r="AL198" s="26">
        <f>AK198*$D198/$D$198</f>
        <v>0.82625000000000004</v>
      </c>
      <c r="AN198">
        <v>8.5815000000000019</v>
      </c>
      <c r="AO198">
        <v>1.4884999999999999</v>
      </c>
      <c r="AP198" s="26">
        <f>AO198*0.5</f>
        <v>0.74424999999999997</v>
      </c>
      <c r="AQ198" s="26">
        <f>AP198*$D198/$D$198</f>
        <v>0.74424999999999997</v>
      </c>
      <c r="AS198">
        <v>2.1615000000000002</v>
      </c>
      <c r="AT198">
        <v>1.5775000000000001</v>
      </c>
      <c r="AU198" s="26">
        <f>AT198*0.5</f>
        <v>0.78875000000000006</v>
      </c>
      <c r="AV198" s="26">
        <f>AU198*$D198/$D$198</f>
        <v>0.78875000000000006</v>
      </c>
      <c r="AX198">
        <v>196.15</v>
      </c>
      <c r="AY198">
        <v>45.054220000000001</v>
      </c>
      <c r="AZ198">
        <v>1.8697520000000001</v>
      </c>
      <c r="BA198" s="26">
        <f t="shared" si="318"/>
        <v>18.697520000000001</v>
      </c>
      <c r="BB198" s="26">
        <f>BA198*$D198/$D$198</f>
        <v>18.697520000000001</v>
      </c>
      <c r="BD198">
        <v>24.096360000000001</v>
      </c>
    </row>
    <row r="199" spans="1:56" x14ac:dyDescent="0.3">
      <c r="A199" t="s">
        <v>202</v>
      </c>
      <c r="B199" t="s">
        <v>241</v>
      </c>
      <c r="C199">
        <v>16</v>
      </c>
      <c r="D199" s="7">
        <v>40.770000000000003</v>
      </c>
      <c r="E199">
        <v>5.58</v>
      </c>
      <c r="F199" s="26">
        <f t="shared" ref="F199:F210" si="319">E199*0.5</f>
        <v>2.79</v>
      </c>
      <c r="G199" s="26">
        <f t="shared" ref="G199:G210" si="320">F199*$D199/$D$3</f>
        <v>2.2386990749852393</v>
      </c>
      <c r="I199" s="28">
        <f t="shared" ref="I199:I210" si="321">E199*0.5</f>
        <v>2.79</v>
      </c>
      <c r="J199" s="28">
        <f t="shared" ref="J199:J210" si="322">I199*D199/D$198</f>
        <v>2.243998816334583</v>
      </c>
      <c r="K199">
        <v>15.033949999999999</v>
      </c>
      <c r="L199" s="26">
        <f t="shared" ref="L199:L210" si="323">K199*0.5</f>
        <v>7.5169749999999995</v>
      </c>
      <c r="M199" s="26">
        <f t="shared" ref="M199:M210" si="324">L199*$D199/$D$198</f>
        <v>6.0459078861708431</v>
      </c>
      <c r="P199">
        <v>6.1749999999999999E-2</v>
      </c>
      <c r="Q199">
        <v>1.4724999999999999</v>
      </c>
      <c r="R199">
        <v>10.3315</v>
      </c>
      <c r="S199">
        <v>48.834999999999994</v>
      </c>
      <c r="T199">
        <v>0.43320000000000003</v>
      </c>
      <c r="U199" s="26">
        <f t="shared" ref="U199:U210" si="325">T199*0.5</f>
        <v>0.21660000000000001</v>
      </c>
      <c r="V199" s="26">
        <f t="shared" ref="V199:V210" si="326">U199*$D199/$D$3</f>
        <v>0.17380007872466052</v>
      </c>
      <c r="X199">
        <v>1.31535</v>
      </c>
      <c r="Y199" s="26">
        <f t="shared" ref="Y199:Y210" si="327">X199*0.5</f>
        <v>0.65767500000000001</v>
      </c>
      <c r="Z199" s="26">
        <f t="shared" ref="Z199:Z210" si="328">Y199*$D199/$D$198</f>
        <v>0.52896843065693433</v>
      </c>
      <c r="AB199">
        <v>2.5389999999999997</v>
      </c>
      <c r="AC199" s="26">
        <f t="shared" ref="AC199:AC210" si="329">AB199*0.5</f>
        <v>1.2694999999999999</v>
      </c>
      <c r="AD199" s="26">
        <f t="shared" ref="AD199:AD210" si="330">AC199*$D199/$D$198</f>
        <v>1.0210596764647859</v>
      </c>
      <c r="AF199">
        <v>0.25529999999999997</v>
      </c>
      <c r="AG199" s="26">
        <f t="shared" ref="AG199:AG210" si="331">AF199*0.5</f>
        <v>0.12764999999999999</v>
      </c>
      <c r="AH199" s="26">
        <f t="shared" ref="AH199:AH210" si="332">AG199*$D199/$D$198</f>
        <v>0.10266897810218978</v>
      </c>
      <c r="AJ199">
        <v>3.1545000000000001</v>
      </c>
      <c r="AK199" s="26">
        <f t="shared" ref="AK199:AK210" si="333">AJ199*0.5</f>
        <v>1.57725</v>
      </c>
      <c r="AL199" s="26">
        <f t="shared" ref="AL199:AL210" si="334">AK199*$D199/$D$198</f>
        <v>1.2685832018149539</v>
      </c>
      <c r="AN199">
        <v>6.7164999999999999</v>
      </c>
      <c r="AO199">
        <v>0.95289999999999997</v>
      </c>
      <c r="AP199" s="26">
        <f t="shared" ref="AP199:AP210" si="335">AO199*0.5</f>
        <v>0.47644999999999998</v>
      </c>
      <c r="AQ199" s="26">
        <f t="shared" ref="AQ199:AQ210" si="336">AP199*$D199/$D$198</f>
        <v>0.38320904517656346</v>
      </c>
      <c r="AS199">
        <v>0</v>
      </c>
      <c r="AT199">
        <v>2.8925000000000001</v>
      </c>
      <c r="AU199" s="26">
        <f t="shared" ref="AU199:AU210" si="337">AT199*0.5</f>
        <v>1.44625</v>
      </c>
      <c r="AV199" s="26">
        <f t="shared" ref="AV199:AV210" si="338">AU199*$D199/$D$198</f>
        <v>1.1632198165318604</v>
      </c>
      <c r="AX199">
        <v>61.890000000000008</v>
      </c>
      <c r="AY199">
        <v>43.97663</v>
      </c>
      <c r="AZ199">
        <v>1.843834</v>
      </c>
      <c r="BA199" s="26">
        <f t="shared" si="318"/>
        <v>18.43834</v>
      </c>
      <c r="BB199" s="26">
        <f t="shared" ref="BB199:BB210" si="339">BA199*$D199/$D$198</f>
        <v>14.829968865653978</v>
      </c>
      <c r="BD199">
        <v>23.850650000000002</v>
      </c>
    </row>
    <row r="200" spans="1:56" x14ac:dyDescent="0.3">
      <c r="A200" t="s">
        <v>203</v>
      </c>
      <c r="B200" t="s">
        <v>241</v>
      </c>
      <c r="C200">
        <v>16</v>
      </c>
      <c r="D200" s="7">
        <v>35.5</v>
      </c>
      <c r="E200">
        <v>8.423</v>
      </c>
      <c r="F200" s="26">
        <f t="shared" si="319"/>
        <v>4.2115</v>
      </c>
      <c r="G200" s="26">
        <f t="shared" si="320"/>
        <v>2.9424965557961031</v>
      </c>
      <c r="I200" s="28">
        <f t="shared" si="321"/>
        <v>4.2115</v>
      </c>
      <c r="J200" s="28">
        <f t="shared" si="322"/>
        <v>2.949462418623003</v>
      </c>
      <c r="K200">
        <v>16.933949999999999</v>
      </c>
      <c r="L200" s="26">
        <f t="shared" si="323"/>
        <v>8.4669749999999997</v>
      </c>
      <c r="M200" s="26">
        <f t="shared" si="324"/>
        <v>5.9297220852239096</v>
      </c>
      <c r="P200">
        <v>0</v>
      </c>
      <c r="Q200">
        <v>1.7395</v>
      </c>
      <c r="R200">
        <v>19.051500000000001</v>
      </c>
      <c r="S200">
        <v>13.065000000000001</v>
      </c>
      <c r="T200">
        <v>1.9075</v>
      </c>
      <c r="U200" s="26">
        <f t="shared" si="325"/>
        <v>0.95374999999999999</v>
      </c>
      <c r="V200" s="26">
        <f t="shared" si="326"/>
        <v>0.66636734894705762</v>
      </c>
      <c r="X200">
        <v>1.02535</v>
      </c>
      <c r="Y200" s="26">
        <f t="shared" si="327"/>
        <v>0.51267499999999999</v>
      </c>
      <c r="Z200" s="26">
        <f t="shared" si="328"/>
        <v>0.35904443677253894</v>
      </c>
      <c r="AB200">
        <v>3.3339999999999996</v>
      </c>
      <c r="AC200" s="26">
        <f t="shared" si="329"/>
        <v>1.6669999999999998</v>
      </c>
      <c r="AD200" s="26">
        <f t="shared" si="330"/>
        <v>1.1674590649043204</v>
      </c>
      <c r="AF200">
        <v>0.41670000000000001</v>
      </c>
      <c r="AG200" s="26">
        <f t="shared" si="331"/>
        <v>0.20835000000000001</v>
      </c>
      <c r="AH200" s="26">
        <f t="shared" si="332"/>
        <v>0.14591487472874337</v>
      </c>
      <c r="AJ200">
        <v>1.5365</v>
      </c>
      <c r="AK200" s="26">
        <f t="shared" si="333"/>
        <v>0.76824999999999999</v>
      </c>
      <c r="AL200" s="26">
        <f t="shared" si="334"/>
        <v>0.53803264943775897</v>
      </c>
      <c r="AN200">
        <v>7.3385000000000007</v>
      </c>
      <c r="AO200">
        <v>1.0765</v>
      </c>
      <c r="AP200" s="26">
        <f t="shared" si="335"/>
        <v>0.53825000000000001</v>
      </c>
      <c r="AQ200" s="26">
        <f t="shared" si="336"/>
        <v>0.3769555139080687</v>
      </c>
      <c r="AS200">
        <v>2.0114999999999998</v>
      </c>
      <c r="AT200">
        <v>2.6615000000000002</v>
      </c>
      <c r="AU200" s="26">
        <f t="shared" si="337"/>
        <v>1.3307500000000001</v>
      </c>
      <c r="AV200" s="26">
        <f t="shared" si="338"/>
        <v>0.93197129611363205</v>
      </c>
      <c r="AX200">
        <v>53.57</v>
      </c>
      <c r="AY200">
        <v>45.360399999999998</v>
      </c>
      <c r="AZ200">
        <v>2.2550819999999998</v>
      </c>
      <c r="BA200" s="26">
        <f t="shared" si="318"/>
        <v>22.550819999999998</v>
      </c>
      <c r="BB200" s="26">
        <f t="shared" si="339"/>
        <v>15.79313691063326</v>
      </c>
      <c r="BD200">
        <v>20.114750000000001</v>
      </c>
    </row>
    <row r="201" spans="1:56" x14ac:dyDescent="0.3">
      <c r="A201" t="s">
        <v>204</v>
      </c>
      <c r="B201" t="s">
        <v>241</v>
      </c>
      <c r="C201">
        <v>16</v>
      </c>
      <c r="D201" s="7">
        <v>31.03</v>
      </c>
      <c r="E201">
        <v>3.403</v>
      </c>
      <c r="F201" s="26">
        <f t="shared" si="319"/>
        <v>1.7015</v>
      </c>
      <c r="G201" s="26">
        <f t="shared" si="320"/>
        <v>1.0391172013383192</v>
      </c>
      <c r="I201" s="28">
        <f t="shared" si="321"/>
        <v>1.7015</v>
      </c>
      <c r="J201" s="28">
        <f t="shared" si="322"/>
        <v>1.0415771355296903</v>
      </c>
      <c r="K201">
        <v>10.34395</v>
      </c>
      <c r="L201" s="26">
        <f t="shared" si="323"/>
        <v>5.1719749999999998</v>
      </c>
      <c r="M201" s="26">
        <f t="shared" si="324"/>
        <v>3.1660363829157623</v>
      </c>
      <c r="P201">
        <v>6.7049999999999998E-2</v>
      </c>
      <c r="Q201">
        <v>0.98849999999999993</v>
      </c>
      <c r="R201">
        <v>18.331500000000002</v>
      </c>
      <c r="S201">
        <v>39.695000000000007</v>
      </c>
      <c r="T201">
        <v>1.0265</v>
      </c>
      <c r="U201" s="26">
        <f t="shared" si="325"/>
        <v>0.51324999999999998</v>
      </c>
      <c r="V201" s="26">
        <f t="shared" si="326"/>
        <v>0.31344513875221414</v>
      </c>
      <c r="X201">
        <v>0.84984999999999999</v>
      </c>
      <c r="Y201" s="26">
        <f t="shared" si="327"/>
        <v>0.424925</v>
      </c>
      <c r="Z201" s="26">
        <f t="shared" si="328"/>
        <v>0.26011881534819492</v>
      </c>
      <c r="AB201">
        <v>2.4419999999999997</v>
      </c>
      <c r="AC201" s="26">
        <f t="shared" si="329"/>
        <v>1.2209999999999999</v>
      </c>
      <c r="AD201" s="26">
        <f t="shared" si="330"/>
        <v>0.74743795620437947</v>
      </c>
      <c r="AF201">
        <v>0.28799999999999998</v>
      </c>
      <c r="AG201" s="26">
        <f t="shared" si="331"/>
        <v>0.14399999999999999</v>
      </c>
      <c r="AH201" s="26">
        <f t="shared" si="332"/>
        <v>8.8149930952850647E-2</v>
      </c>
      <c r="AJ201">
        <v>0.72489999999999999</v>
      </c>
      <c r="AK201" s="26">
        <f t="shared" si="333"/>
        <v>0.36244999999999999</v>
      </c>
      <c r="AL201" s="26">
        <f t="shared" si="334"/>
        <v>0.22187460051292168</v>
      </c>
      <c r="AN201">
        <v>6.4295</v>
      </c>
      <c r="AO201">
        <v>0.73270000000000002</v>
      </c>
      <c r="AP201" s="26">
        <f t="shared" si="335"/>
        <v>0.36635000000000001</v>
      </c>
      <c r="AQ201" s="26">
        <f t="shared" si="336"/>
        <v>0.2242619944762281</v>
      </c>
      <c r="AS201">
        <v>1.2085000000000001</v>
      </c>
      <c r="AT201">
        <v>1.2044999999999999</v>
      </c>
      <c r="AU201" s="26">
        <f t="shared" si="337"/>
        <v>0.60224999999999995</v>
      </c>
      <c r="AV201" s="26">
        <f t="shared" si="338"/>
        <v>0.36866872164134934</v>
      </c>
      <c r="AX201">
        <v>49.730000000000004</v>
      </c>
      <c r="AY201">
        <v>43.561230000000002</v>
      </c>
      <c r="AZ201">
        <v>1.9385349999999999</v>
      </c>
      <c r="BA201" s="26">
        <f t="shared" si="318"/>
        <v>19.385349999999999</v>
      </c>
      <c r="BB201" s="26">
        <f t="shared" si="339"/>
        <v>11.866786555533636</v>
      </c>
      <c r="BD201">
        <v>22.471209999999999</v>
      </c>
    </row>
    <row r="202" spans="1:56" x14ac:dyDescent="0.3">
      <c r="A202" t="s">
        <v>205</v>
      </c>
      <c r="B202" t="s">
        <v>241</v>
      </c>
      <c r="C202">
        <v>16</v>
      </c>
      <c r="D202" s="7">
        <v>29.77</v>
      </c>
      <c r="E202">
        <v>9.7850000000000001</v>
      </c>
      <c r="F202" s="26">
        <f t="shared" si="319"/>
        <v>4.8925000000000001</v>
      </c>
      <c r="G202" s="26">
        <f t="shared" si="320"/>
        <v>2.8665562881322573</v>
      </c>
      <c r="I202" s="28">
        <f t="shared" si="321"/>
        <v>4.8925000000000001</v>
      </c>
      <c r="J202" s="28">
        <f t="shared" si="322"/>
        <v>2.8733423752219371</v>
      </c>
      <c r="K202">
        <v>12.803949999999999</v>
      </c>
      <c r="L202" s="26">
        <f t="shared" si="323"/>
        <v>6.4019749999999993</v>
      </c>
      <c r="M202" s="26">
        <f t="shared" si="324"/>
        <v>3.7598499852041818</v>
      </c>
      <c r="P202">
        <v>1.0499999999999954E-3</v>
      </c>
      <c r="Q202">
        <v>1.4544999999999999</v>
      </c>
      <c r="R202">
        <v>13.451499999999999</v>
      </c>
      <c r="S202">
        <v>23.195000000000004</v>
      </c>
      <c r="T202">
        <v>1.5334999999999999</v>
      </c>
      <c r="U202" s="26">
        <f t="shared" si="325"/>
        <v>0.76674999999999993</v>
      </c>
      <c r="V202" s="26">
        <f t="shared" si="326"/>
        <v>0.44924517811454434</v>
      </c>
      <c r="X202">
        <v>0.21814999999999998</v>
      </c>
      <c r="Y202" s="26">
        <f t="shared" si="327"/>
        <v>0.10907499999999999</v>
      </c>
      <c r="Z202" s="26">
        <f t="shared" si="328"/>
        <v>6.4059237522193724E-2</v>
      </c>
      <c r="AB202">
        <v>1.8740000000000001</v>
      </c>
      <c r="AC202" s="26">
        <f t="shared" si="329"/>
        <v>0.93700000000000006</v>
      </c>
      <c r="AD202" s="26">
        <f t="shared" si="330"/>
        <v>0.55029571907674102</v>
      </c>
      <c r="AF202">
        <v>0.30209999999999998</v>
      </c>
      <c r="AG202" s="26">
        <f t="shared" si="331"/>
        <v>0.15104999999999999</v>
      </c>
      <c r="AH202" s="26">
        <f t="shared" si="332"/>
        <v>8.8710958768987963E-2</v>
      </c>
      <c r="AJ202">
        <v>1.9585000000000001</v>
      </c>
      <c r="AK202" s="26">
        <f t="shared" si="333"/>
        <v>0.97925000000000006</v>
      </c>
      <c r="AL202" s="26">
        <f t="shared" si="334"/>
        <v>0.57510894653777878</v>
      </c>
      <c r="AN202">
        <v>20.5075</v>
      </c>
      <c r="AO202">
        <v>0.85609999999999997</v>
      </c>
      <c r="AP202" s="26">
        <f t="shared" si="335"/>
        <v>0.42804999999999999</v>
      </c>
      <c r="AQ202" s="26">
        <f t="shared" si="336"/>
        <v>0.2513917636614717</v>
      </c>
      <c r="AS202">
        <v>3.7424999999999997</v>
      </c>
      <c r="AT202">
        <v>1.3614999999999999</v>
      </c>
      <c r="AU202" s="26">
        <f t="shared" si="337"/>
        <v>0.68074999999999997</v>
      </c>
      <c r="AV202" s="26">
        <f t="shared" si="338"/>
        <v>0.39980129216808052</v>
      </c>
      <c r="AX202">
        <v>102.05</v>
      </c>
      <c r="AY202">
        <v>39.905029999999996</v>
      </c>
      <c r="AZ202">
        <v>2.0520670000000001</v>
      </c>
      <c r="BA202" s="26">
        <f t="shared" si="318"/>
        <v>20.520670000000003</v>
      </c>
      <c r="BB202" s="26">
        <f t="shared" si="339"/>
        <v>12.051693547050702</v>
      </c>
      <c r="BD202">
        <v>19.446259999999999</v>
      </c>
    </row>
    <row r="203" spans="1:56" x14ac:dyDescent="0.3">
      <c r="A203" t="s">
        <v>206</v>
      </c>
      <c r="B203" t="s">
        <v>241</v>
      </c>
      <c r="C203">
        <v>16</v>
      </c>
      <c r="D203" s="7">
        <v>23.46</v>
      </c>
      <c r="E203">
        <v>9.995000000000001</v>
      </c>
      <c r="F203" s="26">
        <f t="shared" si="319"/>
        <v>4.9975000000000005</v>
      </c>
      <c r="G203" s="26">
        <f t="shared" si="320"/>
        <v>2.3074463688250346</v>
      </c>
      <c r="I203" s="28">
        <f t="shared" si="321"/>
        <v>4.9975000000000005</v>
      </c>
      <c r="J203" s="28">
        <f t="shared" si="322"/>
        <v>2.3129088577628725</v>
      </c>
      <c r="K203">
        <v>16.41395</v>
      </c>
      <c r="L203" s="26">
        <f t="shared" si="323"/>
        <v>8.2069749999999999</v>
      </c>
      <c r="M203" s="26">
        <f t="shared" si="324"/>
        <v>3.7982961826790298</v>
      </c>
      <c r="P203">
        <v>0</v>
      </c>
      <c r="Q203">
        <v>1.6285000000000001</v>
      </c>
      <c r="R203">
        <v>13.6015</v>
      </c>
      <c r="S203">
        <v>24.915000000000003</v>
      </c>
      <c r="T203">
        <v>4.8905000000000003</v>
      </c>
      <c r="U203" s="26">
        <f t="shared" si="325"/>
        <v>2.4452500000000001</v>
      </c>
      <c r="V203" s="26">
        <f t="shared" si="326"/>
        <v>1.1290211572525093</v>
      </c>
      <c r="X203">
        <v>1.70635</v>
      </c>
      <c r="Y203" s="26">
        <f t="shared" si="327"/>
        <v>0.85317500000000002</v>
      </c>
      <c r="Z203" s="26">
        <f t="shared" si="328"/>
        <v>0.39486063326099824</v>
      </c>
      <c r="AB203">
        <v>3.6259999999999999</v>
      </c>
      <c r="AC203" s="26">
        <f t="shared" si="329"/>
        <v>1.8129999999999999</v>
      </c>
      <c r="AD203" s="26">
        <f t="shared" si="330"/>
        <v>0.83908029197080303</v>
      </c>
      <c r="AF203">
        <v>2.7985000000000002</v>
      </c>
      <c r="AG203" s="26">
        <f t="shared" si="331"/>
        <v>1.3992500000000001</v>
      </c>
      <c r="AH203" s="26">
        <f t="shared" si="332"/>
        <v>0.64759133951469727</v>
      </c>
      <c r="AJ203">
        <v>4.9394999999999998</v>
      </c>
      <c r="AK203" s="26">
        <f t="shared" si="333"/>
        <v>2.4697499999999999</v>
      </c>
      <c r="AL203" s="26">
        <f t="shared" si="334"/>
        <v>1.1430328467153286</v>
      </c>
      <c r="AN203">
        <v>5.8825000000000003</v>
      </c>
      <c r="AO203">
        <v>1.3274999999999999</v>
      </c>
      <c r="AP203" s="26">
        <f t="shared" si="335"/>
        <v>0.66374999999999995</v>
      </c>
      <c r="AQ203" s="26">
        <f t="shared" si="336"/>
        <v>0.30719224699151704</v>
      </c>
      <c r="AS203">
        <v>5.5394999999999994</v>
      </c>
      <c r="AT203">
        <v>2.8184999999999998</v>
      </c>
      <c r="AU203" s="26">
        <f t="shared" si="337"/>
        <v>1.4092499999999999</v>
      </c>
      <c r="AV203" s="26">
        <f t="shared" si="338"/>
        <v>0.65221947129611368</v>
      </c>
      <c r="AX203">
        <v>82.5</v>
      </c>
      <c r="AY203">
        <v>37.713279999999997</v>
      </c>
      <c r="AZ203">
        <v>1.9527859999999999</v>
      </c>
      <c r="BA203" s="26">
        <f t="shared" si="318"/>
        <v>19.52786</v>
      </c>
      <c r="BB203" s="26">
        <f t="shared" si="339"/>
        <v>9.03775094890511</v>
      </c>
      <c r="BD203">
        <v>19.312550000000002</v>
      </c>
    </row>
    <row r="204" spans="1:56" x14ac:dyDescent="0.3">
      <c r="A204" t="s">
        <v>207</v>
      </c>
      <c r="B204" t="s">
        <v>241</v>
      </c>
      <c r="C204">
        <v>16</v>
      </c>
      <c r="D204" s="7">
        <v>20.23</v>
      </c>
      <c r="E204">
        <v>7.2119999999999997</v>
      </c>
      <c r="F204" s="26">
        <f t="shared" si="319"/>
        <v>3.6059999999999999</v>
      </c>
      <c r="G204" s="26">
        <f t="shared" si="320"/>
        <v>1.4357287935445779</v>
      </c>
      <c r="I204" s="28">
        <f t="shared" si="321"/>
        <v>3.6059999999999999</v>
      </c>
      <c r="J204" s="28">
        <f t="shared" si="322"/>
        <v>1.4391276385874927</v>
      </c>
      <c r="K204">
        <v>9.9839499999999983</v>
      </c>
      <c r="L204" s="26">
        <f t="shared" si="323"/>
        <v>4.9919749999999992</v>
      </c>
      <c r="M204" s="26">
        <f t="shared" si="324"/>
        <v>1.9922598984020516</v>
      </c>
      <c r="P204">
        <v>0.46614999999999995</v>
      </c>
      <c r="Q204">
        <v>0.56179999999999997</v>
      </c>
      <c r="R204">
        <v>11.4015</v>
      </c>
      <c r="S204">
        <v>0.58500000000000085</v>
      </c>
      <c r="T204">
        <v>1.4615</v>
      </c>
      <c r="U204" s="26">
        <f t="shared" si="325"/>
        <v>0.73075000000000001</v>
      </c>
      <c r="V204" s="26">
        <f t="shared" si="326"/>
        <v>0.29094809092698287</v>
      </c>
      <c r="X204">
        <v>0.27955000000000002</v>
      </c>
      <c r="Y204" s="26">
        <f t="shared" si="327"/>
        <v>0.13977500000000001</v>
      </c>
      <c r="Z204" s="26">
        <f t="shared" si="328"/>
        <v>5.57831574275005E-2</v>
      </c>
      <c r="AB204">
        <v>1.2130000000000001</v>
      </c>
      <c r="AC204" s="26">
        <f t="shared" si="329"/>
        <v>0.60650000000000004</v>
      </c>
      <c r="AD204" s="26">
        <f t="shared" si="330"/>
        <v>0.24204961530873942</v>
      </c>
      <c r="AF204">
        <v>0.19700000000000001</v>
      </c>
      <c r="AG204" s="26">
        <f t="shared" si="331"/>
        <v>9.8500000000000004E-2</v>
      </c>
      <c r="AH204" s="26">
        <f t="shared" si="332"/>
        <v>3.9310613533241272E-2</v>
      </c>
      <c r="AJ204">
        <v>3.5045000000000002</v>
      </c>
      <c r="AK204" s="26">
        <f t="shared" si="333"/>
        <v>1.7522500000000001</v>
      </c>
      <c r="AL204" s="26">
        <f t="shared" si="334"/>
        <v>0.69930987374235565</v>
      </c>
      <c r="AN204">
        <v>5.6405000000000003</v>
      </c>
      <c r="AO204">
        <v>0.58379999999999999</v>
      </c>
      <c r="AP204" s="26">
        <f t="shared" si="335"/>
        <v>0.29189999999999999</v>
      </c>
      <c r="AQ204" s="26">
        <f t="shared" si="336"/>
        <v>0.1164951075162754</v>
      </c>
      <c r="AS204">
        <v>0.53950000000000009</v>
      </c>
      <c r="AT204">
        <v>2.4725000000000001</v>
      </c>
      <c r="AU204" s="26">
        <f t="shared" si="337"/>
        <v>1.2362500000000001</v>
      </c>
      <c r="AV204" s="26">
        <f t="shared" si="338"/>
        <v>0.49337813178141648</v>
      </c>
      <c r="AX204">
        <v>63.6</v>
      </c>
      <c r="AY204">
        <v>43.32141</v>
      </c>
      <c r="AZ204">
        <v>2.439975</v>
      </c>
      <c r="BA204" s="26">
        <f t="shared" si="318"/>
        <v>24.399750000000001</v>
      </c>
      <c r="BB204" s="26">
        <f t="shared" si="339"/>
        <v>9.7377577924639969</v>
      </c>
      <c r="BD204">
        <v>17.754860000000001</v>
      </c>
    </row>
    <row r="205" spans="1:56" x14ac:dyDescent="0.3">
      <c r="A205" t="s">
        <v>208</v>
      </c>
      <c r="B205" t="s">
        <v>241</v>
      </c>
      <c r="C205">
        <v>16</v>
      </c>
      <c r="D205" s="7">
        <v>19.03</v>
      </c>
      <c r="E205">
        <v>10.785</v>
      </c>
      <c r="F205" s="26">
        <f t="shared" si="319"/>
        <v>5.3925000000000001</v>
      </c>
      <c r="G205" s="26">
        <f t="shared" si="320"/>
        <v>2.0196668962802597</v>
      </c>
      <c r="I205" s="28">
        <f t="shared" si="321"/>
        <v>5.3925000000000001</v>
      </c>
      <c r="J205" s="28">
        <f t="shared" si="322"/>
        <v>2.0244481159992112</v>
      </c>
      <c r="K205">
        <v>9.4549499999999984</v>
      </c>
      <c r="L205" s="26">
        <f t="shared" si="323"/>
        <v>4.7274749999999992</v>
      </c>
      <c r="M205" s="26">
        <f t="shared" si="324"/>
        <v>1.7747849526533832</v>
      </c>
      <c r="P205">
        <v>0.10275000000000001</v>
      </c>
      <c r="Q205">
        <v>0.84419999999999995</v>
      </c>
      <c r="R205">
        <v>10.6915</v>
      </c>
      <c r="S205">
        <v>4.2250000000000014</v>
      </c>
      <c r="T205">
        <v>1.1134999999999999</v>
      </c>
      <c r="U205" s="26">
        <f t="shared" si="325"/>
        <v>0.55674999999999997</v>
      </c>
      <c r="V205" s="26">
        <f t="shared" si="326"/>
        <v>0.2085210096437709</v>
      </c>
      <c r="X205">
        <v>0</v>
      </c>
      <c r="Y205" s="26">
        <f t="shared" si="327"/>
        <v>0</v>
      </c>
      <c r="Z205" s="26">
        <f t="shared" si="328"/>
        <v>0</v>
      </c>
      <c r="AB205">
        <v>1.1600000000000001</v>
      </c>
      <c r="AC205" s="26">
        <f t="shared" si="329"/>
        <v>0.58000000000000007</v>
      </c>
      <c r="AD205" s="26">
        <f t="shared" si="330"/>
        <v>0.21774314460445851</v>
      </c>
      <c r="AF205">
        <v>0.19030000000000002</v>
      </c>
      <c r="AG205" s="26">
        <f t="shared" si="331"/>
        <v>9.5150000000000012E-2</v>
      </c>
      <c r="AH205" s="26">
        <f t="shared" si="332"/>
        <v>3.5721138291576256E-2</v>
      </c>
      <c r="AJ205">
        <v>5.1774999999999993</v>
      </c>
      <c r="AK205" s="26">
        <f t="shared" si="333"/>
        <v>2.5887499999999997</v>
      </c>
      <c r="AL205" s="26">
        <f t="shared" si="334"/>
        <v>0.9718664924048136</v>
      </c>
      <c r="AN205">
        <v>8.8275000000000006</v>
      </c>
      <c r="AO205">
        <v>0.23779999999999998</v>
      </c>
      <c r="AP205" s="26">
        <f t="shared" si="335"/>
        <v>0.11889999999999999</v>
      </c>
      <c r="AQ205" s="26">
        <f t="shared" si="336"/>
        <v>4.4637344643913987E-2</v>
      </c>
      <c r="AS205">
        <v>4.4565000000000001</v>
      </c>
      <c r="AT205">
        <v>0.72509999999999997</v>
      </c>
      <c r="AU205" s="26">
        <f t="shared" si="337"/>
        <v>0.36254999999999998</v>
      </c>
      <c r="AV205" s="26">
        <f t="shared" si="338"/>
        <v>0.13610823633852831</v>
      </c>
      <c r="AX205">
        <v>45.25</v>
      </c>
      <c r="AY205">
        <v>37.062640000000002</v>
      </c>
      <c r="AZ205">
        <v>2.5933320000000002</v>
      </c>
      <c r="BA205" s="26">
        <f t="shared" si="318"/>
        <v>25.933320000000002</v>
      </c>
      <c r="BB205" s="26">
        <f t="shared" si="339"/>
        <v>9.7358666324718897</v>
      </c>
      <c r="BD205">
        <v>14.291510000000001</v>
      </c>
    </row>
    <row r="206" spans="1:56" x14ac:dyDescent="0.3">
      <c r="A206" t="s">
        <v>209</v>
      </c>
      <c r="B206" t="s">
        <v>241</v>
      </c>
      <c r="C206">
        <v>16</v>
      </c>
      <c r="D206" s="7">
        <v>17.25</v>
      </c>
      <c r="E206">
        <v>18.305</v>
      </c>
      <c r="F206" s="26">
        <f t="shared" si="319"/>
        <v>9.1524999999999999</v>
      </c>
      <c r="G206" s="26">
        <f t="shared" si="320"/>
        <v>3.1072746506593192</v>
      </c>
      <c r="I206" s="28">
        <f t="shared" si="321"/>
        <v>9.1524999999999999</v>
      </c>
      <c r="J206" s="28">
        <f t="shared" si="322"/>
        <v>3.1146305977510362</v>
      </c>
      <c r="K206">
        <v>10.613949999999999</v>
      </c>
      <c r="L206" s="26">
        <f t="shared" si="323"/>
        <v>5.3069749999999996</v>
      </c>
      <c r="M206" s="26">
        <f t="shared" si="324"/>
        <v>1.8059837985796015</v>
      </c>
      <c r="P206">
        <v>0.17354999999999998</v>
      </c>
      <c r="Q206">
        <v>0.6865</v>
      </c>
      <c r="R206">
        <v>11.961499999999999</v>
      </c>
      <c r="S206">
        <v>1.1350000000000016</v>
      </c>
      <c r="T206">
        <v>1.9395</v>
      </c>
      <c r="U206" s="26">
        <f t="shared" si="325"/>
        <v>0.96975</v>
      </c>
      <c r="V206" s="26">
        <f t="shared" si="326"/>
        <v>0.32923022042904942</v>
      </c>
      <c r="X206">
        <v>0.53545000000000009</v>
      </c>
      <c r="Y206" s="26">
        <f t="shared" si="327"/>
        <v>0.26772500000000005</v>
      </c>
      <c r="Z206" s="26">
        <f t="shared" si="328"/>
        <v>9.1107836851450005E-2</v>
      </c>
      <c r="AB206">
        <v>1.18</v>
      </c>
      <c r="AC206" s="26">
        <f t="shared" si="329"/>
        <v>0.59</v>
      </c>
      <c r="AD206" s="26">
        <f t="shared" si="330"/>
        <v>0.20077924639968436</v>
      </c>
      <c r="AF206">
        <v>0.27339999999999998</v>
      </c>
      <c r="AG206" s="26">
        <f t="shared" si="331"/>
        <v>0.13669999999999999</v>
      </c>
      <c r="AH206" s="26">
        <f t="shared" si="332"/>
        <v>4.6519530479384494E-2</v>
      </c>
      <c r="AJ206">
        <v>4.1484999999999994</v>
      </c>
      <c r="AK206" s="26">
        <f t="shared" si="333"/>
        <v>2.0742499999999997</v>
      </c>
      <c r="AL206" s="26">
        <f t="shared" si="334"/>
        <v>0.70587517261787325</v>
      </c>
      <c r="AN206">
        <v>5.5875000000000004</v>
      </c>
      <c r="AO206">
        <v>0.53539999999999999</v>
      </c>
      <c r="AP206" s="26">
        <f t="shared" si="335"/>
        <v>0.26769999999999999</v>
      </c>
      <c r="AQ206" s="26">
        <f t="shared" si="336"/>
        <v>9.1099329256263559E-2</v>
      </c>
      <c r="AS206">
        <v>9.0594999999999999</v>
      </c>
      <c r="AT206">
        <v>1.5834999999999999</v>
      </c>
      <c r="AU206" s="26">
        <f t="shared" si="337"/>
        <v>0.79174999999999995</v>
      </c>
      <c r="AV206" s="26">
        <f t="shared" si="338"/>
        <v>0.26943553955415273</v>
      </c>
      <c r="AX206">
        <v>86.25</v>
      </c>
      <c r="AY206">
        <v>35.877029999999998</v>
      </c>
      <c r="AZ206">
        <v>1.5007200000000001</v>
      </c>
      <c r="BA206" s="26">
        <f t="shared" si="318"/>
        <v>15.007200000000001</v>
      </c>
      <c r="BB206" s="26">
        <f t="shared" si="339"/>
        <v>5.1070072992700739</v>
      </c>
      <c r="BD206">
        <v>23.90654</v>
      </c>
    </row>
    <row r="207" spans="1:56" x14ac:dyDescent="0.3">
      <c r="A207" t="s">
        <v>210</v>
      </c>
      <c r="B207" t="s">
        <v>241</v>
      </c>
      <c r="C207">
        <v>16</v>
      </c>
      <c r="D207" s="7">
        <v>13.27</v>
      </c>
      <c r="E207">
        <v>19.815000000000001</v>
      </c>
      <c r="F207" s="26">
        <f t="shared" si="319"/>
        <v>9.9075000000000006</v>
      </c>
      <c r="G207" s="26">
        <f t="shared" si="320"/>
        <v>2.5875324739224559</v>
      </c>
      <c r="I207" s="28">
        <f t="shared" si="321"/>
        <v>9.9075000000000006</v>
      </c>
      <c r="J207" s="28">
        <f t="shared" si="322"/>
        <v>2.5936580193332017</v>
      </c>
      <c r="K207">
        <v>9.3389499999999988</v>
      </c>
      <c r="L207" s="26">
        <f t="shared" si="323"/>
        <v>4.6694749999999994</v>
      </c>
      <c r="M207" s="26">
        <f t="shared" si="324"/>
        <v>1.2224094150720062</v>
      </c>
      <c r="P207">
        <v>0</v>
      </c>
      <c r="Q207">
        <v>0.94049999999999989</v>
      </c>
      <c r="R207">
        <v>21.051500000000001</v>
      </c>
      <c r="S207">
        <v>1.0749999999999993</v>
      </c>
      <c r="T207">
        <v>4.7374999999999998</v>
      </c>
      <c r="U207" s="26">
        <f t="shared" si="325"/>
        <v>2.3687499999999999</v>
      </c>
      <c r="V207" s="26">
        <f t="shared" si="326"/>
        <v>0.61864421373745326</v>
      </c>
      <c r="X207">
        <v>0.32095000000000001</v>
      </c>
      <c r="Y207" s="26">
        <f t="shared" si="327"/>
        <v>0.16047500000000001</v>
      </c>
      <c r="Z207" s="26">
        <f t="shared" si="328"/>
        <v>4.2010322548826202E-2</v>
      </c>
      <c r="AB207">
        <v>0.87750000000000006</v>
      </c>
      <c r="AC207" s="26">
        <f t="shared" si="329"/>
        <v>0.43875000000000003</v>
      </c>
      <c r="AD207" s="26">
        <f t="shared" si="330"/>
        <v>0.11485919313474059</v>
      </c>
      <c r="AF207">
        <v>0.23220000000000002</v>
      </c>
      <c r="AG207" s="26">
        <f t="shared" si="331"/>
        <v>0.11610000000000001</v>
      </c>
      <c r="AH207" s="26">
        <f t="shared" si="332"/>
        <v>3.0393509567962124E-2</v>
      </c>
      <c r="AJ207">
        <v>1.0354999999999999</v>
      </c>
      <c r="AK207" s="26">
        <f t="shared" si="333"/>
        <v>0.51774999999999993</v>
      </c>
      <c r="AL207" s="26">
        <f t="shared" si="334"/>
        <v>0.13554039258236336</v>
      </c>
      <c r="AN207">
        <v>7.6495000000000006</v>
      </c>
      <c r="AO207">
        <v>0.72540000000000004</v>
      </c>
      <c r="AP207" s="26">
        <f t="shared" si="335"/>
        <v>0.36270000000000002</v>
      </c>
      <c r="AQ207" s="26">
        <f t="shared" si="336"/>
        <v>9.4950266324718882E-2</v>
      </c>
      <c r="AS207">
        <v>4.6364999999999998</v>
      </c>
      <c r="AT207">
        <v>1.6355</v>
      </c>
      <c r="AU207" s="26">
        <f t="shared" si="337"/>
        <v>0.81774999999999998</v>
      </c>
      <c r="AV207" s="26">
        <f t="shared" si="338"/>
        <v>0.21407659301637402</v>
      </c>
      <c r="AX207">
        <v>97.55</v>
      </c>
      <c r="AY207">
        <v>37.03284</v>
      </c>
      <c r="AZ207">
        <v>1.5427900000000001</v>
      </c>
      <c r="BA207" s="26">
        <f t="shared" si="318"/>
        <v>15.427900000000001</v>
      </c>
      <c r="BB207" s="26">
        <f t="shared" si="339"/>
        <v>4.0388288222529107</v>
      </c>
      <c r="BD207">
        <v>24.003810000000001</v>
      </c>
    </row>
    <row r="208" spans="1:56" x14ac:dyDescent="0.3">
      <c r="A208" t="s">
        <v>211</v>
      </c>
      <c r="B208" t="s">
        <v>241</v>
      </c>
      <c r="C208">
        <v>16</v>
      </c>
      <c r="D208" s="7">
        <v>10.86</v>
      </c>
      <c r="E208">
        <v>16.615000000000002</v>
      </c>
      <c r="F208" s="26">
        <f t="shared" si="319"/>
        <v>8.307500000000001</v>
      </c>
      <c r="G208" s="26">
        <f t="shared" si="320"/>
        <v>1.7756238929344619</v>
      </c>
      <c r="I208" s="28">
        <f t="shared" si="321"/>
        <v>8.307500000000001</v>
      </c>
      <c r="J208" s="28">
        <f t="shared" si="322"/>
        <v>1.7798273821266524</v>
      </c>
      <c r="K208">
        <v>7.6189499999999999</v>
      </c>
      <c r="L208" s="26">
        <f t="shared" si="323"/>
        <v>3.8094749999999999</v>
      </c>
      <c r="M208" s="26">
        <f t="shared" si="324"/>
        <v>0.81615503057802319</v>
      </c>
      <c r="P208">
        <v>7.6499999999999901E-3</v>
      </c>
      <c r="Q208">
        <v>0.3715</v>
      </c>
      <c r="R208">
        <v>11.621499999999999</v>
      </c>
      <c r="S208">
        <v>0</v>
      </c>
      <c r="T208">
        <v>2.3715000000000002</v>
      </c>
      <c r="U208" s="26">
        <f t="shared" si="325"/>
        <v>1.1857500000000001</v>
      </c>
      <c r="V208" s="26">
        <f t="shared" si="326"/>
        <v>0.25343918519976383</v>
      </c>
      <c r="X208">
        <v>0.17055000000000001</v>
      </c>
      <c r="Y208" s="26">
        <f t="shared" si="327"/>
        <v>8.5275000000000004E-2</v>
      </c>
      <c r="Z208" s="26">
        <f t="shared" si="328"/>
        <v>1.8269609390412313E-2</v>
      </c>
      <c r="AB208">
        <v>0.6159</v>
      </c>
      <c r="AC208" s="26">
        <f t="shared" si="329"/>
        <v>0.30795</v>
      </c>
      <c r="AD208" s="26">
        <f t="shared" si="330"/>
        <v>6.5976267508384298E-2</v>
      </c>
      <c r="AF208">
        <v>0.16720000000000002</v>
      </c>
      <c r="AG208" s="26">
        <f t="shared" si="331"/>
        <v>8.3600000000000008E-2</v>
      </c>
      <c r="AH208" s="26">
        <f t="shared" si="332"/>
        <v>1.791075162753995E-2</v>
      </c>
      <c r="AJ208">
        <v>3.5945</v>
      </c>
      <c r="AK208" s="26">
        <f t="shared" si="333"/>
        <v>1.79725</v>
      </c>
      <c r="AL208" s="26">
        <f t="shared" si="334"/>
        <v>0.38504902347603082</v>
      </c>
      <c r="AN208">
        <v>6.0205000000000002</v>
      </c>
      <c r="AO208">
        <v>0.59560000000000002</v>
      </c>
      <c r="AP208" s="26">
        <f t="shared" si="335"/>
        <v>0.29780000000000001</v>
      </c>
      <c r="AQ208" s="26">
        <f t="shared" si="336"/>
        <v>6.3801696587098056E-2</v>
      </c>
      <c r="AS208">
        <v>2.8815</v>
      </c>
      <c r="AT208">
        <v>1.0405</v>
      </c>
      <c r="AU208" s="26">
        <f t="shared" si="337"/>
        <v>0.52024999999999999</v>
      </c>
      <c r="AV208" s="26">
        <f t="shared" si="338"/>
        <v>0.11146014993095285</v>
      </c>
      <c r="AX208">
        <v>65.75</v>
      </c>
      <c r="AY208">
        <v>36.637410000000003</v>
      </c>
      <c r="AZ208">
        <v>1.3928848</v>
      </c>
      <c r="BA208" s="26">
        <f t="shared" si="318"/>
        <v>13.928848</v>
      </c>
      <c r="BB208" s="26">
        <f t="shared" si="339"/>
        <v>2.9841643180114423</v>
      </c>
      <c r="BD208">
        <v>26.303249999999998</v>
      </c>
    </row>
    <row r="209" spans="1:56" x14ac:dyDescent="0.3">
      <c r="A209" t="s">
        <v>212</v>
      </c>
      <c r="B209" t="s">
        <v>241</v>
      </c>
      <c r="C209">
        <v>16</v>
      </c>
      <c r="D209" s="7">
        <v>6.07</v>
      </c>
      <c r="E209">
        <v>12.555000000000001</v>
      </c>
      <c r="F209" s="26">
        <f t="shared" si="319"/>
        <v>6.2775000000000007</v>
      </c>
      <c r="G209" s="26">
        <f t="shared" si="320"/>
        <v>0.74993948041724079</v>
      </c>
      <c r="I209" s="28">
        <f t="shared" si="321"/>
        <v>6.2775000000000007</v>
      </c>
      <c r="J209" s="28">
        <f t="shared" si="322"/>
        <v>0.75171483527322958</v>
      </c>
      <c r="K209">
        <v>8.9429499999999997</v>
      </c>
      <c r="L209" s="26">
        <f t="shared" si="323"/>
        <v>4.4714749999999999</v>
      </c>
      <c r="M209" s="26">
        <f t="shared" si="324"/>
        <v>0.53544788419806666</v>
      </c>
      <c r="P209">
        <v>3.9749999999999994E-2</v>
      </c>
      <c r="Q209">
        <v>0.76139999999999997</v>
      </c>
      <c r="R209">
        <v>17.111500000000003</v>
      </c>
      <c r="S209">
        <v>2.2850000000000001</v>
      </c>
      <c r="T209">
        <v>2.4864999999999999</v>
      </c>
      <c r="U209" s="26">
        <f t="shared" si="325"/>
        <v>1.24325</v>
      </c>
      <c r="V209" s="26">
        <f t="shared" si="326"/>
        <v>0.14852445384766777</v>
      </c>
      <c r="X209">
        <v>0.63865000000000005</v>
      </c>
      <c r="Y209" s="26">
        <f t="shared" si="327"/>
        <v>0.31932500000000003</v>
      </c>
      <c r="Z209" s="26">
        <f t="shared" si="328"/>
        <v>3.8238365555336364E-2</v>
      </c>
      <c r="AB209">
        <v>0.80170000000000008</v>
      </c>
      <c r="AC209" s="26">
        <f t="shared" si="329"/>
        <v>0.40085000000000004</v>
      </c>
      <c r="AD209" s="26">
        <f t="shared" si="330"/>
        <v>4.8000779246399693E-2</v>
      </c>
      <c r="AF209">
        <v>0.1981</v>
      </c>
      <c r="AG209" s="26">
        <f t="shared" si="331"/>
        <v>9.9049999999999999E-2</v>
      </c>
      <c r="AH209" s="26">
        <f t="shared" si="332"/>
        <v>1.1860988360623397E-2</v>
      </c>
      <c r="AJ209">
        <v>5.7734999999999994</v>
      </c>
      <c r="AK209" s="26">
        <f t="shared" si="333"/>
        <v>2.8867499999999997</v>
      </c>
      <c r="AL209" s="26">
        <f t="shared" si="334"/>
        <v>0.34568105148944567</v>
      </c>
      <c r="AN209">
        <v>5.6585000000000001</v>
      </c>
      <c r="AO209">
        <v>0.87870000000000004</v>
      </c>
      <c r="AP209" s="26">
        <f t="shared" si="335"/>
        <v>0.43935000000000002</v>
      </c>
      <c r="AQ209" s="26">
        <f t="shared" si="336"/>
        <v>5.2611057407772749E-2</v>
      </c>
      <c r="AS209">
        <v>7.2125000000000004</v>
      </c>
      <c r="AT209">
        <v>2.4325000000000001</v>
      </c>
      <c r="AU209" s="26">
        <f t="shared" si="337"/>
        <v>1.2162500000000001</v>
      </c>
      <c r="AV209" s="26">
        <f t="shared" si="338"/>
        <v>0.1456428782797396</v>
      </c>
      <c r="AX209">
        <v>63.059999999999995</v>
      </c>
      <c r="AY209">
        <v>41.088000000000001</v>
      </c>
      <c r="AZ209">
        <v>2.1235059999999999</v>
      </c>
      <c r="BA209" s="26">
        <f t="shared" si="318"/>
        <v>21.235059999999997</v>
      </c>
      <c r="BB209" s="26">
        <f t="shared" si="339"/>
        <v>2.5428450226869206</v>
      </c>
      <c r="BD209">
        <v>19.349129999999999</v>
      </c>
    </row>
    <row r="210" spans="1:56" s="24" customFormat="1" x14ac:dyDescent="0.3">
      <c r="A210" s="24" t="s">
        <v>213</v>
      </c>
      <c r="B210" s="24" t="s">
        <v>241</v>
      </c>
      <c r="C210" s="24">
        <v>16</v>
      </c>
      <c r="D210" s="25">
        <v>3.81</v>
      </c>
      <c r="E210" s="24">
        <v>12.895000000000001</v>
      </c>
      <c r="F210" s="27">
        <f t="shared" si="319"/>
        <v>6.4475000000000007</v>
      </c>
      <c r="G210" s="27">
        <f t="shared" si="320"/>
        <v>0.48346732926589259</v>
      </c>
      <c r="H210" s="45">
        <f>G198-G210</f>
        <v>-0.14027976776225154</v>
      </c>
      <c r="I210" s="29">
        <f t="shared" si="321"/>
        <v>6.4475000000000007</v>
      </c>
      <c r="J210" s="29">
        <f t="shared" si="322"/>
        <v>0.4846118563819295</v>
      </c>
      <c r="K210" s="24">
        <v>9.7569499999999998</v>
      </c>
      <c r="L210" s="27">
        <f t="shared" si="323"/>
        <v>4.8784749999999999</v>
      </c>
      <c r="M210" s="27">
        <f t="shared" si="324"/>
        <v>0.3666796162951273</v>
      </c>
      <c r="N210" s="45">
        <f>M198-M210</f>
        <v>6.4152953837048727</v>
      </c>
      <c r="O210" s="45"/>
      <c r="P210" s="24">
        <v>0</v>
      </c>
      <c r="Q210" s="24">
        <v>1.1154999999999999</v>
      </c>
      <c r="R210" s="24">
        <v>14.981499999999999</v>
      </c>
      <c r="S210" s="24">
        <v>8.9350000000000023</v>
      </c>
      <c r="T210" s="24">
        <v>1.6675</v>
      </c>
      <c r="U210" s="27">
        <f t="shared" si="325"/>
        <v>0.83374999999999999</v>
      </c>
      <c r="V210" s="27">
        <f t="shared" si="326"/>
        <v>6.2518943121432788E-2</v>
      </c>
      <c r="W210" s="45">
        <f>V198-V210</f>
        <v>0.15122505412320408</v>
      </c>
      <c r="X210" s="24">
        <v>0.13974999999999999</v>
      </c>
      <c r="Y210" s="26">
        <f t="shared" si="327"/>
        <v>6.9874999999999993E-2</v>
      </c>
      <c r="Z210" s="26">
        <f t="shared" si="328"/>
        <v>5.2519974353915956E-3</v>
      </c>
      <c r="AA210" s="44">
        <f>Z198-Z210</f>
        <v>4.9869230025646072</v>
      </c>
      <c r="AB210" s="24">
        <v>0.73320000000000007</v>
      </c>
      <c r="AC210" s="27">
        <f t="shared" si="329"/>
        <v>0.36660000000000004</v>
      </c>
      <c r="AD210" s="27">
        <f t="shared" si="330"/>
        <v>2.7554665614519636E-2</v>
      </c>
      <c r="AE210" s="45">
        <f>AD198-AD210</f>
        <v>1.3579453343854804</v>
      </c>
      <c r="AF210" s="24">
        <v>0.21229999999999999</v>
      </c>
      <c r="AG210" s="27">
        <f t="shared" si="331"/>
        <v>0.10614999999999999</v>
      </c>
      <c r="AH210" s="27">
        <f t="shared" si="332"/>
        <v>7.9785263365555331E-3</v>
      </c>
      <c r="AI210" s="45">
        <f>AH198-AH210</f>
        <v>0.11477147366344448</v>
      </c>
      <c r="AJ210" s="24">
        <v>4.1985000000000001</v>
      </c>
      <c r="AK210" s="27">
        <f t="shared" si="333"/>
        <v>2.0992500000000001</v>
      </c>
      <c r="AL210" s="27">
        <f t="shared" si="334"/>
        <v>0.1577854113237325</v>
      </c>
      <c r="AM210" s="45">
        <f>AL198-AL210</f>
        <v>0.66846458867626757</v>
      </c>
      <c r="AN210" s="24">
        <v>5.3944999999999999</v>
      </c>
      <c r="AO210" s="24">
        <v>0.89129999999999998</v>
      </c>
      <c r="AP210" s="27">
        <f t="shared" si="335"/>
        <v>0.44564999999999999</v>
      </c>
      <c r="AQ210" s="27">
        <f t="shared" si="336"/>
        <v>3.3496281317814167E-2</v>
      </c>
      <c r="AR210" s="45">
        <f>AQ198-AQ210</f>
        <v>0.71075371868218584</v>
      </c>
      <c r="AS210" s="24">
        <v>6.3434999999999997</v>
      </c>
      <c r="AT210" s="24">
        <v>0.84730000000000005</v>
      </c>
      <c r="AU210" s="27">
        <f t="shared" si="337"/>
        <v>0.42365000000000003</v>
      </c>
      <c r="AV210" s="27">
        <f t="shared" si="338"/>
        <v>3.1842700729927009E-2</v>
      </c>
      <c r="AW210" s="45">
        <f>AV198-AV210</f>
        <v>0.75690729927007305</v>
      </c>
      <c r="AX210" s="24">
        <v>54.419999999999995</v>
      </c>
      <c r="AY210" s="24">
        <v>39.062579999999997</v>
      </c>
      <c r="AZ210" s="24">
        <v>1.4728190000000001</v>
      </c>
      <c r="BA210" s="26">
        <f t="shared" si="318"/>
        <v>14.728190000000001</v>
      </c>
      <c r="BB210" s="27">
        <f t="shared" si="339"/>
        <v>1.1070113217597162</v>
      </c>
      <c r="BC210" s="45">
        <f>BB198-BB210</f>
        <v>17.590508678240283</v>
      </c>
      <c r="BD210" s="24">
        <v>26.522320000000001</v>
      </c>
    </row>
    <row r="212" spans="1:56" x14ac:dyDescent="0.3">
      <c r="B212" t="s">
        <v>506</v>
      </c>
      <c r="C212" s="1" t="s">
        <v>505</v>
      </c>
      <c r="D212" s="52"/>
      <c r="E212" s="1" t="s">
        <v>372</v>
      </c>
    </row>
    <row r="213" spans="1:56" x14ac:dyDescent="0.3">
      <c r="C213" t="s">
        <v>503</v>
      </c>
      <c r="D213" s="7">
        <f>AVERAGE(D9,D22,D35,D48,D61,D74,D87,D100)</f>
        <v>20.538750000000004</v>
      </c>
      <c r="E213" t="s">
        <v>503</v>
      </c>
      <c r="F213" s="26">
        <f>AVERAGE(D113,D126,D139,D152,D165,D178,D191,D204)</f>
        <v>23.986249999999998</v>
      </c>
    </row>
    <row r="214" spans="1:56" x14ac:dyDescent="0.3">
      <c r="C214" t="s">
        <v>504</v>
      </c>
      <c r="D214" s="7">
        <f>AVERAGE(D15,D28,D41,D54,D67,D80,D93,D106)</f>
        <v>2.7874999999999996</v>
      </c>
      <c r="E214" t="s">
        <v>504</v>
      </c>
      <c r="F214" s="26">
        <f>AVERAGE(D119,D132,D145,D158,D171,D184,D197,D210)</f>
        <v>4.8237500000000004</v>
      </c>
    </row>
    <row r="215" spans="1:56" x14ac:dyDescent="0.3">
      <c r="C215" t="s">
        <v>506</v>
      </c>
    </row>
    <row r="217" spans="1:56" x14ac:dyDescent="0.3">
      <c r="C217" s="2"/>
      <c r="E217" s="2"/>
    </row>
    <row r="218" spans="1:56" x14ac:dyDescent="0.3">
      <c r="B218" t="s">
        <v>509</v>
      </c>
      <c r="C218" s="1" t="s">
        <v>505</v>
      </c>
      <c r="D218" s="52"/>
      <c r="E218" s="1" t="s">
        <v>372</v>
      </c>
    </row>
    <row r="219" spans="1:56" x14ac:dyDescent="0.3">
      <c r="C219" s="2" t="s">
        <v>508</v>
      </c>
      <c r="D219" s="7">
        <f>D213/50*100</f>
        <v>41.077500000000008</v>
      </c>
      <c r="E219" s="2" t="s">
        <v>508</v>
      </c>
      <c r="F219" s="7">
        <f>F213/50*100</f>
        <v>47.972499999999997</v>
      </c>
    </row>
    <row r="220" spans="1:56" x14ac:dyDescent="0.3">
      <c r="C220" s="2" t="s">
        <v>507</v>
      </c>
      <c r="D220" s="7">
        <f>D214/50*100</f>
        <v>5.5749999999999993</v>
      </c>
      <c r="E220" s="2" t="s">
        <v>507</v>
      </c>
      <c r="F220" s="7">
        <f>F214/50*100</f>
        <v>9.6475000000000009</v>
      </c>
    </row>
    <row r="221" spans="1:56" x14ac:dyDescent="0.3">
      <c r="C221" s="2"/>
      <c r="E221" s="2"/>
    </row>
    <row r="222" spans="1:56" x14ac:dyDescent="0.3">
      <c r="C222" s="2"/>
      <c r="E222" s="2"/>
    </row>
    <row r="223" spans="1:56" x14ac:dyDescent="0.3">
      <c r="C223" s="2"/>
      <c r="E223" s="2"/>
    </row>
    <row r="224" spans="1:56" x14ac:dyDescent="0.3">
      <c r="C224" s="2"/>
      <c r="E224" s="2"/>
    </row>
    <row r="225" spans="3:5" x14ac:dyDescent="0.3">
      <c r="C225" s="2"/>
      <c r="E225" s="2"/>
    </row>
    <row r="226" spans="3:5" x14ac:dyDescent="0.3">
      <c r="C226" s="2"/>
      <c r="E226" s="2"/>
    </row>
  </sheetData>
  <sortState ref="A2:AO209">
    <sortCondition ref="C2:C209"/>
  </sortState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13"/>
  <sheetViews>
    <sheetView topLeftCell="Q1" workbookViewId="0">
      <selection activeCell="AJ26" sqref="AJ26"/>
    </sheetView>
  </sheetViews>
  <sheetFormatPr defaultColWidth="11.44140625" defaultRowHeight="14.4" x14ac:dyDescent="0.3"/>
  <cols>
    <col min="2" max="2" width="11.5546875" style="2"/>
    <col min="4" max="4" width="6.109375" customWidth="1"/>
    <col min="5" max="5" width="11.5546875" style="30"/>
    <col min="7" max="7" width="11.5546875" style="31"/>
    <col min="9" max="9" width="11.5546875" style="31"/>
    <col min="11" max="11" width="11.5546875" style="31"/>
    <col min="13" max="13" width="11.5546875" style="31"/>
    <col min="15" max="15" width="11.5546875" style="1"/>
    <col min="16" max="16" width="3.6640625" style="93" customWidth="1"/>
    <col min="17" max="17" width="11.5546875" style="2"/>
    <col min="18" max="18" width="1.6640625" style="2" customWidth="1"/>
    <col min="19" max="19" width="11.5546875" style="2"/>
    <col min="20" max="20" width="6.109375" style="2" customWidth="1"/>
    <col min="21" max="21" width="11.5546875" style="30"/>
    <col min="22" max="22" width="11.5546875" style="2"/>
    <col min="23" max="23" width="11.5546875" style="31"/>
    <col min="24" max="24" width="11.5546875" style="2"/>
    <col min="25" max="25" width="11.5546875" style="31"/>
    <col min="26" max="26" width="11.5546875" style="2"/>
    <col min="27" max="27" width="11.5546875" style="31"/>
    <col min="28" max="28" width="11.5546875" style="2"/>
    <col min="29" max="29" width="11.5546875" style="31"/>
    <col min="30" max="30" width="11.5546875" style="2"/>
    <col min="31" max="31" width="14.88671875" style="1" customWidth="1"/>
    <col min="32" max="74" width="11.5546875" style="38"/>
  </cols>
  <sheetData>
    <row r="1" spans="1:74" x14ac:dyDescent="0.3">
      <c r="A1" s="90" t="s">
        <v>215</v>
      </c>
      <c r="B1" s="90"/>
      <c r="C1" s="90" t="s">
        <v>216</v>
      </c>
      <c r="D1" s="90" t="s">
        <v>217</v>
      </c>
      <c r="E1" s="97" t="s">
        <v>218</v>
      </c>
      <c r="F1" s="90" t="s">
        <v>259</v>
      </c>
      <c r="G1" s="98" t="s">
        <v>260</v>
      </c>
      <c r="H1" s="90" t="s">
        <v>261</v>
      </c>
      <c r="I1" s="98" t="s">
        <v>262</v>
      </c>
      <c r="J1" s="90" t="s">
        <v>257</v>
      </c>
      <c r="K1" s="98" t="s">
        <v>258</v>
      </c>
      <c r="L1" s="90" t="s">
        <v>265</v>
      </c>
      <c r="M1" s="98" t="s">
        <v>266</v>
      </c>
      <c r="N1" s="90" t="s">
        <v>263</v>
      </c>
      <c r="O1" s="99" t="s">
        <v>264</v>
      </c>
      <c r="Q1" s="91" t="s">
        <v>215</v>
      </c>
      <c r="R1" s="91"/>
      <c r="S1" s="91" t="s">
        <v>216</v>
      </c>
      <c r="T1" s="91" t="s">
        <v>217</v>
      </c>
      <c r="U1" s="94" t="s">
        <v>218</v>
      </c>
      <c r="V1" s="91" t="s">
        <v>259</v>
      </c>
      <c r="W1" s="95" t="s">
        <v>260</v>
      </c>
      <c r="X1" s="91" t="s">
        <v>261</v>
      </c>
      <c r="Y1" s="95" t="s">
        <v>262</v>
      </c>
      <c r="Z1" s="91" t="s">
        <v>257</v>
      </c>
      <c r="AA1" s="95" t="s">
        <v>258</v>
      </c>
      <c r="AB1" s="91" t="s">
        <v>265</v>
      </c>
      <c r="AC1" s="95" t="s">
        <v>266</v>
      </c>
      <c r="AD1" s="91" t="s">
        <v>263</v>
      </c>
      <c r="AE1" s="96" t="s">
        <v>264</v>
      </c>
    </row>
    <row r="2" spans="1:74" x14ac:dyDescent="0.3">
      <c r="A2" t="s">
        <v>214</v>
      </c>
      <c r="C2" t="s">
        <v>238</v>
      </c>
      <c r="D2">
        <v>1</v>
      </c>
      <c r="E2" s="30">
        <v>50.81</v>
      </c>
      <c r="F2">
        <v>21.97777</v>
      </c>
      <c r="G2" s="31">
        <v>21.977769999999996</v>
      </c>
      <c r="H2">
        <v>0.53474999999999995</v>
      </c>
      <c r="I2" s="31">
        <v>0.53474999999999995</v>
      </c>
      <c r="J2">
        <v>2.3336749999999999</v>
      </c>
      <c r="K2" s="31">
        <v>2.3336749999999999</v>
      </c>
      <c r="L2">
        <v>8.7419750000000001</v>
      </c>
      <c r="M2" s="31">
        <v>8.7419750000000001</v>
      </c>
      <c r="N2">
        <v>1.9259999999999997</v>
      </c>
      <c r="O2" s="1">
        <v>1.9259999999999997</v>
      </c>
      <c r="Q2" s="2" t="s">
        <v>214</v>
      </c>
      <c r="S2" s="2" t="s">
        <v>238</v>
      </c>
      <c r="T2" s="2">
        <v>1</v>
      </c>
      <c r="U2" s="30">
        <v>50.81</v>
      </c>
      <c r="V2" s="2">
        <v>21.97777</v>
      </c>
      <c r="W2" s="31">
        <v>21.977769999999996</v>
      </c>
      <c r="X2" s="2">
        <v>0.53474999999999995</v>
      </c>
      <c r="Y2" s="31">
        <v>0.53474999999999995</v>
      </c>
      <c r="Z2" s="2">
        <v>2.3336749999999999</v>
      </c>
      <c r="AA2" s="31">
        <v>2.3336749999999999</v>
      </c>
      <c r="AB2" s="2">
        <v>8.7419750000000001</v>
      </c>
      <c r="AC2" s="31">
        <v>8.7419750000000001</v>
      </c>
      <c r="AD2" s="2">
        <v>1.9259999999999997</v>
      </c>
      <c r="AE2" s="1">
        <v>1.9259999999999997</v>
      </c>
    </row>
    <row r="3" spans="1:74" x14ac:dyDescent="0.3">
      <c r="A3" t="s">
        <v>214</v>
      </c>
      <c r="C3" t="s">
        <v>238</v>
      </c>
      <c r="D3">
        <v>2</v>
      </c>
      <c r="E3" s="30">
        <v>52.41</v>
      </c>
      <c r="F3">
        <v>19.491590000000002</v>
      </c>
      <c r="G3" s="31">
        <v>19.491590000000002</v>
      </c>
      <c r="H3">
        <v>0.46675000000000005</v>
      </c>
      <c r="I3" s="31">
        <v>0.46675000000000011</v>
      </c>
      <c r="J3">
        <v>2.460175</v>
      </c>
      <c r="K3" s="31">
        <v>2.460175</v>
      </c>
      <c r="L3">
        <v>8.1519750000000002</v>
      </c>
      <c r="M3" s="31">
        <v>8.1519750000000002</v>
      </c>
      <c r="N3">
        <v>1.4744999999999997</v>
      </c>
      <c r="O3" s="1">
        <v>1.4744999999999997</v>
      </c>
      <c r="Q3" s="2" t="s">
        <v>214</v>
      </c>
      <c r="S3" s="2" t="s">
        <v>238</v>
      </c>
      <c r="T3" s="2">
        <v>2</v>
      </c>
      <c r="U3" s="30">
        <v>52.41</v>
      </c>
      <c r="V3" s="2">
        <v>19.491590000000002</v>
      </c>
      <c r="W3" s="31">
        <v>19.491590000000002</v>
      </c>
      <c r="X3" s="2">
        <v>0.46675000000000005</v>
      </c>
      <c r="Y3" s="31">
        <v>0.46675000000000011</v>
      </c>
      <c r="Z3" s="2">
        <v>2.460175</v>
      </c>
      <c r="AA3" s="31">
        <v>2.460175</v>
      </c>
      <c r="AB3" s="2">
        <v>8.1519750000000002</v>
      </c>
      <c r="AC3" s="31">
        <v>8.1519750000000002</v>
      </c>
      <c r="AD3" s="2">
        <v>1.4744999999999997</v>
      </c>
      <c r="AE3" s="1">
        <v>1.4744999999999997</v>
      </c>
    </row>
    <row r="4" spans="1:74" x14ac:dyDescent="0.3">
      <c r="A4" t="s">
        <v>214</v>
      </c>
      <c r="C4" t="s">
        <v>238</v>
      </c>
      <c r="D4">
        <v>3</v>
      </c>
      <c r="E4" s="30">
        <v>48.41</v>
      </c>
      <c r="F4">
        <v>21.023759999999999</v>
      </c>
      <c r="G4" s="31">
        <v>21.023759999999999</v>
      </c>
      <c r="H4">
        <v>0.58624999999999994</v>
      </c>
      <c r="I4" s="31">
        <v>0.58624999999999994</v>
      </c>
      <c r="J4">
        <v>2.565175</v>
      </c>
      <c r="K4" s="31">
        <v>2.565175</v>
      </c>
      <c r="L4">
        <v>10.041974999999999</v>
      </c>
      <c r="M4" s="31">
        <v>10.041974999999999</v>
      </c>
      <c r="N4">
        <v>2.2285000000000004</v>
      </c>
      <c r="O4" s="1">
        <v>2.2285000000000004</v>
      </c>
      <c r="Q4" s="2" t="s">
        <v>214</v>
      </c>
      <c r="S4" s="2" t="s">
        <v>238</v>
      </c>
      <c r="T4" s="2">
        <v>3</v>
      </c>
      <c r="U4" s="30">
        <v>48.41</v>
      </c>
      <c r="V4" s="2">
        <v>21.023759999999999</v>
      </c>
      <c r="W4" s="31">
        <v>21.023759999999999</v>
      </c>
      <c r="X4" s="2">
        <v>0.58624999999999994</v>
      </c>
      <c r="Y4" s="31">
        <v>0.58624999999999994</v>
      </c>
      <c r="Z4" s="2">
        <v>2.565175</v>
      </c>
      <c r="AA4" s="31">
        <v>2.565175</v>
      </c>
      <c r="AB4" s="2">
        <v>10.041974999999999</v>
      </c>
      <c r="AC4" s="31">
        <v>10.041974999999999</v>
      </c>
      <c r="AD4" s="2">
        <v>2.2285000000000004</v>
      </c>
      <c r="AE4" s="1">
        <v>2.2285000000000004</v>
      </c>
    </row>
    <row r="5" spans="1:74" x14ac:dyDescent="0.3">
      <c r="A5" t="s">
        <v>214</v>
      </c>
      <c r="C5" t="s">
        <v>238</v>
      </c>
      <c r="D5">
        <v>4</v>
      </c>
      <c r="E5" s="30">
        <v>50.89</v>
      </c>
      <c r="F5">
        <v>20.068629999999999</v>
      </c>
      <c r="G5" s="31">
        <v>20.068629999999999</v>
      </c>
      <c r="H5">
        <v>0.94324999999999992</v>
      </c>
      <c r="I5" s="31">
        <v>0.94325000000000003</v>
      </c>
      <c r="J5">
        <v>2.504175</v>
      </c>
      <c r="K5" s="31">
        <v>2.504175</v>
      </c>
      <c r="L5">
        <v>10.486975000000001</v>
      </c>
      <c r="M5" s="31">
        <v>10.486975000000001</v>
      </c>
      <c r="N5">
        <v>2.3734999999999999</v>
      </c>
      <c r="O5" s="1">
        <v>2.3734999999999999</v>
      </c>
      <c r="Q5" s="2" t="s">
        <v>214</v>
      </c>
      <c r="S5" s="2" t="s">
        <v>238</v>
      </c>
      <c r="T5" s="2">
        <v>4</v>
      </c>
      <c r="U5" s="30">
        <v>50.89</v>
      </c>
      <c r="V5" s="2">
        <v>20.068629999999999</v>
      </c>
      <c r="W5" s="31">
        <v>20.068629999999999</v>
      </c>
      <c r="X5" s="2">
        <v>0.94324999999999992</v>
      </c>
      <c r="Y5" s="31">
        <v>0.94325000000000003</v>
      </c>
      <c r="Z5" s="2">
        <v>2.504175</v>
      </c>
      <c r="AA5" s="31">
        <v>2.504175</v>
      </c>
      <c r="AB5" s="2">
        <v>10.486975000000001</v>
      </c>
      <c r="AC5" s="31">
        <v>10.486975000000001</v>
      </c>
      <c r="AD5" s="2">
        <v>2.3734999999999999</v>
      </c>
      <c r="AE5" s="1">
        <v>2.3734999999999999</v>
      </c>
    </row>
    <row r="6" spans="1:74" s="32" customFormat="1" x14ac:dyDescent="0.3">
      <c r="A6" s="32" t="s">
        <v>214</v>
      </c>
      <c r="C6" s="32" t="s">
        <v>238</v>
      </c>
      <c r="E6" s="33" t="s">
        <v>267</v>
      </c>
      <c r="F6" s="32">
        <f>AVERAGE(F2:F5)</f>
        <v>20.640437500000001</v>
      </c>
      <c r="G6" s="33">
        <f t="shared" ref="G6:O6" si="0">AVERAGE(G2:G5)</f>
        <v>20.640437499999997</v>
      </c>
      <c r="H6" s="32">
        <f t="shared" si="0"/>
        <v>0.63274999999999992</v>
      </c>
      <c r="I6" s="33">
        <f t="shared" si="0"/>
        <v>0.63275000000000003</v>
      </c>
      <c r="J6" s="32">
        <f t="shared" si="0"/>
        <v>2.4657999999999998</v>
      </c>
      <c r="K6" s="33">
        <f t="shared" si="0"/>
        <v>2.4657999999999998</v>
      </c>
      <c r="L6" s="32">
        <f t="shared" si="0"/>
        <v>9.3557249999999996</v>
      </c>
      <c r="M6" s="33">
        <f t="shared" si="0"/>
        <v>9.3557249999999996</v>
      </c>
      <c r="N6" s="32">
        <f t="shared" si="0"/>
        <v>2.0006249999999999</v>
      </c>
      <c r="O6" s="32">
        <f t="shared" si="0"/>
        <v>2.0006249999999999</v>
      </c>
      <c r="P6" s="93"/>
      <c r="Q6" s="2" t="s">
        <v>214</v>
      </c>
      <c r="R6" s="2"/>
      <c r="S6" s="2" t="s">
        <v>239</v>
      </c>
      <c r="T6" s="2">
        <v>5</v>
      </c>
      <c r="U6" s="30">
        <v>47.51</v>
      </c>
      <c r="V6" s="2">
        <v>20.314410000000002</v>
      </c>
      <c r="W6" s="31">
        <v>20.314410000000002</v>
      </c>
      <c r="X6" s="2">
        <v>0.81824999999999992</v>
      </c>
      <c r="Y6" s="31">
        <v>0.81824999999999992</v>
      </c>
      <c r="Z6" s="2">
        <v>2.9136750000000005</v>
      </c>
      <c r="AA6" s="31">
        <v>2.9136750000000005</v>
      </c>
      <c r="AB6" s="2">
        <v>5.6819749999999987</v>
      </c>
      <c r="AC6" s="31">
        <v>5.6819749999999978</v>
      </c>
      <c r="AD6" s="2">
        <v>2.331</v>
      </c>
      <c r="AE6" s="1">
        <v>2.331</v>
      </c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</row>
    <row r="7" spans="1:74" s="32" customFormat="1" x14ac:dyDescent="0.3">
      <c r="A7" s="32" t="s">
        <v>214</v>
      </c>
      <c r="C7" s="32" t="s">
        <v>238</v>
      </c>
      <c r="E7" s="33" t="s">
        <v>268</v>
      </c>
      <c r="F7" s="32">
        <f>STDEV(F2:F5)/(SQRT(4))</f>
        <v>0.54636745494485317</v>
      </c>
      <c r="G7" s="33">
        <f t="shared" ref="G7:O7" si="1">STDEV(G2:G5)/(SQRT(4))</f>
        <v>0.5463674549448525</v>
      </c>
      <c r="H7" s="32">
        <f t="shared" si="1"/>
        <v>0.1063533810777386</v>
      </c>
      <c r="I7" s="33">
        <f t="shared" si="1"/>
        <v>0.10635338107773844</v>
      </c>
      <c r="J7" s="32">
        <f t="shared" si="1"/>
        <v>4.9020988277131541E-2</v>
      </c>
      <c r="K7" s="33">
        <f t="shared" si="1"/>
        <v>4.9020988277131541E-2</v>
      </c>
      <c r="L7" s="32">
        <f t="shared" si="1"/>
        <v>0.54592190757164993</v>
      </c>
      <c r="M7" s="33">
        <f t="shared" si="1"/>
        <v>0.54592190757164993</v>
      </c>
      <c r="N7" s="32">
        <f t="shared" si="1"/>
        <v>0.19860748296996986</v>
      </c>
      <c r="O7" s="32">
        <f t="shared" si="1"/>
        <v>0.19860748296996986</v>
      </c>
      <c r="P7" s="93"/>
      <c r="Q7" s="2" t="s">
        <v>214</v>
      </c>
      <c r="R7" s="2"/>
      <c r="S7" s="2" t="s">
        <v>239</v>
      </c>
      <c r="T7" s="2">
        <v>6</v>
      </c>
      <c r="U7" s="30">
        <v>51.19</v>
      </c>
      <c r="V7" s="2">
        <v>23.14648</v>
      </c>
      <c r="W7" s="31">
        <v>23.14648</v>
      </c>
      <c r="X7" s="2">
        <v>0.9777499999999999</v>
      </c>
      <c r="Y7" s="31">
        <v>0.9777499999999999</v>
      </c>
      <c r="Z7" s="2">
        <v>2.8891750000000003</v>
      </c>
      <c r="AA7" s="31">
        <v>2.8891750000000003</v>
      </c>
      <c r="AB7" s="2">
        <v>7.0169749999999995</v>
      </c>
      <c r="AC7" s="31">
        <v>7.0169749999999995</v>
      </c>
      <c r="AD7" s="2">
        <v>2.431</v>
      </c>
      <c r="AE7" s="1">
        <v>2.431</v>
      </c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</row>
    <row r="8" spans="1:74" x14ac:dyDescent="0.3">
      <c r="A8" t="s">
        <v>214</v>
      </c>
      <c r="C8" t="s">
        <v>239</v>
      </c>
      <c r="D8">
        <v>5</v>
      </c>
      <c r="E8" s="30">
        <v>47.51</v>
      </c>
      <c r="F8">
        <v>20.314410000000002</v>
      </c>
      <c r="G8" s="31">
        <v>20.314410000000002</v>
      </c>
      <c r="H8">
        <v>0.81824999999999992</v>
      </c>
      <c r="I8" s="31">
        <v>0.81824999999999992</v>
      </c>
      <c r="J8">
        <v>2.9136750000000005</v>
      </c>
      <c r="K8" s="31">
        <v>2.9136750000000005</v>
      </c>
      <c r="L8">
        <v>5.6819749999999987</v>
      </c>
      <c r="M8" s="31">
        <v>5.6819749999999978</v>
      </c>
      <c r="N8">
        <v>2.331</v>
      </c>
      <c r="O8" s="1">
        <v>2.331</v>
      </c>
      <c r="Q8" s="2" t="s">
        <v>214</v>
      </c>
      <c r="S8" s="2" t="s">
        <v>239</v>
      </c>
      <c r="T8" s="2">
        <v>7</v>
      </c>
      <c r="U8" s="30">
        <v>51.72</v>
      </c>
      <c r="V8" s="2">
        <v>21.954889999999999</v>
      </c>
      <c r="W8" s="31">
        <v>21.954890000000002</v>
      </c>
      <c r="X8" s="2">
        <v>0.63275000000000003</v>
      </c>
      <c r="Y8" s="31">
        <v>0.63275000000000003</v>
      </c>
      <c r="Z8" s="2">
        <v>3.1661750000000004</v>
      </c>
      <c r="AA8" s="31">
        <v>3.1661750000000004</v>
      </c>
      <c r="AB8" s="2">
        <v>5.0219749999999994</v>
      </c>
      <c r="AC8" s="31">
        <v>5.0219749999999994</v>
      </c>
      <c r="AD8" s="2">
        <v>2.1760000000000002</v>
      </c>
      <c r="AE8" s="1">
        <v>2.1760000000000002</v>
      </c>
    </row>
    <row r="9" spans="1:74" x14ac:dyDescent="0.3">
      <c r="A9" t="s">
        <v>214</v>
      </c>
      <c r="C9" t="s">
        <v>239</v>
      </c>
      <c r="D9">
        <v>6</v>
      </c>
      <c r="E9" s="30">
        <v>51.19</v>
      </c>
      <c r="F9">
        <v>23.14648</v>
      </c>
      <c r="G9" s="31">
        <v>23.14648</v>
      </c>
      <c r="H9">
        <v>0.9777499999999999</v>
      </c>
      <c r="I9" s="31">
        <v>0.9777499999999999</v>
      </c>
      <c r="J9">
        <v>2.8891750000000003</v>
      </c>
      <c r="K9" s="31">
        <v>2.8891750000000003</v>
      </c>
      <c r="L9">
        <v>7.0169749999999995</v>
      </c>
      <c r="M9" s="31">
        <v>7.0169749999999995</v>
      </c>
      <c r="N9">
        <v>2.431</v>
      </c>
      <c r="O9" s="1">
        <v>2.431</v>
      </c>
      <c r="Q9" s="2" t="s">
        <v>214</v>
      </c>
      <c r="S9" s="2" t="s">
        <v>239</v>
      </c>
      <c r="T9" s="2">
        <v>8</v>
      </c>
      <c r="U9" s="30">
        <v>48.56</v>
      </c>
      <c r="V9" s="2">
        <v>18.466010000000001</v>
      </c>
      <c r="W9" s="31">
        <v>18.466010000000001</v>
      </c>
      <c r="X9" s="2">
        <v>0.69924999999999993</v>
      </c>
      <c r="Y9" s="31">
        <v>0.69924999999999993</v>
      </c>
      <c r="Z9" s="2">
        <v>2.6216750000000002</v>
      </c>
      <c r="AA9" s="31">
        <v>2.6216750000000002</v>
      </c>
      <c r="AB9" s="2">
        <v>6.6319749999999997</v>
      </c>
      <c r="AC9" s="31">
        <v>6.6319749999999997</v>
      </c>
      <c r="AD9" s="2">
        <v>1.8639999999999999</v>
      </c>
      <c r="AE9" s="1">
        <v>1.8639999999999999</v>
      </c>
    </row>
    <row r="10" spans="1:74" x14ac:dyDescent="0.3">
      <c r="A10" t="s">
        <v>214</v>
      </c>
      <c r="C10" t="s">
        <v>239</v>
      </c>
      <c r="D10">
        <v>7</v>
      </c>
      <c r="E10" s="30">
        <v>51.72</v>
      </c>
      <c r="F10">
        <v>21.954889999999999</v>
      </c>
      <c r="G10" s="31">
        <v>21.954890000000002</v>
      </c>
      <c r="H10">
        <v>0.63275000000000003</v>
      </c>
      <c r="I10" s="31">
        <v>0.63275000000000003</v>
      </c>
      <c r="J10">
        <v>3.1661750000000004</v>
      </c>
      <c r="K10" s="31">
        <v>3.1661750000000004</v>
      </c>
      <c r="L10">
        <v>5.0219749999999994</v>
      </c>
      <c r="M10" s="31">
        <v>5.0219749999999994</v>
      </c>
      <c r="N10">
        <v>2.1760000000000002</v>
      </c>
      <c r="O10" s="1">
        <v>2.1760000000000002</v>
      </c>
      <c r="Q10" s="32" t="s">
        <v>214</v>
      </c>
      <c r="R10" s="32"/>
      <c r="S10" s="32" t="s">
        <v>359</v>
      </c>
      <c r="T10" s="32"/>
      <c r="U10" s="33" t="s">
        <v>267</v>
      </c>
      <c r="V10" s="32">
        <f>AVERAGE(V2:V9)</f>
        <v>20.805442500000002</v>
      </c>
      <c r="W10" s="32">
        <f t="shared" ref="W10:AD10" si="2">AVERAGE(W2:W9)</f>
        <v>20.805442500000002</v>
      </c>
      <c r="X10" s="32">
        <f t="shared" si="2"/>
        <v>0.70737499999999998</v>
      </c>
      <c r="Y10" s="32">
        <f t="shared" si="2"/>
        <v>0.70737499999999998</v>
      </c>
      <c r="Z10" s="32">
        <f t="shared" si="2"/>
        <v>2.6817375000000001</v>
      </c>
      <c r="AA10" s="32">
        <f t="shared" si="2"/>
        <v>2.6817375000000001</v>
      </c>
      <c r="AB10" s="32">
        <f t="shared" si="2"/>
        <v>7.7219749999999996</v>
      </c>
      <c r="AC10" s="32">
        <f t="shared" si="2"/>
        <v>7.7219749999999987</v>
      </c>
      <c r="AD10" s="32">
        <f t="shared" si="2"/>
        <v>2.1005624999999997</v>
      </c>
      <c r="AE10" s="32">
        <f>AVERAGE(AE2:AE9)</f>
        <v>2.1005624999999997</v>
      </c>
    </row>
    <row r="11" spans="1:74" x14ac:dyDescent="0.3">
      <c r="A11" t="s">
        <v>214</v>
      </c>
      <c r="C11" t="s">
        <v>239</v>
      </c>
      <c r="D11">
        <v>8</v>
      </c>
      <c r="E11" s="30">
        <v>48.56</v>
      </c>
      <c r="F11">
        <v>18.466010000000001</v>
      </c>
      <c r="G11" s="31">
        <v>18.466010000000001</v>
      </c>
      <c r="H11">
        <v>0.69924999999999993</v>
      </c>
      <c r="I11" s="31">
        <v>0.69924999999999993</v>
      </c>
      <c r="J11">
        <v>2.6216750000000002</v>
      </c>
      <c r="K11" s="31">
        <v>2.6216750000000002</v>
      </c>
      <c r="L11">
        <v>6.6319749999999997</v>
      </c>
      <c r="M11" s="31">
        <v>6.6319749999999997</v>
      </c>
      <c r="N11">
        <v>1.8639999999999999</v>
      </c>
      <c r="O11" s="1">
        <v>1.8639999999999999</v>
      </c>
      <c r="Q11" s="32" t="s">
        <v>214</v>
      </c>
      <c r="R11" s="32"/>
      <c r="S11" s="32" t="s">
        <v>359</v>
      </c>
      <c r="T11" s="32"/>
      <c r="U11" s="33" t="s">
        <v>268</v>
      </c>
      <c r="V11" s="32">
        <f>STDEV(V2:V9)/(SQRT(8))</f>
        <v>0.53796672128471035</v>
      </c>
      <c r="W11" s="32">
        <f t="shared" ref="W11:AE11" si="3">STDEV(W2:W9)/(SQRT(8))</f>
        <v>0.53796672128471035</v>
      </c>
      <c r="X11" s="32">
        <f t="shared" si="3"/>
        <v>6.6686751066888414E-2</v>
      </c>
      <c r="Y11" s="32">
        <f t="shared" si="3"/>
        <v>6.6686751066888414E-2</v>
      </c>
      <c r="Z11" s="32">
        <f t="shared" si="3"/>
        <v>9.9145025337165335E-2</v>
      </c>
      <c r="AA11" s="32">
        <f t="shared" si="3"/>
        <v>9.9145025337165335E-2</v>
      </c>
      <c r="AB11" s="32">
        <f t="shared" si="3"/>
        <v>0.69935748573754764</v>
      </c>
      <c r="AC11" s="32">
        <f t="shared" si="3"/>
        <v>0.69935748573754897</v>
      </c>
      <c r="AD11" s="32">
        <f t="shared" si="3"/>
        <v>0.11473822836834909</v>
      </c>
      <c r="AE11" s="32">
        <f t="shared" si="3"/>
        <v>0.11473822836834909</v>
      </c>
    </row>
    <row r="12" spans="1:74" s="32" customFormat="1" x14ac:dyDescent="0.3">
      <c r="A12" s="32" t="s">
        <v>214</v>
      </c>
      <c r="C12" s="32" t="s">
        <v>239</v>
      </c>
      <c r="E12" s="33" t="s">
        <v>267</v>
      </c>
      <c r="F12" s="32">
        <f>AVERAGE(F8:F11)</f>
        <v>20.970447500000002</v>
      </c>
      <c r="G12" s="34">
        <f t="shared" ref="G12" si="4">AVERAGE(G8:G11)</f>
        <v>20.970447500000002</v>
      </c>
      <c r="H12" s="32">
        <f t="shared" ref="H12" si="5">AVERAGE(H8:H11)</f>
        <v>0.78200000000000003</v>
      </c>
      <c r="I12" s="34">
        <f t="shared" ref="I12" si="6">AVERAGE(I8:I11)</f>
        <v>0.78200000000000003</v>
      </c>
      <c r="J12" s="32">
        <f t="shared" ref="J12" si="7">AVERAGE(J8:J11)</f>
        <v>2.8976750000000004</v>
      </c>
      <c r="K12" s="34">
        <f t="shared" ref="K12" si="8">AVERAGE(K8:K11)</f>
        <v>2.8976750000000004</v>
      </c>
      <c r="L12" s="32">
        <f t="shared" ref="L12" si="9">AVERAGE(L8:L11)</f>
        <v>6.0882249999999996</v>
      </c>
      <c r="M12" s="34">
        <f t="shared" ref="M12" si="10">AVERAGE(M8:M11)</f>
        <v>6.0882249999999987</v>
      </c>
      <c r="N12" s="32">
        <f t="shared" ref="N12" si="11">AVERAGE(N8:N11)</f>
        <v>2.2004999999999999</v>
      </c>
      <c r="O12" s="35">
        <f t="shared" ref="O12" si="12">AVERAGE(O8:O11)</f>
        <v>2.2004999999999999</v>
      </c>
      <c r="P12" s="93"/>
      <c r="Q12" s="2" t="s">
        <v>214</v>
      </c>
      <c r="R12" s="2"/>
      <c r="S12" s="2" t="s">
        <v>240</v>
      </c>
      <c r="T12" s="2">
        <v>9</v>
      </c>
      <c r="U12" s="30">
        <v>48.45</v>
      </c>
      <c r="V12" s="2">
        <v>23.40652</v>
      </c>
      <c r="W12" s="31">
        <v>23.40652</v>
      </c>
      <c r="X12" s="2">
        <v>0.80824999999999991</v>
      </c>
      <c r="Y12" s="31">
        <v>0.80824999999999991</v>
      </c>
      <c r="Z12" s="2">
        <v>4.1626749999999992</v>
      </c>
      <c r="AA12" s="31">
        <v>4.1626749999999992</v>
      </c>
      <c r="AB12" s="2">
        <v>7.2119749999999998</v>
      </c>
      <c r="AC12" s="31">
        <v>7.2119749999999998</v>
      </c>
      <c r="AD12" s="2">
        <v>0.97099999999999997</v>
      </c>
      <c r="AE12" s="1">
        <v>0.97099999999999997</v>
      </c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</row>
    <row r="13" spans="1:74" s="32" customFormat="1" x14ac:dyDescent="0.3">
      <c r="A13" s="32" t="s">
        <v>214</v>
      </c>
      <c r="C13" s="32" t="s">
        <v>239</v>
      </c>
      <c r="E13" s="33" t="s">
        <v>268</v>
      </c>
      <c r="F13" s="32">
        <f>STDEV(F8:F11)/(SQRT(4))</f>
        <v>1.0168102440833866</v>
      </c>
      <c r="G13" s="34">
        <f t="shared" ref="G13:O13" si="13">STDEV(G8:G11)/(SQRT(4))</f>
        <v>1.0168102440833868</v>
      </c>
      <c r="H13" s="32">
        <f t="shared" si="13"/>
        <v>7.5694148827149157E-2</v>
      </c>
      <c r="I13" s="34">
        <f t="shared" si="13"/>
        <v>7.5694148827149157E-2</v>
      </c>
      <c r="J13" s="32">
        <f t="shared" si="13"/>
        <v>0.11127911604010286</v>
      </c>
      <c r="K13" s="34">
        <f t="shared" si="13"/>
        <v>0.11127911604010286</v>
      </c>
      <c r="L13" s="32">
        <f t="shared" si="13"/>
        <v>0.4527847860739147</v>
      </c>
      <c r="M13" s="34">
        <f t="shared" si="13"/>
        <v>0.4527847860739147</v>
      </c>
      <c r="N13" s="32">
        <f t="shared" si="13"/>
        <v>0.12382548203015406</v>
      </c>
      <c r="O13" s="35">
        <f t="shared" si="13"/>
        <v>0.12382548203015406</v>
      </c>
      <c r="P13" s="93"/>
      <c r="Q13" s="2" t="s">
        <v>214</v>
      </c>
      <c r="R13" s="2"/>
      <c r="S13" s="2" t="s">
        <v>240</v>
      </c>
      <c r="T13" s="2">
        <v>10</v>
      </c>
      <c r="U13" s="30">
        <v>49.65</v>
      </c>
      <c r="V13" s="2">
        <v>23.325890000000001</v>
      </c>
      <c r="W13" s="31">
        <v>23.325890000000001</v>
      </c>
      <c r="X13" s="2">
        <v>0.78574999999999995</v>
      </c>
      <c r="Y13" s="31">
        <v>0.78574999999999995</v>
      </c>
      <c r="Z13" s="2">
        <v>4.0281750000000001</v>
      </c>
      <c r="AA13" s="31">
        <v>4.0281750000000001</v>
      </c>
      <c r="AB13" s="2">
        <v>8.5469750000000015</v>
      </c>
      <c r="AC13" s="31">
        <v>8.5469750000000015</v>
      </c>
      <c r="AD13" s="2">
        <v>1.325</v>
      </c>
      <c r="AE13" s="1">
        <v>1.325</v>
      </c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</row>
    <row r="14" spans="1:74" x14ac:dyDescent="0.3">
      <c r="A14" t="s">
        <v>214</v>
      </c>
      <c r="C14" t="s">
        <v>240</v>
      </c>
      <c r="D14">
        <v>9</v>
      </c>
      <c r="E14" s="30">
        <v>48.45</v>
      </c>
      <c r="F14">
        <v>23.40652</v>
      </c>
      <c r="G14" s="31">
        <v>23.40652</v>
      </c>
      <c r="H14">
        <v>0.80824999999999991</v>
      </c>
      <c r="I14" s="31">
        <v>0.80824999999999991</v>
      </c>
      <c r="J14">
        <v>4.1626749999999992</v>
      </c>
      <c r="K14" s="31">
        <v>4.1626749999999992</v>
      </c>
      <c r="L14">
        <v>7.2119749999999998</v>
      </c>
      <c r="M14" s="31">
        <v>7.2119749999999998</v>
      </c>
      <c r="N14">
        <v>0.97099999999999997</v>
      </c>
      <c r="O14" s="1">
        <v>0.97099999999999997</v>
      </c>
      <c r="Q14" s="2" t="s">
        <v>214</v>
      </c>
      <c r="S14" s="2" t="s">
        <v>240</v>
      </c>
      <c r="T14" s="2">
        <v>11</v>
      </c>
      <c r="U14" s="30">
        <v>51.12</v>
      </c>
      <c r="V14" s="2">
        <v>20.694459999999999</v>
      </c>
      <c r="W14" s="31">
        <v>20.694459999999999</v>
      </c>
      <c r="X14" s="2">
        <v>0.72824999999999984</v>
      </c>
      <c r="Y14" s="31">
        <v>0.72824999999999984</v>
      </c>
      <c r="Z14" s="2">
        <v>3.6501750000000004</v>
      </c>
      <c r="AA14" s="31">
        <v>3.6501750000000004</v>
      </c>
      <c r="AB14" s="2">
        <v>6.7669749999999995</v>
      </c>
      <c r="AC14" s="31">
        <v>6.7669749999999995</v>
      </c>
      <c r="AD14" s="2">
        <v>1.083</v>
      </c>
      <c r="AE14" s="1">
        <v>1.083</v>
      </c>
    </row>
    <row r="15" spans="1:74" x14ac:dyDescent="0.3">
      <c r="A15" t="s">
        <v>214</v>
      </c>
      <c r="C15" t="s">
        <v>240</v>
      </c>
      <c r="D15">
        <v>10</v>
      </c>
      <c r="E15" s="30">
        <v>49.65</v>
      </c>
      <c r="F15">
        <v>23.325890000000001</v>
      </c>
      <c r="G15" s="31">
        <v>23.325890000000001</v>
      </c>
      <c r="H15">
        <v>0.78574999999999995</v>
      </c>
      <c r="I15" s="31">
        <v>0.78574999999999995</v>
      </c>
      <c r="J15">
        <v>4.0281750000000001</v>
      </c>
      <c r="K15" s="31">
        <v>4.0281750000000001</v>
      </c>
      <c r="L15">
        <v>8.5469750000000015</v>
      </c>
      <c r="M15" s="31">
        <v>8.5469750000000015</v>
      </c>
      <c r="N15">
        <v>1.325</v>
      </c>
      <c r="O15" s="1">
        <v>1.325</v>
      </c>
      <c r="Q15" s="2" t="s">
        <v>214</v>
      </c>
      <c r="S15" s="2" t="s">
        <v>240</v>
      </c>
      <c r="T15" s="2">
        <v>12</v>
      </c>
      <c r="U15" s="30">
        <v>49.72</v>
      </c>
      <c r="V15" s="2">
        <v>22.774450000000002</v>
      </c>
      <c r="W15" s="31">
        <v>22.774450000000002</v>
      </c>
      <c r="X15" s="2">
        <v>0.7922499999999999</v>
      </c>
      <c r="Y15" s="31">
        <v>0.7922499999999999</v>
      </c>
      <c r="Z15" s="2">
        <v>4.3286749999999996</v>
      </c>
      <c r="AA15" s="31">
        <v>4.3286749999999996</v>
      </c>
      <c r="AB15" s="2">
        <v>7.3469749999999996</v>
      </c>
      <c r="AC15" s="31">
        <v>7.3469749999999996</v>
      </c>
      <c r="AD15" s="2">
        <v>1.2289999999999999</v>
      </c>
      <c r="AE15" s="1">
        <v>1.2289999999999999</v>
      </c>
    </row>
    <row r="16" spans="1:74" x14ac:dyDescent="0.3">
      <c r="A16" t="s">
        <v>214</v>
      </c>
      <c r="C16" t="s">
        <v>240</v>
      </c>
      <c r="D16">
        <v>11</v>
      </c>
      <c r="E16" s="30">
        <v>51.12</v>
      </c>
      <c r="F16">
        <v>20.694459999999999</v>
      </c>
      <c r="G16" s="31">
        <v>20.694459999999999</v>
      </c>
      <c r="H16">
        <v>0.72824999999999984</v>
      </c>
      <c r="I16" s="31">
        <v>0.72824999999999984</v>
      </c>
      <c r="J16">
        <v>3.6501750000000004</v>
      </c>
      <c r="K16" s="31">
        <v>3.6501750000000004</v>
      </c>
      <c r="L16">
        <v>6.7669749999999995</v>
      </c>
      <c r="M16" s="31">
        <v>6.7669749999999995</v>
      </c>
      <c r="N16">
        <v>1.083</v>
      </c>
      <c r="O16" s="1">
        <v>1.083</v>
      </c>
      <c r="Q16" s="2" t="s">
        <v>214</v>
      </c>
      <c r="S16" s="2" t="s">
        <v>241</v>
      </c>
      <c r="T16" s="2">
        <v>13</v>
      </c>
      <c r="U16" s="30">
        <v>50.24</v>
      </c>
      <c r="V16" s="2">
        <v>21.067889999999998</v>
      </c>
      <c r="W16" s="31">
        <v>21.067889999999998</v>
      </c>
      <c r="X16" s="2">
        <v>0.74124999999999996</v>
      </c>
      <c r="Y16" s="31">
        <v>0.74124999999999996</v>
      </c>
      <c r="Z16" s="2">
        <v>4.720675</v>
      </c>
      <c r="AA16" s="31">
        <v>4.720675</v>
      </c>
      <c r="AB16" s="2">
        <v>6.5069749999999997</v>
      </c>
      <c r="AC16" s="31">
        <v>6.5069749999999997</v>
      </c>
      <c r="AD16" s="2">
        <v>1.1259999999999999</v>
      </c>
      <c r="AE16" s="1">
        <v>1.1259999999999999</v>
      </c>
    </row>
    <row r="17" spans="1:74" x14ac:dyDescent="0.3">
      <c r="A17" t="s">
        <v>214</v>
      </c>
      <c r="C17" t="s">
        <v>240</v>
      </c>
      <c r="D17">
        <v>12</v>
      </c>
      <c r="E17" s="30">
        <v>49.72</v>
      </c>
      <c r="F17">
        <v>22.774450000000002</v>
      </c>
      <c r="G17" s="31">
        <v>22.774450000000002</v>
      </c>
      <c r="H17">
        <v>0.7922499999999999</v>
      </c>
      <c r="I17" s="31">
        <v>0.7922499999999999</v>
      </c>
      <c r="J17">
        <v>4.3286749999999996</v>
      </c>
      <c r="K17" s="31">
        <v>4.3286749999999996</v>
      </c>
      <c r="L17">
        <v>7.3469749999999996</v>
      </c>
      <c r="M17" s="31">
        <v>7.3469749999999996</v>
      </c>
      <c r="N17">
        <v>1.2289999999999999</v>
      </c>
      <c r="O17" s="1">
        <v>1.2289999999999999</v>
      </c>
      <c r="Q17" s="2" t="s">
        <v>214</v>
      </c>
      <c r="S17" s="2" t="s">
        <v>241</v>
      </c>
      <c r="T17" s="2">
        <v>14</v>
      </c>
      <c r="U17" s="30">
        <v>50.41</v>
      </c>
      <c r="V17" s="2">
        <v>21.943020000000001</v>
      </c>
      <c r="W17" s="31">
        <v>21.943019999999997</v>
      </c>
      <c r="X17" s="2">
        <v>0.63224999999999998</v>
      </c>
      <c r="Y17" s="31">
        <v>0.63224999999999998</v>
      </c>
      <c r="Z17" s="2">
        <v>4.3796749999999998</v>
      </c>
      <c r="AA17" s="31">
        <v>4.3796749999999998</v>
      </c>
      <c r="AB17" s="2">
        <v>5.2269749999999995</v>
      </c>
      <c r="AC17" s="31">
        <v>5.2269749999999995</v>
      </c>
      <c r="AD17" s="2">
        <v>1.1475</v>
      </c>
      <c r="AE17" s="1">
        <v>1.1475</v>
      </c>
    </row>
    <row r="18" spans="1:74" s="32" customFormat="1" x14ac:dyDescent="0.3">
      <c r="A18" s="32" t="s">
        <v>214</v>
      </c>
      <c r="C18" s="32" t="s">
        <v>240</v>
      </c>
      <c r="E18" s="33" t="s">
        <v>267</v>
      </c>
      <c r="F18" s="32">
        <f>AVERAGE(F14:F17)</f>
        <v>22.550330000000002</v>
      </c>
      <c r="G18" s="34">
        <f t="shared" ref="G18" si="14">AVERAGE(G14:G17)</f>
        <v>22.550330000000002</v>
      </c>
      <c r="H18" s="32">
        <f t="shared" ref="H18" si="15">AVERAGE(H14:H17)</f>
        <v>0.7786249999999999</v>
      </c>
      <c r="I18" s="34">
        <f t="shared" ref="I18" si="16">AVERAGE(I14:I17)</f>
        <v>0.7786249999999999</v>
      </c>
      <c r="J18" s="32">
        <f t="shared" ref="J18" si="17">AVERAGE(J14:J17)</f>
        <v>4.0424249999999997</v>
      </c>
      <c r="K18" s="34">
        <f t="shared" ref="K18" si="18">AVERAGE(K14:K17)</f>
        <v>4.0424249999999997</v>
      </c>
      <c r="L18" s="32">
        <f t="shared" ref="L18" si="19">AVERAGE(L14:L17)</f>
        <v>7.4682250000000003</v>
      </c>
      <c r="M18" s="34">
        <f t="shared" ref="M18" si="20">AVERAGE(M14:M17)</f>
        <v>7.4682250000000003</v>
      </c>
      <c r="N18" s="32">
        <f t="shared" ref="N18" si="21">AVERAGE(N14:N17)</f>
        <v>1.1519999999999999</v>
      </c>
      <c r="O18" s="35">
        <f t="shared" ref="O18" si="22">AVERAGE(O14:O17)</f>
        <v>1.1519999999999999</v>
      </c>
      <c r="P18" s="93"/>
      <c r="Q18" s="2" t="s">
        <v>214</v>
      </c>
      <c r="R18" s="2"/>
      <c r="S18" s="2" t="s">
        <v>241</v>
      </c>
      <c r="T18" s="2">
        <v>15</v>
      </c>
      <c r="U18" s="30">
        <v>52.8</v>
      </c>
      <c r="V18" s="2">
        <v>20.45607</v>
      </c>
      <c r="W18" s="31">
        <v>20.45607</v>
      </c>
      <c r="X18" s="2">
        <v>0.24475000000000002</v>
      </c>
      <c r="Y18" s="31">
        <v>0.24475000000000002</v>
      </c>
      <c r="Z18" s="2">
        <v>1.9361749999999998</v>
      </c>
      <c r="AA18" s="31">
        <v>1.936175</v>
      </c>
      <c r="AB18" s="2">
        <v>2.2544750000000002</v>
      </c>
      <c r="AC18" s="31">
        <v>2.2544750000000002</v>
      </c>
      <c r="AD18" s="2">
        <v>0.54649999999999999</v>
      </c>
      <c r="AE18" s="1">
        <v>0.54649999999999999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</row>
    <row r="19" spans="1:74" s="32" customFormat="1" x14ac:dyDescent="0.3">
      <c r="A19" s="32" t="s">
        <v>214</v>
      </c>
      <c r="C19" s="32" t="s">
        <v>240</v>
      </c>
      <c r="E19" s="33" t="s">
        <v>268</v>
      </c>
      <c r="F19" s="32">
        <f>STDEV(F14:F17)/(SQRT(4))</f>
        <v>0.63436568456214626</v>
      </c>
      <c r="G19" s="34">
        <f t="shared" ref="G19:O19" si="23">STDEV(G14:G17)/(SQRT(4))</f>
        <v>0.63436568456214626</v>
      </c>
      <c r="H19" s="32">
        <f t="shared" si="23"/>
        <v>1.7444405741287587E-2</v>
      </c>
      <c r="I19" s="34">
        <f t="shared" si="23"/>
        <v>1.7444405741287587E-2</v>
      </c>
      <c r="J19" s="32">
        <f t="shared" si="23"/>
        <v>0.14447094575265509</v>
      </c>
      <c r="K19" s="34">
        <f t="shared" si="23"/>
        <v>0.14447094575265509</v>
      </c>
      <c r="L19" s="32">
        <f t="shared" si="23"/>
        <v>0.38033085925283577</v>
      </c>
      <c r="M19" s="34">
        <f t="shared" si="23"/>
        <v>0.38033085925283577</v>
      </c>
      <c r="N19" s="32">
        <f t="shared" si="23"/>
        <v>7.8198465458089519E-2</v>
      </c>
      <c r="O19" s="35">
        <f t="shared" si="23"/>
        <v>7.8198465458089519E-2</v>
      </c>
      <c r="P19" s="93"/>
      <c r="Q19" s="2" t="s">
        <v>214</v>
      </c>
      <c r="R19" s="2"/>
      <c r="S19" s="2" t="s">
        <v>241</v>
      </c>
      <c r="T19" s="2">
        <v>16</v>
      </c>
      <c r="U19" s="30">
        <v>50.69</v>
      </c>
      <c r="V19" s="2">
        <v>18.697520000000001</v>
      </c>
      <c r="W19" s="31">
        <v>18.697520000000001</v>
      </c>
      <c r="X19" s="2">
        <v>0.74424999999999997</v>
      </c>
      <c r="Y19" s="31">
        <v>0.74424999999999997</v>
      </c>
      <c r="Z19" s="2">
        <v>4.9921749999999987</v>
      </c>
      <c r="AA19" s="31">
        <v>4.9921749999999987</v>
      </c>
      <c r="AB19" s="2">
        <v>6.7819750000000001</v>
      </c>
      <c r="AC19" s="31">
        <v>6.7819750000000001</v>
      </c>
      <c r="AD19" s="2">
        <v>1.3855</v>
      </c>
      <c r="AE19" s="1">
        <v>1.3855</v>
      </c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</row>
    <row r="20" spans="1:74" x14ac:dyDescent="0.3">
      <c r="A20" t="s">
        <v>214</v>
      </c>
      <c r="C20" t="s">
        <v>241</v>
      </c>
      <c r="D20">
        <v>13</v>
      </c>
      <c r="E20" s="30">
        <v>50.24</v>
      </c>
      <c r="F20">
        <v>21.067889999999998</v>
      </c>
      <c r="G20" s="31">
        <v>21.067889999999998</v>
      </c>
      <c r="H20">
        <v>0.74124999999999996</v>
      </c>
      <c r="I20" s="31">
        <v>0.74124999999999996</v>
      </c>
      <c r="J20">
        <v>4.720675</v>
      </c>
      <c r="K20" s="31">
        <v>4.720675</v>
      </c>
      <c r="L20">
        <v>6.5069749999999997</v>
      </c>
      <c r="M20" s="31">
        <v>6.5069749999999997</v>
      </c>
      <c r="N20">
        <v>1.1259999999999999</v>
      </c>
      <c r="O20" s="1">
        <v>1.1259999999999999</v>
      </c>
      <c r="Q20" s="32" t="s">
        <v>214</v>
      </c>
      <c r="R20" s="32"/>
      <c r="S20" s="32" t="s">
        <v>360</v>
      </c>
      <c r="T20" s="32"/>
      <c r="U20" s="33" t="s">
        <v>267</v>
      </c>
      <c r="V20" s="32">
        <f>AVERAGE(V12:V19)</f>
        <v>21.545727500000002</v>
      </c>
      <c r="W20" s="34">
        <f t="shared" ref="W20" si="24">AVERAGE(W12:W19)</f>
        <v>21.545727500000002</v>
      </c>
      <c r="X20" s="32">
        <f t="shared" ref="X20" si="25">AVERAGE(X12:X19)</f>
        <v>0.68462499999999993</v>
      </c>
      <c r="Y20" s="34">
        <f t="shared" ref="Y20" si="26">AVERAGE(Y12:Y19)</f>
        <v>0.68462499999999993</v>
      </c>
      <c r="Z20" s="32">
        <f t="shared" ref="Z20" si="27">AVERAGE(Z12:Z19)</f>
        <v>4.024799999999999</v>
      </c>
      <c r="AA20" s="34">
        <f t="shared" ref="AA20" si="28">AVERAGE(AA12:AA19)</f>
        <v>4.024799999999999</v>
      </c>
      <c r="AB20" s="32">
        <f t="shared" ref="AB20" si="29">AVERAGE(AB12:AB19)</f>
        <v>6.3304124999999996</v>
      </c>
      <c r="AC20" s="34">
        <f t="shared" ref="AC20" si="30">AVERAGE(AC12:AC19)</f>
        <v>6.3304124999999996</v>
      </c>
      <c r="AD20" s="32">
        <f t="shared" ref="AD20" si="31">AVERAGE(AD12:AD19)</f>
        <v>1.1016874999999999</v>
      </c>
      <c r="AE20" s="35">
        <f>AVERAGE(AE12:AE19)</f>
        <v>1.1016874999999999</v>
      </c>
    </row>
    <row r="21" spans="1:74" x14ac:dyDescent="0.3">
      <c r="A21" t="s">
        <v>214</v>
      </c>
      <c r="C21" t="s">
        <v>241</v>
      </c>
      <c r="D21">
        <v>14</v>
      </c>
      <c r="E21" s="30">
        <v>50.41</v>
      </c>
      <c r="F21">
        <v>21.943020000000001</v>
      </c>
      <c r="G21" s="31">
        <v>21.943019999999997</v>
      </c>
      <c r="H21">
        <v>0.63224999999999998</v>
      </c>
      <c r="I21" s="31">
        <v>0.63224999999999998</v>
      </c>
      <c r="J21">
        <v>4.3796749999999998</v>
      </c>
      <c r="K21" s="31">
        <v>4.3796749999999998</v>
      </c>
      <c r="L21">
        <v>5.2269749999999995</v>
      </c>
      <c r="M21" s="31">
        <v>5.2269749999999995</v>
      </c>
      <c r="N21">
        <v>1.1475</v>
      </c>
      <c r="O21" s="1">
        <v>1.1475</v>
      </c>
      <c r="Q21" s="32" t="s">
        <v>214</v>
      </c>
      <c r="R21" s="32"/>
      <c r="S21" s="32" t="s">
        <v>360</v>
      </c>
      <c r="T21" s="32"/>
      <c r="U21" s="33" t="s">
        <v>268</v>
      </c>
      <c r="V21" s="32">
        <f>STDEV(V12:V19)/(SQRT(8))</f>
        <v>0.57557040078191135</v>
      </c>
      <c r="W21" s="34">
        <f t="shared" ref="W21:AE21" si="32">STDEV(W12:W19)/(SQRT(8))</f>
        <v>0.57557040078191135</v>
      </c>
      <c r="X21" s="32">
        <f t="shared" si="32"/>
        <v>6.5736266219101433E-2</v>
      </c>
      <c r="Y21" s="34">
        <f t="shared" si="32"/>
        <v>6.5736266219101433E-2</v>
      </c>
      <c r="Z21" s="32">
        <f t="shared" si="32"/>
        <v>0.33166387554161908</v>
      </c>
      <c r="AA21" s="34">
        <f t="shared" si="32"/>
        <v>0.33166387554161908</v>
      </c>
      <c r="AB21" s="32">
        <f t="shared" si="32"/>
        <v>0.66788862040267916</v>
      </c>
      <c r="AC21" s="34">
        <f t="shared" si="32"/>
        <v>0.66788862040267916</v>
      </c>
      <c r="AD21" s="32">
        <f t="shared" si="32"/>
        <v>9.209641383878249E-2</v>
      </c>
      <c r="AE21" s="35">
        <f t="shared" si="32"/>
        <v>9.209641383878249E-2</v>
      </c>
    </row>
    <row r="22" spans="1:74" x14ac:dyDescent="0.3">
      <c r="A22" t="s">
        <v>214</v>
      </c>
      <c r="C22" t="s">
        <v>241</v>
      </c>
      <c r="D22">
        <v>15</v>
      </c>
      <c r="E22" s="30">
        <v>52.8</v>
      </c>
      <c r="F22">
        <v>20.45607</v>
      </c>
      <c r="G22" s="31">
        <v>20.45607</v>
      </c>
      <c r="H22">
        <v>0.24475000000000002</v>
      </c>
      <c r="I22" s="31">
        <v>0.24475000000000002</v>
      </c>
      <c r="J22">
        <v>1.9361749999999998</v>
      </c>
      <c r="K22" s="31">
        <v>1.936175</v>
      </c>
      <c r="L22">
        <v>2.2544750000000002</v>
      </c>
      <c r="M22" s="31">
        <v>2.2544750000000002</v>
      </c>
      <c r="N22">
        <v>0.54649999999999999</v>
      </c>
      <c r="O22" s="1">
        <v>0.54649999999999999</v>
      </c>
      <c r="Q22" s="2" t="s">
        <v>202</v>
      </c>
      <c r="S22" s="2" t="s">
        <v>238</v>
      </c>
      <c r="T22" s="2">
        <v>1</v>
      </c>
      <c r="U22" s="30">
        <v>42.72</v>
      </c>
      <c r="V22" s="2">
        <v>21.549469999999999</v>
      </c>
      <c r="W22" s="31">
        <v>18.118349899626057</v>
      </c>
      <c r="X22" s="2">
        <v>0.64774999999999994</v>
      </c>
      <c r="Y22" s="31">
        <v>0.54461483959850421</v>
      </c>
      <c r="Z22" s="2">
        <v>0.95167500000000005</v>
      </c>
      <c r="AA22" s="31">
        <v>0.80014871088368433</v>
      </c>
      <c r="AB22" s="2">
        <v>9.2569750000000006</v>
      </c>
      <c r="AC22" s="31">
        <v>7.783073646919898</v>
      </c>
      <c r="AD22" s="2">
        <v>1.7719999999999998</v>
      </c>
      <c r="AE22" s="1">
        <v>1.4898610509742174</v>
      </c>
    </row>
    <row r="23" spans="1:74" x14ac:dyDescent="0.3">
      <c r="A23" t="s">
        <v>214</v>
      </c>
      <c r="C23" t="s">
        <v>241</v>
      </c>
      <c r="D23">
        <v>16</v>
      </c>
      <c r="E23" s="30">
        <v>50.69</v>
      </c>
      <c r="F23">
        <v>18.697520000000001</v>
      </c>
      <c r="G23" s="31">
        <v>18.697520000000001</v>
      </c>
      <c r="H23">
        <v>0.74424999999999997</v>
      </c>
      <c r="I23" s="31">
        <v>0.74424999999999997</v>
      </c>
      <c r="J23">
        <v>4.9921749999999987</v>
      </c>
      <c r="K23" s="31">
        <v>4.9921749999999987</v>
      </c>
      <c r="L23">
        <v>6.7819750000000001</v>
      </c>
      <c r="M23" s="31">
        <v>6.7819750000000001</v>
      </c>
      <c r="N23">
        <v>1.3855</v>
      </c>
      <c r="O23" s="1">
        <v>1.3855</v>
      </c>
      <c r="Q23" s="2" t="s">
        <v>202</v>
      </c>
      <c r="S23" s="2" t="s">
        <v>238</v>
      </c>
      <c r="T23" s="2">
        <v>2</v>
      </c>
      <c r="U23" s="30">
        <v>43.45</v>
      </c>
      <c r="V23" s="2">
        <v>21.554180000000002</v>
      </c>
      <c r="W23" s="31">
        <v>17.869282980347265</v>
      </c>
      <c r="X23" s="2">
        <v>0.70724999999999993</v>
      </c>
      <c r="Y23" s="31">
        <v>0.58633872352604466</v>
      </c>
      <c r="Z23" s="2">
        <v>0.961175</v>
      </c>
      <c r="AA23" s="31">
        <v>0.79685277141766853</v>
      </c>
      <c r="AB23" s="2">
        <v>10.061975</v>
      </c>
      <c r="AC23" s="31">
        <v>8.3417823650066794</v>
      </c>
      <c r="AD23" s="2">
        <v>1.8634999999999999</v>
      </c>
      <c r="AE23" s="1">
        <v>1.5449165235642055</v>
      </c>
    </row>
    <row r="24" spans="1:74" s="32" customFormat="1" x14ac:dyDescent="0.3">
      <c r="A24" s="32" t="s">
        <v>214</v>
      </c>
      <c r="C24" s="32" t="s">
        <v>241</v>
      </c>
      <c r="E24" s="33" t="s">
        <v>267</v>
      </c>
      <c r="F24" s="32">
        <f>AVERAGE(F20:F23)</f>
        <v>20.541124999999997</v>
      </c>
      <c r="G24" s="34">
        <f t="shared" ref="G24" si="33">AVERAGE(G20:G23)</f>
        <v>20.541124999999997</v>
      </c>
      <c r="H24" s="32">
        <f t="shared" ref="H24" si="34">AVERAGE(H20:H23)</f>
        <v>0.59062499999999996</v>
      </c>
      <c r="I24" s="34">
        <f t="shared" ref="I24" si="35">AVERAGE(I20:I23)</f>
        <v>0.59062499999999996</v>
      </c>
      <c r="J24" s="32">
        <f t="shared" ref="J24" si="36">AVERAGE(J20:J23)</f>
        <v>4.0071749999999993</v>
      </c>
      <c r="K24" s="34">
        <f t="shared" ref="K24" si="37">AVERAGE(K20:K23)</f>
        <v>4.0071749999999993</v>
      </c>
      <c r="L24" s="32">
        <f t="shared" ref="L24" si="38">AVERAGE(L20:L23)</f>
        <v>5.1925999999999997</v>
      </c>
      <c r="M24" s="34">
        <f t="shared" ref="M24" si="39">AVERAGE(M20:M23)</f>
        <v>5.1925999999999997</v>
      </c>
      <c r="N24" s="32">
        <f t="shared" ref="N24" si="40">AVERAGE(N20:N23)</f>
        <v>1.0513749999999999</v>
      </c>
      <c r="O24" s="35">
        <f t="shared" ref="O24" si="41">AVERAGE(O20:O23)</f>
        <v>1.0513749999999999</v>
      </c>
      <c r="P24" s="93"/>
      <c r="Q24" s="2" t="s">
        <v>202</v>
      </c>
      <c r="R24" s="2"/>
      <c r="S24" s="2" t="s">
        <v>238</v>
      </c>
      <c r="T24" s="2">
        <v>3</v>
      </c>
      <c r="U24" s="30">
        <v>42.41</v>
      </c>
      <c r="V24" s="2">
        <v>20.515900000000002</v>
      </c>
      <c r="W24" s="31">
        <v>17.973131976864288</v>
      </c>
      <c r="X24" s="2">
        <v>0.56374999999999997</v>
      </c>
      <c r="Y24" s="31">
        <v>0.49387807271224954</v>
      </c>
      <c r="Z24" s="2">
        <v>1.0216749999999999</v>
      </c>
      <c r="AA24" s="31">
        <v>0.89504723714108647</v>
      </c>
      <c r="AB24" s="2">
        <v>7.9469749999999992</v>
      </c>
      <c r="AC24" s="31">
        <v>6.962016313778145</v>
      </c>
      <c r="AD24" s="2">
        <v>1.3584999999999998</v>
      </c>
      <c r="AE24" s="1">
        <v>1.190125697170006</v>
      </c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</row>
    <row r="25" spans="1:74" s="32" customFormat="1" x14ac:dyDescent="0.3">
      <c r="A25" s="32" t="s">
        <v>214</v>
      </c>
      <c r="C25" s="32" t="s">
        <v>241</v>
      </c>
      <c r="E25" s="33" t="s">
        <v>268</v>
      </c>
      <c r="F25" s="32">
        <f>STDEV(F20:F23)/(SQRT(4))</f>
        <v>0.68610644857412595</v>
      </c>
      <c r="G25" s="34">
        <f t="shared" ref="G25:O25" si="42">STDEV(G20:G23)/(SQRT(4))</f>
        <v>0.68610644857412539</v>
      </c>
      <c r="H25" s="32">
        <f t="shared" si="42"/>
        <v>0.11819852209312945</v>
      </c>
      <c r="I25" s="34">
        <f t="shared" si="42"/>
        <v>0.11819852209312945</v>
      </c>
      <c r="J25" s="32">
        <f t="shared" si="42"/>
        <v>0.70161150812492634</v>
      </c>
      <c r="K25" s="34">
        <f t="shared" si="42"/>
        <v>0.70161150812492712</v>
      </c>
      <c r="L25" s="32">
        <f t="shared" si="42"/>
        <v>1.0363177877908236</v>
      </c>
      <c r="M25" s="34">
        <f t="shared" si="42"/>
        <v>1.0363177877908236</v>
      </c>
      <c r="N25" s="32">
        <f t="shared" si="42"/>
        <v>0.17826646429339058</v>
      </c>
      <c r="O25" s="35">
        <f t="shared" si="42"/>
        <v>0.17826646429339058</v>
      </c>
      <c r="P25" s="93"/>
      <c r="Q25" s="2" t="s">
        <v>202</v>
      </c>
      <c r="R25" s="2"/>
      <c r="S25" s="2" t="s">
        <v>238</v>
      </c>
      <c r="T25" s="2">
        <v>4</v>
      </c>
      <c r="U25" s="30">
        <v>42.47</v>
      </c>
      <c r="V25" s="2">
        <v>21.567679999999999</v>
      </c>
      <c r="W25" s="31">
        <v>17.999201603458438</v>
      </c>
      <c r="X25" s="2">
        <v>0.75674999999999992</v>
      </c>
      <c r="Y25" s="31">
        <v>0.63154200235802693</v>
      </c>
      <c r="Z25" s="2">
        <v>0.88717500000000005</v>
      </c>
      <c r="AA25" s="31">
        <v>0.74038754666928674</v>
      </c>
      <c r="AB25" s="2">
        <v>10.001975</v>
      </c>
      <c r="AC25" s="31">
        <v>8.3470991992532912</v>
      </c>
      <c r="AD25" s="2">
        <v>1.9059999999999999</v>
      </c>
      <c r="AE25" s="1">
        <v>1.5906429553939869</v>
      </c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</row>
    <row r="26" spans="1:74" x14ac:dyDescent="0.3">
      <c r="A26" t="s">
        <v>202</v>
      </c>
      <c r="C26" t="s">
        <v>238</v>
      </c>
      <c r="D26">
        <v>1</v>
      </c>
      <c r="E26" s="30">
        <v>42.72</v>
      </c>
      <c r="F26">
        <v>21.549469999999999</v>
      </c>
      <c r="G26" s="31">
        <v>18.118349899626057</v>
      </c>
      <c r="H26">
        <v>0.64774999999999994</v>
      </c>
      <c r="I26" s="31">
        <v>0.54461483959850421</v>
      </c>
      <c r="J26">
        <v>0.95167500000000005</v>
      </c>
      <c r="K26" s="31">
        <v>0.80014871088368433</v>
      </c>
      <c r="L26">
        <v>9.2569750000000006</v>
      </c>
      <c r="M26" s="31">
        <v>7.783073646919898</v>
      </c>
      <c r="N26">
        <v>1.7719999999999998</v>
      </c>
      <c r="O26" s="1">
        <v>1.4898610509742174</v>
      </c>
      <c r="Q26" s="2" t="s">
        <v>202</v>
      </c>
      <c r="S26" s="2" t="s">
        <v>239</v>
      </c>
      <c r="T26" s="2">
        <v>5</v>
      </c>
      <c r="U26" s="30">
        <v>42.32</v>
      </c>
      <c r="V26" s="2">
        <v>20.46763</v>
      </c>
      <c r="W26" s="31">
        <v>18.231742824668494</v>
      </c>
      <c r="X26" s="2">
        <v>0.51824999999999999</v>
      </c>
      <c r="Y26" s="31">
        <v>0.46163628709745319</v>
      </c>
      <c r="Z26" s="2">
        <v>0.79467500000000002</v>
      </c>
      <c r="AA26" s="31">
        <v>0.70786457587876239</v>
      </c>
      <c r="AB26" s="2">
        <v>5.2769749999999993</v>
      </c>
      <c r="AC26" s="31">
        <v>4.7005174068617128</v>
      </c>
      <c r="AD26" s="2">
        <v>1.5494999999999999</v>
      </c>
      <c r="AE26" s="1">
        <v>1.3802323721321827</v>
      </c>
    </row>
    <row r="27" spans="1:74" x14ac:dyDescent="0.3">
      <c r="A27" t="s">
        <v>202</v>
      </c>
      <c r="C27" t="s">
        <v>238</v>
      </c>
      <c r="D27">
        <v>2</v>
      </c>
      <c r="E27" s="30">
        <v>43.45</v>
      </c>
      <c r="F27">
        <v>21.554180000000002</v>
      </c>
      <c r="G27" s="31">
        <v>17.869282980347265</v>
      </c>
      <c r="H27">
        <v>0.70724999999999993</v>
      </c>
      <c r="I27" s="31">
        <v>0.58633872352604466</v>
      </c>
      <c r="J27">
        <v>0.961175</v>
      </c>
      <c r="K27" s="31">
        <v>0.79685277141766853</v>
      </c>
      <c r="L27">
        <v>10.061975</v>
      </c>
      <c r="M27" s="31">
        <v>8.3417823650066794</v>
      </c>
      <c r="N27">
        <v>1.8634999999999999</v>
      </c>
      <c r="O27" s="1">
        <v>1.5449165235642055</v>
      </c>
      <c r="Q27" s="2" t="s">
        <v>202</v>
      </c>
      <c r="S27" s="2" t="s">
        <v>239</v>
      </c>
      <c r="T27" s="2">
        <v>6</v>
      </c>
      <c r="U27" s="30">
        <v>43.5</v>
      </c>
      <c r="V27" s="2">
        <v>19.029419999999998</v>
      </c>
      <c r="W27" s="31">
        <v>16.170731978902129</v>
      </c>
      <c r="X27" s="2">
        <v>0.19585</v>
      </c>
      <c r="Y27" s="31">
        <v>0.16642850166048057</v>
      </c>
      <c r="Z27" s="2">
        <v>0.39747500000000002</v>
      </c>
      <c r="AA27" s="31">
        <v>0.33776445594842747</v>
      </c>
      <c r="AB27" s="2">
        <v>2.692475</v>
      </c>
      <c r="AC27" s="31">
        <v>2.2879988767337371</v>
      </c>
      <c r="AD27" s="2">
        <v>0.75950000000000006</v>
      </c>
      <c r="AE27" s="1">
        <v>0.64540437585465926</v>
      </c>
    </row>
    <row r="28" spans="1:74" x14ac:dyDescent="0.3">
      <c r="A28" t="s">
        <v>202</v>
      </c>
      <c r="C28" t="s">
        <v>238</v>
      </c>
      <c r="D28">
        <v>3</v>
      </c>
      <c r="E28" s="30">
        <v>42.41</v>
      </c>
      <c r="F28">
        <v>20.515900000000002</v>
      </c>
      <c r="G28" s="31">
        <v>17.973131976864288</v>
      </c>
      <c r="H28">
        <v>0.56374999999999997</v>
      </c>
      <c r="I28" s="31">
        <v>0.49387807271224954</v>
      </c>
      <c r="J28">
        <v>1.0216749999999999</v>
      </c>
      <c r="K28" s="31">
        <v>0.89504723714108647</v>
      </c>
      <c r="L28">
        <v>7.9469749999999992</v>
      </c>
      <c r="M28" s="31">
        <v>6.962016313778145</v>
      </c>
      <c r="N28">
        <v>1.3584999999999998</v>
      </c>
      <c r="O28" s="1">
        <v>1.190125697170006</v>
      </c>
      <c r="Q28" s="2" t="s">
        <v>202</v>
      </c>
      <c r="S28" s="2" t="s">
        <v>239</v>
      </c>
      <c r="T28" s="2">
        <v>7</v>
      </c>
      <c r="U28" s="30">
        <v>44.65</v>
      </c>
      <c r="V28" s="2">
        <v>19.89913</v>
      </c>
      <c r="W28" s="31">
        <v>17.178966637664345</v>
      </c>
      <c r="X28" s="2">
        <v>0.52524999999999999</v>
      </c>
      <c r="Y28" s="31">
        <v>0.45344958430007731</v>
      </c>
      <c r="Z28" s="2">
        <v>1.230175</v>
      </c>
      <c r="AA28" s="31">
        <v>1.0620130268754833</v>
      </c>
      <c r="AB28" s="2">
        <v>5.9769749999999995</v>
      </c>
      <c r="AC28" s="31">
        <v>5.1599368474477956</v>
      </c>
      <c r="AD28" s="2">
        <v>1.5999999999999999</v>
      </c>
      <c r="AE28" s="1">
        <v>1.3812838360402164</v>
      </c>
    </row>
    <row r="29" spans="1:74" x14ac:dyDescent="0.3">
      <c r="A29" t="s">
        <v>202</v>
      </c>
      <c r="C29" t="s">
        <v>238</v>
      </c>
      <c r="D29">
        <v>4</v>
      </c>
      <c r="E29" s="30">
        <v>42.47</v>
      </c>
      <c r="F29">
        <v>21.567679999999999</v>
      </c>
      <c r="G29" s="31">
        <v>17.999201603458438</v>
      </c>
      <c r="H29">
        <v>0.75674999999999992</v>
      </c>
      <c r="I29" s="31">
        <v>0.63154200235802693</v>
      </c>
      <c r="J29">
        <v>0.88717500000000005</v>
      </c>
      <c r="K29" s="31">
        <v>0.74038754666928674</v>
      </c>
      <c r="L29">
        <v>10.001975</v>
      </c>
      <c r="M29" s="31">
        <v>8.3470991992532912</v>
      </c>
      <c r="N29">
        <v>1.9059999999999999</v>
      </c>
      <c r="O29" s="1">
        <v>1.5906429553939869</v>
      </c>
      <c r="Q29" s="2" t="s">
        <v>202</v>
      </c>
      <c r="S29" s="2" t="s">
        <v>239</v>
      </c>
      <c r="T29" s="2">
        <v>8</v>
      </c>
      <c r="U29" s="30">
        <v>41.87</v>
      </c>
      <c r="V29" s="2">
        <v>17.975449999999999</v>
      </c>
      <c r="W29" s="31">
        <v>15.499013416392089</v>
      </c>
      <c r="X29" s="2">
        <v>0.59675</v>
      </c>
      <c r="Y29" s="31">
        <v>0.51453711902800647</v>
      </c>
      <c r="Z29" s="2">
        <v>1.0526749999999998</v>
      </c>
      <c r="AA29" s="31">
        <v>0.90765037582372299</v>
      </c>
      <c r="AB29" s="2">
        <v>4.8699749999999993</v>
      </c>
      <c r="AC29" s="31">
        <v>4.1990496962520583</v>
      </c>
      <c r="AD29" s="2">
        <v>1.5329999999999999</v>
      </c>
      <c r="AE29" s="1">
        <v>1.3218021004942337</v>
      </c>
    </row>
    <row r="30" spans="1:74" s="32" customFormat="1" x14ac:dyDescent="0.3">
      <c r="A30" s="32" t="s">
        <v>202</v>
      </c>
      <c r="C30" s="32" t="s">
        <v>238</v>
      </c>
      <c r="E30" s="33" t="s">
        <v>267</v>
      </c>
      <c r="F30" s="32">
        <f>AVERAGE(F26:F29)</f>
        <v>21.2968075</v>
      </c>
      <c r="G30" s="34">
        <f t="shared" ref="G30" si="43">AVERAGE(G26:G29)</f>
        <v>17.989991615074011</v>
      </c>
      <c r="H30" s="32">
        <f t="shared" ref="H30" si="44">AVERAGE(H26:H29)</f>
        <v>0.668875</v>
      </c>
      <c r="I30" s="34">
        <f t="shared" ref="I30" si="45">AVERAGE(I26:I29)</f>
        <v>0.56409340954870635</v>
      </c>
      <c r="J30" s="32">
        <f t="shared" ref="J30" si="46">AVERAGE(J26:J29)</f>
        <v>0.95542499999999997</v>
      </c>
      <c r="K30" s="34">
        <f t="shared" ref="K30" si="47">AVERAGE(K26:K29)</f>
        <v>0.80810906652793157</v>
      </c>
      <c r="L30" s="32">
        <f t="shared" ref="L30" si="48">AVERAGE(L26:L29)</f>
        <v>9.3169749999999993</v>
      </c>
      <c r="M30" s="34">
        <f t="shared" ref="M30" si="49">AVERAGE(M26:M29)</f>
        <v>7.8584928812395045</v>
      </c>
      <c r="N30" s="32">
        <f t="shared" ref="N30" si="50">AVERAGE(N26:N29)</f>
        <v>1.7249999999999999</v>
      </c>
      <c r="O30" s="35">
        <f t="shared" ref="O30" si="51">AVERAGE(O26:O29)</f>
        <v>1.4538865567756041</v>
      </c>
      <c r="P30" s="93"/>
      <c r="Q30" s="32" t="s">
        <v>202</v>
      </c>
      <c r="S30" s="32" t="s">
        <v>359</v>
      </c>
      <c r="U30" s="33" t="s">
        <v>267</v>
      </c>
      <c r="V30" s="32">
        <f>AVERAGE(V22:V29)</f>
        <v>20.319857500000001</v>
      </c>
      <c r="W30" s="34">
        <f t="shared" ref="W30" si="52">AVERAGE(W22:W29)</f>
        <v>17.380052664740386</v>
      </c>
      <c r="X30" s="32">
        <f t="shared" ref="X30" si="53">AVERAGE(X22:X29)</f>
        <v>0.56395000000000006</v>
      </c>
      <c r="Y30" s="34">
        <f t="shared" ref="Y30" si="54">AVERAGE(Y22:Y29)</f>
        <v>0.48155314128510535</v>
      </c>
      <c r="Z30" s="32">
        <f t="shared" ref="Z30" si="55">AVERAGE(Z22:Z29)</f>
        <v>0.91208749999999994</v>
      </c>
      <c r="AA30" s="34">
        <f t="shared" ref="AA30" si="56">AVERAGE(AA22:AA29)</f>
        <v>0.78096608757976527</v>
      </c>
      <c r="AB30" s="32">
        <f t="shared" ref="AB30" si="57">AVERAGE(AB22:AB29)</f>
        <v>7.0105374999999999</v>
      </c>
      <c r="AC30" s="34">
        <f t="shared" ref="AC30" si="58">AVERAGE(AC22:AC29)</f>
        <v>5.9726842940316658</v>
      </c>
      <c r="AD30" s="32">
        <f t="shared" ref="AD30" si="59">AVERAGE(AD22:AD29)</f>
        <v>1.5427499999999998</v>
      </c>
      <c r="AE30" s="35">
        <f>AVERAGE(AE22:AE29)</f>
        <v>1.3180336139529636</v>
      </c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</row>
    <row r="31" spans="1:74" s="32" customFormat="1" x14ac:dyDescent="0.3">
      <c r="A31" s="32" t="s">
        <v>202</v>
      </c>
      <c r="C31" s="32" t="s">
        <v>238</v>
      </c>
      <c r="E31" s="33" t="s">
        <v>268</v>
      </c>
      <c r="F31" s="32">
        <f>STDEV(F26:F29)/(SQRT(4))</f>
        <v>0.26033109967164852</v>
      </c>
      <c r="G31" s="34">
        <f t="shared" ref="G31:O31" si="60">STDEV(G26:G29)/(SQRT(4))</f>
        <v>5.1165983978081253E-2</v>
      </c>
      <c r="H31" s="32">
        <f t="shared" si="60"/>
        <v>4.1525280954297292E-2</v>
      </c>
      <c r="I31" s="34">
        <f t="shared" si="60"/>
        <v>2.9373705475404785E-2</v>
      </c>
      <c r="J31" s="32">
        <f t="shared" si="60"/>
        <v>2.7529151215877776E-2</v>
      </c>
      <c r="K31" s="34">
        <f t="shared" si="60"/>
        <v>3.2060517259186419E-2</v>
      </c>
      <c r="L31" s="32">
        <f t="shared" si="60"/>
        <v>0.49199847560739474</v>
      </c>
      <c r="M31" s="34">
        <f t="shared" si="60"/>
        <v>0.32681074493193424</v>
      </c>
      <c r="N31" s="32">
        <f t="shared" si="60"/>
        <v>0.12532441235981648</v>
      </c>
      <c r="O31" s="35">
        <f t="shared" si="60"/>
        <v>9.0301680821074135E-2</v>
      </c>
      <c r="P31" s="93"/>
      <c r="Q31" s="32" t="s">
        <v>202</v>
      </c>
      <c r="S31" s="32" t="s">
        <v>359</v>
      </c>
      <c r="U31" s="33" t="s">
        <v>268</v>
      </c>
      <c r="V31" s="32">
        <f>STDEV(V22:V29)/(SQRT(8))</f>
        <v>0.46274253092586898</v>
      </c>
      <c r="W31" s="34">
        <f t="shared" ref="W31:AE31" si="61">STDEV(W22:W29)/(SQRT(8))</f>
        <v>0.36070601606334673</v>
      </c>
      <c r="X31" s="32">
        <f t="shared" si="61"/>
        <v>6.0487430807683283E-2</v>
      </c>
      <c r="Y31" s="34">
        <f t="shared" si="61"/>
        <v>4.9853952899339526E-2</v>
      </c>
      <c r="Z31" s="32">
        <f t="shared" si="61"/>
        <v>8.6206047677932635E-2</v>
      </c>
      <c r="AA31" s="34">
        <f t="shared" si="61"/>
        <v>7.4652683271178105E-2</v>
      </c>
      <c r="AB31" s="32">
        <f t="shared" si="61"/>
        <v>0.95883604771944686</v>
      </c>
      <c r="AC31" s="34">
        <f t="shared" si="61"/>
        <v>0.78499786826384776</v>
      </c>
      <c r="AD31" s="32">
        <f t="shared" si="61"/>
        <v>0.12943789878879056</v>
      </c>
      <c r="AE31" s="35">
        <f t="shared" si="61"/>
        <v>0.10623343404908717</v>
      </c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</row>
    <row r="32" spans="1:74" x14ac:dyDescent="0.3">
      <c r="A32" t="s">
        <v>202</v>
      </c>
      <c r="C32" t="s">
        <v>239</v>
      </c>
      <c r="D32">
        <v>5</v>
      </c>
      <c r="E32" s="30">
        <v>42.32</v>
      </c>
      <c r="F32">
        <v>20.46763</v>
      </c>
      <c r="G32" s="31">
        <v>18.231742824668494</v>
      </c>
      <c r="H32">
        <v>0.51824999999999999</v>
      </c>
      <c r="I32" s="31">
        <v>0.46163628709745319</v>
      </c>
      <c r="J32">
        <v>0.79467500000000002</v>
      </c>
      <c r="K32" s="31">
        <v>0.70786457587876239</v>
      </c>
      <c r="L32">
        <v>5.2769749999999993</v>
      </c>
      <c r="M32" s="31">
        <v>4.7005174068617128</v>
      </c>
      <c r="N32">
        <v>1.5494999999999999</v>
      </c>
      <c r="O32" s="1">
        <v>1.3802323721321827</v>
      </c>
      <c r="Q32" s="2" t="s">
        <v>202</v>
      </c>
      <c r="S32" s="2" t="s">
        <v>240</v>
      </c>
      <c r="T32" s="2">
        <v>9</v>
      </c>
      <c r="U32" s="30">
        <v>43.55</v>
      </c>
      <c r="V32" s="2">
        <v>18.996660000000002</v>
      </c>
      <c r="W32" s="31">
        <v>17.075429164086689</v>
      </c>
      <c r="X32" s="2">
        <v>0.55324999999999991</v>
      </c>
      <c r="Y32" s="31">
        <v>0.49729695562435489</v>
      </c>
      <c r="Z32" s="2">
        <v>0.85067500000000007</v>
      </c>
      <c r="AA32" s="31">
        <v>0.76464182146542825</v>
      </c>
      <c r="AB32" s="2">
        <v>5.3469749999999996</v>
      </c>
      <c r="AC32" s="31">
        <v>4.8062076625386991</v>
      </c>
      <c r="AD32" s="2">
        <v>0.66849999999999998</v>
      </c>
      <c r="AE32" s="1">
        <v>0.60089112487100094</v>
      </c>
    </row>
    <row r="33" spans="1:74" x14ac:dyDescent="0.3">
      <c r="A33" t="s">
        <v>202</v>
      </c>
      <c r="C33" t="s">
        <v>239</v>
      </c>
      <c r="D33">
        <v>6</v>
      </c>
      <c r="E33" s="30">
        <v>43.5</v>
      </c>
      <c r="F33">
        <v>19.029419999999998</v>
      </c>
      <c r="G33" s="31">
        <v>16.170731978902129</v>
      </c>
      <c r="H33">
        <v>0.19585</v>
      </c>
      <c r="I33" s="31">
        <v>0.16642850166048057</v>
      </c>
      <c r="J33">
        <v>0.39747500000000002</v>
      </c>
      <c r="K33" s="31">
        <v>0.33776445594842747</v>
      </c>
      <c r="L33">
        <v>2.692475</v>
      </c>
      <c r="M33" s="31">
        <v>2.2879988767337371</v>
      </c>
      <c r="N33">
        <v>0.75950000000000006</v>
      </c>
      <c r="O33" s="1">
        <v>0.64540437585465926</v>
      </c>
      <c r="Q33" s="2" t="s">
        <v>202</v>
      </c>
      <c r="S33" s="2" t="s">
        <v>240</v>
      </c>
      <c r="T33" s="2">
        <v>10</v>
      </c>
      <c r="U33" s="30">
        <v>45.35</v>
      </c>
      <c r="V33" s="2">
        <v>19.852330000000002</v>
      </c>
      <c r="W33" s="31">
        <v>18.132994269889227</v>
      </c>
      <c r="X33" s="2">
        <v>0.49774999999999997</v>
      </c>
      <c r="Y33" s="31">
        <v>0.45464174219536757</v>
      </c>
      <c r="Z33" s="2">
        <v>0.54367500000000002</v>
      </c>
      <c r="AA33" s="31">
        <v>0.49658935045317226</v>
      </c>
      <c r="AB33" s="2">
        <v>7.451975</v>
      </c>
      <c r="AC33" s="31">
        <v>6.8065874370594166</v>
      </c>
      <c r="AD33" s="2">
        <v>0.64700000000000002</v>
      </c>
      <c r="AE33" s="1">
        <v>0.5909657603222559</v>
      </c>
    </row>
    <row r="34" spans="1:74" x14ac:dyDescent="0.3">
      <c r="A34" t="s">
        <v>202</v>
      </c>
      <c r="C34" t="s">
        <v>239</v>
      </c>
      <c r="D34">
        <v>7</v>
      </c>
      <c r="E34" s="30">
        <v>44.65</v>
      </c>
      <c r="F34">
        <v>19.89913</v>
      </c>
      <c r="G34" s="31">
        <v>17.178966637664345</v>
      </c>
      <c r="H34">
        <v>0.52524999999999999</v>
      </c>
      <c r="I34" s="31">
        <v>0.45344958430007731</v>
      </c>
      <c r="J34">
        <v>1.230175</v>
      </c>
      <c r="K34" s="31">
        <v>1.0620130268754833</v>
      </c>
      <c r="L34">
        <v>5.9769749999999995</v>
      </c>
      <c r="M34" s="31">
        <v>5.1599368474477956</v>
      </c>
      <c r="N34">
        <v>1.5999999999999999</v>
      </c>
      <c r="O34" s="1">
        <v>1.3812838360402164</v>
      </c>
      <c r="Q34" s="2" t="s">
        <v>202</v>
      </c>
      <c r="S34" s="2" t="s">
        <v>240</v>
      </c>
      <c r="T34" s="2">
        <v>11</v>
      </c>
      <c r="U34" s="30">
        <v>43.91</v>
      </c>
      <c r="V34" s="2">
        <v>19.00433</v>
      </c>
      <c r="W34" s="31">
        <v>16.323946210876368</v>
      </c>
      <c r="X34" s="2">
        <v>0.43115000000000003</v>
      </c>
      <c r="Y34" s="31">
        <v>0.37034030712050081</v>
      </c>
      <c r="Z34" s="2">
        <v>0.56767500000000004</v>
      </c>
      <c r="AA34" s="31">
        <v>0.48760972711267603</v>
      </c>
      <c r="AB34" s="2">
        <v>4.8024749999999994</v>
      </c>
      <c r="AC34" s="31">
        <v>4.1251306191314541</v>
      </c>
      <c r="AD34" s="2">
        <v>0.50850000000000006</v>
      </c>
      <c r="AE34" s="1">
        <v>0.43678080985915496</v>
      </c>
    </row>
    <row r="35" spans="1:74" x14ac:dyDescent="0.3">
      <c r="A35" t="s">
        <v>202</v>
      </c>
      <c r="C35" t="s">
        <v>239</v>
      </c>
      <c r="D35">
        <v>8</v>
      </c>
      <c r="E35" s="30">
        <v>41.87</v>
      </c>
      <c r="F35">
        <v>17.975449999999999</v>
      </c>
      <c r="G35" s="31">
        <v>15.499013416392089</v>
      </c>
      <c r="H35">
        <v>0.59675</v>
      </c>
      <c r="I35" s="31">
        <v>0.51453711902800647</v>
      </c>
      <c r="J35">
        <v>1.0526749999999998</v>
      </c>
      <c r="K35" s="31">
        <v>0.90765037582372299</v>
      </c>
      <c r="L35">
        <v>4.8699749999999993</v>
      </c>
      <c r="M35" s="31">
        <v>4.1990496962520583</v>
      </c>
      <c r="N35">
        <v>1.5329999999999999</v>
      </c>
      <c r="O35" s="1">
        <v>1.3218021004942337</v>
      </c>
      <c r="Q35" s="2" t="s">
        <v>202</v>
      </c>
      <c r="S35" s="2" t="s">
        <v>240</v>
      </c>
      <c r="T35" s="2">
        <v>12</v>
      </c>
      <c r="U35" s="30">
        <v>43.39</v>
      </c>
      <c r="V35" s="2">
        <v>21.914920000000002</v>
      </c>
      <c r="W35" s="31">
        <v>19.124866830249399</v>
      </c>
      <c r="X35" s="2">
        <v>0.58574999999999999</v>
      </c>
      <c r="Y35" s="31">
        <v>0.51117643805309732</v>
      </c>
      <c r="Z35" s="2">
        <v>1.9286749999999999</v>
      </c>
      <c r="AA35" s="31">
        <v>1.6831296912711184</v>
      </c>
      <c r="AB35" s="2">
        <v>6.5519749999999997</v>
      </c>
      <c r="AC35" s="31">
        <v>5.7178237178197913</v>
      </c>
      <c r="AD35" s="2">
        <v>0.91100000000000003</v>
      </c>
      <c r="AE35" s="1">
        <v>0.79501790024135155</v>
      </c>
    </row>
    <row r="36" spans="1:74" s="32" customFormat="1" x14ac:dyDescent="0.3">
      <c r="A36" s="32" t="s">
        <v>202</v>
      </c>
      <c r="C36" s="32" t="s">
        <v>239</v>
      </c>
      <c r="E36" s="33" t="s">
        <v>267</v>
      </c>
      <c r="F36" s="32">
        <f>AVERAGE(F32:F35)</f>
        <v>19.342907499999999</v>
      </c>
      <c r="G36" s="34">
        <f t="shared" ref="G36" si="62">AVERAGE(G32:G35)</f>
        <v>16.770113714406765</v>
      </c>
      <c r="H36" s="32">
        <f t="shared" ref="H36" si="63">AVERAGE(H32:H35)</f>
        <v>0.45902500000000002</v>
      </c>
      <c r="I36" s="34">
        <f t="shared" ref="I36" si="64">AVERAGE(I32:I35)</f>
        <v>0.39901287302150434</v>
      </c>
      <c r="J36" s="32">
        <f t="shared" ref="J36" si="65">AVERAGE(J32:J35)</f>
        <v>0.86874999999999991</v>
      </c>
      <c r="K36" s="34">
        <f t="shared" ref="K36" si="66">AVERAGE(K32:K35)</f>
        <v>0.75382310863159907</v>
      </c>
      <c r="L36" s="32">
        <f t="shared" ref="L36" si="67">AVERAGE(L32:L35)</f>
        <v>4.7040999999999995</v>
      </c>
      <c r="M36" s="34">
        <f t="shared" ref="M36" si="68">AVERAGE(M32:M35)</f>
        <v>4.0868757068238262</v>
      </c>
      <c r="N36" s="32">
        <f t="shared" ref="N36" si="69">AVERAGE(N32:N35)</f>
        <v>1.3605</v>
      </c>
      <c r="O36" s="35">
        <f t="shared" ref="O36" si="70">AVERAGE(O32:O35)</f>
        <v>1.1821806711303231</v>
      </c>
      <c r="P36" s="93"/>
      <c r="Q36" s="2" t="s">
        <v>202</v>
      </c>
      <c r="R36" s="2"/>
      <c r="S36" s="2" t="s">
        <v>241</v>
      </c>
      <c r="T36" s="2">
        <v>13</v>
      </c>
      <c r="U36" s="30">
        <v>46.04</v>
      </c>
      <c r="V36" s="2">
        <v>16.500340000000001</v>
      </c>
      <c r="W36" s="31">
        <v>15.120932595541401</v>
      </c>
      <c r="X36" s="2">
        <v>0.57874999999999999</v>
      </c>
      <c r="Y36" s="31">
        <v>0.53036723726114643</v>
      </c>
      <c r="Z36" s="2">
        <v>1.534675</v>
      </c>
      <c r="AA36" s="31">
        <v>1.4063781249999998</v>
      </c>
      <c r="AB36" s="2">
        <v>7.1219749999999999</v>
      </c>
      <c r="AC36" s="31">
        <v>6.5265869625796178</v>
      </c>
      <c r="AD36" s="2">
        <v>1.492</v>
      </c>
      <c r="AE36" s="1">
        <v>1.3672707006369427</v>
      </c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</row>
    <row r="37" spans="1:74" s="32" customFormat="1" x14ac:dyDescent="0.3">
      <c r="A37" s="32" t="s">
        <v>202</v>
      </c>
      <c r="C37" s="32" t="s">
        <v>239</v>
      </c>
      <c r="E37" s="33" t="s">
        <v>268</v>
      </c>
      <c r="F37" s="32">
        <f>STDEV(F32:F35)/(SQRT(4))</f>
        <v>0.54333833830580824</v>
      </c>
      <c r="G37" s="34">
        <f t="shared" ref="G37:O37" si="71">STDEV(G32:G35)/(SQRT(4))</f>
        <v>0.59710934239399793</v>
      </c>
      <c r="H37" s="32">
        <f t="shared" si="71"/>
        <v>8.9499817271694232E-2</v>
      </c>
      <c r="I37" s="34">
        <f t="shared" si="71"/>
        <v>7.8701116437511043E-2</v>
      </c>
      <c r="J37" s="32">
        <f t="shared" si="71"/>
        <v>0.18074928941769056</v>
      </c>
      <c r="K37" s="34">
        <f t="shared" si="71"/>
        <v>0.15648771065813719</v>
      </c>
      <c r="L37" s="32">
        <f t="shared" si="71"/>
        <v>0.70843408229582883</v>
      </c>
      <c r="M37" s="34">
        <f t="shared" si="71"/>
        <v>0.63090921172554548</v>
      </c>
      <c r="N37" s="32">
        <f t="shared" si="71"/>
        <v>0.20083959188035252</v>
      </c>
      <c r="O37" s="35">
        <f t="shared" si="71"/>
        <v>0.1794643607271266</v>
      </c>
      <c r="P37" s="93"/>
      <c r="Q37" s="2" t="s">
        <v>202</v>
      </c>
      <c r="R37" s="2"/>
      <c r="S37" s="2" t="s">
        <v>241</v>
      </c>
      <c r="T37" s="2">
        <v>14</v>
      </c>
      <c r="U37" s="30">
        <v>42.02</v>
      </c>
      <c r="V37" s="2">
        <v>18.499179999999999</v>
      </c>
      <c r="W37" s="31">
        <v>15.420264701448128</v>
      </c>
      <c r="X37" s="2">
        <v>0.53274999999999995</v>
      </c>
      <c r="Y37" s="31">
        <v>0.44408163062884348</v>
      </c>
      <c r="Z37" s="2">
        <v>1.158175</v>
      </c>
      <c r="AA37" s="31">
        <v>0.96541387621503683</v>
      </c>
      <c r="AB37" s="2">
        <v>6.6019749999999995</v>
      </c>
      <c r="AC37" s="31">
        <v>5.5031737651259673</v>
      </c>
      <c r="AD37" s="2">
        <v>1.2015</v>
      </c>
      <c r="AE37" s="1">
        <v>1.0015280698274154</v>
      </c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</row>
    <row r="38" spans="1:74" x14ac:dyDescent="0.3">
      <c r="A38" t="s">
        <v>202</v>
      </c>
      <c r="C38" t="s">
        <v>240</v>
      </c>
      <c r="D38">
        <v>9</v>
      </c>
      <c r="E38" s="30">
        <v>43.55</v>
      </c>
      <c r="F38">
        <v>18.996660000000002</v>
      </c>
      <c r="G38" s="31">
        <v>17.075429164086689</v>
      </c>
      <c r="H38">
        <v>0.55324999999999991</v>
      </c>
      <c r="I38" s="31">
        <v>0.49729695562435489</v>
      </c>
      <c r="J38">
        <v>0.85067500000000007</v>
      </c>
      <c r="K38" s="31">
        <v>0.76464182146542825</v>
      </c>
      <c r="L38">
        <v>5.3469749999999996</v>
      </c>
      <c r="M38" s="31">
        <v>4.8062076625386991</v>
      </c>
      <c r="N38">
        <v>0.66849999999999998</v>
      </c>
      <c r="O38" s="1">
        <v>0.60089112487100094</v>
      </c>
      <c r="Q38" s="2" t="s">
        <v>202</v>
      </c>
      <c r="S38" s="2" t="s">
        <v>241</v>
      </c>
      <c r="T38" s="2">
        <v>15</v>
      </c>
      <c r="U38" s="30">
        <v>44.35</v>
      </c>
      <c r="V38" s="2">
        <v>17.056660000000001</v>
      </c>
      <c r="W38" s="31">
        <v>14.326948314393942</v>
      </c>
      <c r="X38" s="2">
        <v>0.52224999999999999</v>
      </c>
      <c r="Y38" s="31">
        <v>0.43867021780303028</v>
      </c>
      <c r="Z38" s="2">
        <v>1.4956749999999999</v>
      </c>
      <c r="AA38" s="31">
        <v>1.2563103456439395</v>
      </c>
      <c r="AB38" s="2">
        <v>7.3119749999999994</v>
      </c>
      <c r="AC38" s="31">
        <v>6.14178203125</v>
      </c>
      <c r="AD38" s="2">
        <v>1.5294999999999999</v>
      </c>
      <c r="AE38" s="1">
        <v>1.2847220643939394</v>
      </c>
    </row>
    <row r="39" spans="1:74" x14ac:dyDescent="0.3">
      <c r="A39" t="s">
        <v>202</v>
      </c>
      <c r="C39" t="s">
        <v>240</v>
      </c>
      <c r="D39">
        <v>10</v>
      </c>
      <c r="E39" s="30">
        <v>45.35</v>
      </c>
      <c r="F39">
        <v>19.852330000000002</v>
      </c>
      <c r="G39" s="31">
        <v>18.132994269889227</v>
      </c>
      <c r="H39">
        <v>0.49774999999999997</v>
      </c>
      <c r="I39" s="31">
        <v>0.45464174219536757</v>
      </c>
      <c r="J39">
        <v>0.54367500000000002</v>
      </c>
      <c r="K39" s="31">
        <v>0.49658935045317226</v>
      </c>
      <c r="L39">
        <v>7.451975</v>
      </c>
      <c r="M39" s="31">
        <v>6.8065874370594166</v>
      </c>
      <c r="N39">
        <v>0.64700000000000002</v>
      </c>
      <c r="O39" s="1">
        <v>0.5909657603222559</v>
      </c>
      <c r="Q39" s="2" t="s">
        <v>202</v>
      </c>
      <c r="S39" s="2" t="s">
        <v>241</v>
      </c>
      <c r="T39" s="2">
        <v>16</v>
      </c>
      <c r="U39" s="30">
        <v>40.770000000000003</v>
      </c>
      <c r="V39" s="2">
        <v>18.43834</v>
      </c>
      <c r="W39" s="31">
        <v>14.829968865653978</v>
      </c>
      <c r="X39" s="2">
        <v>0.47644999999999998</v>
      </c>
      <c r="Y39" s="31">
        <v>0.38320904517656346</v>
      </c>
      <c r="Z39" s="2">
        <v>0.65767500000000001</v>
      </c>
      <c r="AA39" s="31">
        <v>0.52896843065693433</v>
      </c>
      <c r="AB39" s="2">
        <v>7.5169749999999995</v>
      </c>
      <c r="AC39" s="31">
        <v>6.0459078861708431</v>
      </c>
      <c r="AD39" s="2">
        <v>1.2694999999999999</v>
      </c>
      <c r="AE39" s="1">
        <v>1.0210596764647859</v>
      </c>
    </row>
    <row r="40" spans="1:74" x14ac:dyDescent="0.3">
      <c r="A40" t="s">
        <v>202</v>
      </c>
      <c r="C40" t="s">
        <v>240</v>
      </c>
      <c r="D40">
        <v>11</v>
      </c>
      <c r="E40" s="30">
        <v>43.91</v>
      </c>
      <c r="F40">
        <v>19.00433</v>
      </c>
      <c r="G40" s="31">
        <v>16.323946210876368</v>
      </c>
      <c r="H40">
        <v>0.43115000000000003</v>
      </c>
      <c r="I40" s="31">
        <v>0.37034030712050081</v>
      </c>
      <c r="J40">
        <v>0.56767500000000004</v>
      </c>
      <c r="K40" s="31">
        <v>0.48760972711267603</v>
      </c>
      <c r="L40">
        <v>4.8024749999999994</v>
      </c>
      <c r="M40" s="31">
        <v>4.1251306191314541</v>
      </c>
      <c r="N40">
        <v>0.50850000000000006</v>
      </c>
      <c r="O40" s="1">
        <v>0.43678080985915496</v>
      </c>
      <c r="Q40" s="32" t="s">
        <v>202</v>
      </c>
      <c r="R40" s="32"/>
      <c r="S40" s="32" t="s">
        <v>360</v>
      </c>
      <c r="T40" s="32"/>
      <c r="U40" s="33" t="s">
        <v>267</v>
      </c>
      <c r="V40" s="32">
        <f>AVERAGE(V32:V39)</f>
        <v>18.782844999999998</v>
      </c>
      <c r="W40" s="34">
        <f t="shared" ref="W40" si="72">AVERAGE(W32:W39)</f>
        <v>16.294418869017392</v>
      </c>
      <c r="X40" s="32">
        <f t="shared" ref="X40" si="73">AVERAGE(X32:X39)</f>
        <v>0.52226249999999996</v>
      </c>
      <c r="Y40" s="34">
        <f t="shared" ref="Y40" si="74">AVERAGE(Y32:Y39)</f>
        <v>0.45372294673286301</v>
      </c>
      <c r="Z40" s="32">
        <f t="shared" ref="Z40" si="75">AVERAGE(Z32:Z39)</f>
        <v>1.0921124999999998</v>
      </c>
      <c r="AA40" s="34">
        <f t="shared" ref="AA40" si="76">AVERAGE(AA32:AA39)</f>
        <v>0.94863017097728808</v>
      </c>
      <c r="AB40" s="32">
        <f t="shared" ref="AB40" si="77">AVERAGE(AB32:AB39)</f>
        <v>6.588287499999999</v>
      </c>
      <c r="AC40" s="34">
        <f t="shared" ref="AC40" si="78">AVERAGE(AC32:AC39)</f>
        <v>5.7091500102094743</v>
      </c>
      <c r="AD40" s="32">
        <f t="shared" ref="AD40" si="79">AVERAGE(AD32:AD39)</f>
        <v>1.0284374999999999</v>
      </c>
      <c r="AE40" s="35">
        <f>AVERAGE(AE32:AE39)</f>
        <v>0.88727951332710586</v>
      </c>
    </row>
    <row r="41" spans="1:74" x14ac:dyDescent="0.3">
      <c r="A41" t="s">
        <v>202</v>
      </c>
      <c r="C41" t="s">
        <v>240</v>
      </c>
      <c r="D41">
        <v>12</v>
      </c>
      <c r="E41" s="30">
        <v>43.39</v>
      </c>
      <c r="F41">
        <v>21.914920000000002</v>
      </c>
      <c r="G41" s="31">
        <v>19.124866830249399</v>
      </c>
      <c r="H41">
        <v>0.58574999999999999</v>
      </c>
      <c r="I41" s="31">
        <v>0.51117643805309732</v>
      </c>
      <c r="J41">
        <v>1.9286749999999999</v>
      </c>
      <c r="K41" s="31">
        <v>1.6831296912711184</v>
      </c>
      <c r="L41">
        <v>6.5519749999999997</v>
      </c>
      <c r="M41" s="31">
        <v>5.7178237178197913</v>
      </c>
      <c r="N41">
        <v>0.91100000000000003</v>
      </c>
      <c r="O41" s="1">
        <v>0.79501790024135155</v>
      </c>
      <c r="Q41" s="32" t="s">
        <v>202</v>
      </c>
      <c r="R41" s="32"/>
      <c r="S41" s="32" t="s">
        <v>360</v>
      </c>
      <c r="T41" s="32"/>
      <c r="U41" s="33" t="s">
        <v>268</v>
      </c>
      <c r="V41" s="32">
        <f>STDEV(V32:V39)/(SQRT(8))</f>
        <v>0.58914522959114268</v>
      </c>
      <c r="W41" s="34">
        <f t="shared" ref="W41:AE41" si="80">STDEV(W32:W39)/(SQRT(8))</f>
        <v>0.59999127745492553</v>
      </c>
      <c r="X41" s="32">
        <f t="shared" si="80"/>
        <v>1.8561119477283682E-2</v>
      </c>
      <c r="Y41" s="34">
        <f t="shared" si="80"/>
        <v>2.0406233246466593E-2</v>
      </c>
      <c r="Z41" s="32">
        <f t="shared" si="80"/>
        <v>0.18350611700343561</v>
      </c>
      <c r="AA41" s="34">
        <f t="shared" si="80"/>
        <v>0.16206369776673249</v>
      </c>
      <c r="AB41" s="32">
        <f t="shared" si="80"/>
        <v>0.35728268791647549</v>
      </c>
      <c r="AC41" s="34">
        <f t="shared" si="80"/>
        <v>0.31453117523414342</v>
      </c>
      <c r="AD41" s="32">
        <f t="shared" si="80"/>
        <v>0.14099086335329383</v>
      </c>
      <c r="AE41" s="35">
        <f t="shared" si="80"/>
        <v>0.11956643568258862</v>
      </c>
    </row>
    <row r="42" spans="1:74" s="32" customFormat="1" x14ac:dyDescent="0.3">
      <c r="A42" s="32" t="s">
        <v>202</v>
      </c>
      <c r="C42" s="32" t="s">
        <v>240</v>
      </c>
      <c r="E42" s="33" t="s">
        <v>267</v>
      </c>
      <c r="F42" s="32">
        <f>AVERAGE(F38:F41)</f>
        <v>19.942059999999998</v>
      </c>
      <c r="G42" s="34">
        <f t="shared" ref="G42" si="81">AVERAGE(G38:G41)</f>
        <v>17.664309118775421</v>
      </c>
      <c r="H42" s="32">
        <f t="shared" ref="H42" si="82">AVERAGE(H38:H41)</f>
        <v>0.51697499999999996</v>
      </c>
      <c r="I42" s="34">
        <f t="shared" ref="I42" si="83">AVERAGE(I38:I41)</f>
        <v>0.45836386074833013</v>
      </c>
      <c r="J42" s="32">
        <f t="shared" ref="J42" si="84">AVERAGE(J38:J41)</f>
        <v>0.97267499999999996</v>
      </c>
      <c r="K42" s="34">
        <f t="shared" ref="K42" si="85">AVERAGE(K38:K41)</f>
        <v>0.85799264757559879</v>
      </c>
      <c r="L42" s="32">
        <f t="shared" ref="L42" si="86">AVERAGE(L38:L41)</f>
        <v>6.0383499999999994</v>
      </c>
      <c r="M42" s="34">
        <f t="shared" ref="M42" si="87">AVERAGE(M38:M41)</f>
        <v>5.3639373591373403</v>
      </c>
      <c r="N42" s="32">
        <f t="shared" ref="N42" si="88">AVERAGE(N38:N41)</f>
        <v>0.68375000000000008</v>
      </c>
      <c r="O42" s="35">
        <f t="shared" ref="O42" si="89">AVERAGE(O38:O41)</f>
        <v>0.60591389882344093</v>
      </c>
      <c r="P42" s="93"/>
      <c r="Q42" s="2" t="s">
        <v>203</v>
      </c>
      <c r="R42" s="2"/>
      <c r="S42" s="2" t="s">
        <v>238</v>
      </c>
      <c r="T42" s="2">
        <v>1</v>
      </c>
      <c r="U42" s="30">
        <v>36.4</v>
      </c>
      <c r="V42" s="2">
        <v>18.65822</v>
      </c>
      <c r="W42" s="31">
        <v>13.366644518795511</v>
      </c>
      <c r="X42" s="2">
        <v>0.3906</v>
      </c>
      <c r="Y42" s="31">
        <v>0.27982365676048021</v>
      </c>
      <c r="Z42" s="2">
        <v>0.35042500000000004</v>
      </c>
      <c r="AA42" s="31">
        <v>0.25104251131666994</v>
      </c>
      <c r="AB42" s="2">
        <v>9.1069750000000003</v>
      </c>
      <c r="AC42" s="31">
        <v>6.5241859870104308</v>
      </c>
      <c r="AD42" s="2">
        <v>1.369</v>
      </c>
      <c r="AE42" s="1">
        <v>0.98074394804172393</v>
      </c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74" s="32" customFormat="1" x14ac:dyDescent="0.3">
      <c r="A43" s="32" t="s">
        <v>202</v>
      </c>
      <c r="C43" s="32" t="s">
        <v>240</v>
      </c>
      <c r="E43" s="33" t="s">
        <v>268</v>
      </c>
      <c r="F43" s="32">
        <f>STDEV(F38:F41)/(SQRT(4))</f>
        <v>0.68758919211740599</v>
      </c>
      <c r="G43" s="34">
        <f t="shared" ref="G43:O43" si="90">STDEV(G38:G41)/(SQRT(4))</f>
        <v>0.61211701804247109</v>
      </c>
      <c r="H43" s="32">
        <f t="shared" si="90"/>
        <v>3.3888797927929211E-2</v>
      </c>
      <c r="I43" s="34">
        <f t="shared" si="90"/>
        <v>3.1710873999822219E-2</v>
      </c>
      <c r="J43" s="32">
        <f t="shared" si="90"/>
        <v>0.32620111383419076</v>
      </c>
      <c r="K43" s="34">
        <f t="shared" si="90"/>
        <v>0.28245373788693806</v>
      </c>
      <c r="L43" s="32">
        <f t="shared" si="90"/>
        <v>0.59634530597492996</v>
      </c>
      <c r="M43" s="34">
        <f t="shared" si="90"/>
        <v>0.58110378847371946</v>
      </c>
      <c r="N43" s="32">
        <f t="shared" si="90"/>
        <v>8.3635244763596267E-2</v>
      </c>
      <c r="O43" s="35">
        <f t="shared" si="90"/>
        <v>7.3379720312502852E-2</v>
      </c>
      <c r="P43" s="93"/>
      <c r="Q43" s="2" t="s">
        <v>203</v>
      </c>
      <c r="R43" s="2"/>
      <c r="S43" s="2" t="s">
        <v>238</v>
      </c>
      <c r="T43" s="2">
        <v>2</v>
      </c>
      <c r="U43" s="30">
        <v>34.700000000000003</v>
      </c>
      <c r="V43" s="2">
        <v>19.769939999999998</v>
      </c>
      <c r="W43" s="31">
        <v>13.08942793360046</v>
      </c>
      <c r="X43" s="2">
        <v>0.62774999999999992</v>
      </c>
      <c r="Y43" s="31">
        <v>0.41562535775615339</v>
      </c>
      <c r="Z43" s="2">
        <v>0.41312500000000002</v>
      </c>
      <c r="AA43" s="31">
        <v>0.27352485212745664</v>
      </c>
      <c r="AB43" s="2">
        <v>9.9469750000000001</v>
      </c>
      <c r="AC43" s="31">
        <v>6.5857666952871607</v>
      </c>
      <c r="AD43" s="2">
        <v>1.7834999999999999</v>
      </c>
      <c r="AE43" s="1">
        <v>1.1808328563251289</v>
      </c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</row>
    <row r="44" spans="1:74" x14ac:dyDescent="0.3">
      <c r="A44" t="s">
        <v>202</v>
      </c>
      <c r="C44" t="s">
        <v>241</v>
      </c>
      <c r="D44">
        <v>13</v>
      </c>
      <c r="E44" s="30">
        <v>46.04</v>
      </c>
      <c r="F44">
        <v>16.500340000000001</v>
      </c>
      <c r="G44" s="31">
        <v>15.120932595541401</v>
      </c>
      <c r="H44">
        <v>0.57874999999999999</v>
      </c>
      <c r="I44" s="31">
        <v>0.53036723726114643</v>
      </c>
      <c r="J44">
        <v>1.534675</v>
      </c>
      <c r="K44" s="31">
        <v>1.4063781249999998</v>
      </c>
      <c r="L44">
        <v>7.1219749999999999</v>
      </c>
      <c r="M44" s="31">
        <v>6.5265869625796178</v>
      </c>
      <c r="N44">
        <v>1.492</v>
      </c>
      <c r="O44" s="1">
        <v>1.3672707006369427</v>
      </c>
      <c r="Q44" s="2" t="s">
        <v>203</v>
      </c>
      <c r="S44" s="2" t="s">
        <v>238</v>
      </c>
      <c r="T44" s="2">
        <v>3</v>
      </c>
      <c r="U44" s="30">
        <v>34.520000000000003</v>
      </c>
      <c r="V44" s="2">
        <v>19.315659999999998</v>
      </c>
      <c r="W44" s="31">
        <v>13.773529915306757</v>
      </c>
      <c r="X44" s="2">
        <v>0.29420000000000002</v>
      </c>
      <c r="Y44" s="31">
        <v>0.2097869035323281</v>
      </c>
      <c r="Z44" s="2">
        <v>0.230625</v>
      </c>
      <c r="AA44" s="31">
        <v>0.16445310886180545</v>
      </c>
      <c r="AB44" s="2">
        <v>8.6469750000000012</v>
      </c>
      <c r="AC44" s="31">
        <v>6.1659487089444349</v>
      </c>
      <c r="AD44" s="2">
        <v>1.4674999999999998</v>
      </c>
      <c r="AE44" s="1">
        <v>1.0464387523239</v>
      </c>
    </row>
    <row r="45" spans="1:74" x14ac:dyDescent="0.3">
      <c r="A45" t="s">
        <v>202</v>
      </c>
      <c r="C45" t="s">
        <v>241</v>
      </c>
      <c r="D45">
        <v>14</v>
      </c>
      <c r="E45" s="30">
        <v>42.02</v>
      </c>
      <c r="F45">
        <v>18.499179999999999</v>
      </c>
      <c r="G45" s="31">
        <v>15.420264701448128</v>
      </c>
      <c r="H45">
        <v>0.53274999999999995</v>
      </c>
      <c r="I45" s="31">
        <v>0.44408163062884348</v>
      </c>
      <c r="J45">
        <v>1.158175</v>
      </c>
      <c r="K45" s="31">
        <v>0.96541387621503683</v>
      </c>
      <c r="L45">
        <v>6.6019749999999995</v>
      </c>
      <c r="M45" s="31">
        <v>5.5031737651259673</v>
      </c>
      <c r="N45">
        <v>1.2015</v>
      </c>
      <c r="O45" s="1">
        <v>1.0015280698274154</v>
      </c>
      <c r="Q45" s="2" t="s">
        <v>203</v>
      </c>
      <c r="S45" s="2" t="s">
        <v>238</v>
      </c>
      <c r="T45" s="2">
        <v>4</v>
      </c>
      <c r="U45" s="30">
        <v>38.36</v>
      </c>
      <c r="V45" s="2">
        <v>19.003239999999998</v>
      </c>
      <c r="W45" s="31">
        <v>14.324312957359007</v>
      </c>
      <c r="X45" s="2">
        <v>0.50374999999999992</v>
      </c>
      <c r="Y45" s="31">
        <v>0.37971801925722137</v>
      </c>
      <c r="Z45" s="2">
        <v>0.32032500000000003</v>
      </c>
      <c r="AA45" s="31">
        <v>0.24145543328748281</v>
      </c>
      <c r="AB45" s="2">
        <v>9.3519750000000013</v>
      </c>
      <c r="AC45" s="31">
        <v>7.0493566712517204</v>
      </c>
      <c r="AD45" s="2">
        <v>1.5805</v>
      </c>
      <c r="AE45" s="1">
        <v>1.191353507565337</v>
      </c>
    </row>
    <row r="46" spans="1:74" x14ac:dyDescent="0.3">
      <c r="A46" t="s">
        <v>202</v>
      </c>
      <c r="C46" t="s">
        <v>241</v>
      </c>
      <c r="D46">
        <v>15</v>
      </c>
      <c r="E46" s="30">
        <v>44.35</v>
      </c>
      <c r="F46">
        <v>17.056660000000001</v>
      </c>
      <c r="G46" s="31">
        <v>14.326948314393942</v>
      </c>
      <c r="H46">
        <v>0.52224999999999999</v>
      </c>
      <c r="I46" s="31">
        <v>0.43867021780303028</v>
      </c>
      <c r="J46">
        <v>1.4956749999999999</v>
      </c>
      <c r="K46" s="31">
        <v>1.2563103456439395</v>
      </c>
      <c r="L46">
        <v>7.3119749999999994</v>
      </c>
      <c r="M46" s="31">
        <v>6.14178203125</v>
      </c>
      <c r="N46">
        <v>1.5294999999999999</v>
      </c>
      <c r="O46" s="1">
        <v>1.2847220643939394</v>
      </c>
      <c r="Q46" s="2" t="s">
        <v>203</v>
      </c>
      <c r="S46" s="2" t="s">
        <v>239</v>
      </c>
      <c r="T46" s="2">
        <v>5</v>
      </c>
      <c r="U46" s="30">
        <v>33.29</v>
      </c>
      <c r="V46" s="2">
        <v>19.258379999999999</v>
      </c>
      <c r="W46" s="31">
        <v>13.494242689960009</v>
      </c>
      <c r="X46" s="2">
        <v>0.27700000000000002</v>
      </c>
      <c r="Y46" s="31">
        <v>0.19409240159966323</v>
      </c>
      <c r="Z46" s="2">
        <v>0.24092499999999997</v>
      </c>
      <c r="AA46" s="31">
        <v>0.16881484424331719</v>
      </c>
      <c r="AB46" s="2">
        <v>4.6839749999999993</v>
      </c>
      <c r="AC46" s="31">
        <v>3.2820359450641967</v>
      </c>
      <c r="AD46" s="2">
        <v>1.2134999999999998</v>
      </c>
      <c r="AE46" s="1">
        <v>0.85029288570827188</v>
      </c>
    </row>
    <row r="47" spans="1:74" x14ac:dyDescent="0.3">
      <c r="A47" t="s">
        <v>202</v>
      </c>
      <c r="C47" t="s">
        <v>241</v>
      </c>
      <c r="D47">
        <v>16</v>
      </c>
      <c r="E47" s="30">
        <v>40.770000000000003</v>
      </c>
      <c r="F47">
        <v>18.43834</v>
      </c>
      <c r="G47" s="31">
        <v>14.829968865653978</v>
      </c>
      <c r="H47">
        <v>0.47644999999999998</v>
      </c>
      <c r="I47" s="31">
        <v>0.38320904517656346</v>
      </c>
      <c r="J47">
        <v>0.65767500000000001</v>
      </c>
      <c r="K47" s="31">
        <v>0.52896843065693433</v>
      </c>
      <c r="L47">
        <v>7.5169749999999995</v>
      </c>
      <c r="M47" s="31">
        <v>6.0459078861708431</v>
      </c>
      <c r="N47">
        <v>1.2694999999999999</v>
      </c>
      <c r="O47" s="1">
        <v>1.0210596764647859</v>
      </c>
      <c r="Q47" s="2" t="s">
        <v>203</v>
      </c>
      <c r="S47" s="2" t="s">
        <v>239</v>
      </c>
      <c r="T47" s="2">
        <v>6</v>
      </c>
      <c r="U47" s="30">
        <v>33.11</v>
      </c>
      <c r="V47" s="2">
        <v>22.785220000000002</v>
      </c>
      <c r="W47" s="31">
        <v>14.737617390115258</v>
      </c>
      <c r="X47" s="2">
        <v>0.18710000000000002</v>
      </c>
      <c r="Y47" s="31">
        <v>0.12101740574330926</v>
      </c>
      <c r="Z47" s="2">
        <v>0.17232500000000001</v>
      </c>
      <c r="AA47" s="31">
        <v>0.11146084684508693</v>
      </c>
      <c r="AB47" s="2">
        <v>3.1584750000000001</v>
      </c>
      <c r="AC47" s="31">
        <v>2.0429206339128738</v>
      </c>
      <c r="AD47" s="2">
        <v>0.82800000000000007</v>
      </c>
      <c r="AE47" s="1">
        <v>0.53555538191052954</v>
      </c>
    </row>
    <row r="48" spans="1:74" s="32" customFormat="1" x14ac:dyDescent="0.3">
      <c r="A48" s="32" t="s">
        <v>202</v>
      </c>
      <c r="C48" s="32" t="s">
        <v>241</v>
      </c>
      <c r="E48" s="33" t="s">
        <v>267</v>
      </c>
      <c r="F48" s="32">
        <f>AVERAGE(F44:F47)</f>
        <v>17.623630000000002</v>
      </c>
      <c r="G48" s="34">
        <f t="shared" ref="G48" si="91">AVERAGE(G44:G47)</f>
        <v>14.924528619259362</v>
      </c>
      <c r="H48" s="32">
        <f t="shared" ref="H48" si="92">AVERAGE(H44:H47)</f>
        <v>0.52754999999999996</v>
      </c>
      <c r="I48" s="34">
        <f t="shared" ref="I48" si="93">AVERAGE(I44:I47)</f>
        <v>0.44908203271739594</v>
      </c>
      <c r="J48" s="32">
        <f t="shared" ref="J48" si="94">AVERAGE(J44:J47)</f>
        <v>1.2115500000000001</v>
      </c>
      <c r="K48" s="34">
        <f t="shared" ref="K48" si="95">AVERAGE(K44:K47)</f>
        <v>1.0392676943789776</v>
      </c>
      <c r="L48" s="32">
        <f t="shared" ref="L48" si="96">AVERAGE(L44:L47)</f>
        <v>7.1382249999999994</v>
      </c>
      <c r="M48" s="34">
        <f t="shared" ref="M48" si="97">AVERAGE(M44:M47)</f>
        <v>6.0543626612816066</v>
      </c>
      <c r="N48" s="32">
        <f t="shared" ref="N48" si="98">AVERAGE(N44:N47)</f>
        <v>1.3731249999999999</v>
      </c>
      <c r="O48" s="35">
        <f t="shared" ref="O48" si="99">AVERAGE(O44:O47)</f>
        <v>1.1686451278307708</v>
      </c>
      <c r="P48" s="93"/>
      <c r="Q48" s="2" t="s">
        <v>203</v>
      </c>
      <c r="R48" s="2"/>
      <c r="S48" s="2" t="s">
        <v>239</v>
      </c>
      <c r="T48" s="2">
        <v>7</v>
      </c>
      <c r="U48" s="30">
        <v>35.42</v>
      </c>
      <c r="V48" s="2">
        <v>19.918890000000001</v>
      </c>
      <c r="W48" s="31">
        <v>13.641281589327148</v>
      </c>
      <c r="X48" s="2">
        <v>0.16545000000000001</v>
      </c>
      <c r="Y48" s="31">
        <v>0.11330701856148494</v>
      </c>
      <c r="Z48" s="2">
        <v>0.38242500000000001</v>
      </c>
      <c r="AA48" s="31">
        <v>0.26190049303944318</v>
      </c>
      <c r="AB48" s="2">
        <v>5.0569749999999996</v>
      </c>
      <c r="AC48" s="31">
        <v>3.4632261117556071</v>
      </c>
      <c r="AD48" s="2">
        <v>1.18</v>
      </c>
      <c r="AE48" s="1">
        <v>0.80811291569992272</v>
      </c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</row>
    <row r="49" spans="1:74" s="32" customFormat="1" x14ac:dyDescent="0.3">
      <c r="A49" s="32" t="s">
        <v>202</v>
      </c>
      <c r="C49" s="32" t="s">
        <v>241</v>
      </c>
      <c r="E49" s="33" t="s">
        <v>268</v>
      </c>
      <c r="F49" s="32">
        <f>STDEV(F44:F47)/(SQRT(4))</f>
        <v>0.50113002234948922</v>
      </c>
      <c r="G49" s="34">
        <f t="shared" ref="G49:O49" si="100">STDEV(G44:G47)/(SQRT(4))</f>
        <v>0.23280402216746987</v>
      </c>
      <c r="H49" s="32">
        <f t="shared" si="100"/>
        <v>2.0991625314237421E-2</v>
      </c>
      <c r="I49" s="34">
        <f t="shared" si="100"/>
        <v>3.0386324879420216E-2</v>
      </c>
      <c r="J49" s="32">
        <f t="shared" si="100"/>
        <v>0.20305237163106418</v>
      </c>
      <c r="K49" s="34">
        <f t="shared" si="100"/>
        <v>0.19316169947989367</v>
      </c>
      <c r="L49" s="32">
        <f t="shared" si="100"/>
        <v>0.19610132372492203</v>
      </c>
      <c r="M49" s="34">
        <f t="shared" si="100"/>
        <v>0.21105264340315494</v>
      </c>
      <c r="N49" s="32">
        <f t="shared" si="100"/>
        <v>8.1023498391927726E-2</v>
      </c>
      <c r="O49" s="35">
        <f t="shared" si="100"/>
        <v>9.2482227979699072E-2</v>
      </c>
      <c r="P49" s="93"/>
      <c r="Q49" s="2" t="s">
        <v>203</v>
      </c>
      <c r="R49" s="2"/>
      <c r="S49" s="2" t="s">
        <v>239</v>
      </c>
      <c r="T49" s="2">
        <v>8</v>
      </c>
      <c r="U49" s="30">
        <v>35.770000000000003</v>
      </c>
      <c r="V49" s="2">
        <v>23.145859999999999</v>
      </c>
      <c r="W49" s="31">
        <v>17.049576033772652</v>
      </c>
      <c r="X49" s="2">
        <v>0.1012</v>
      </c>
      <c r="Y49" s="31">
        <v>7.4545387149917625E-2</v>
      </c>
      <c r="Z49" s="2">
        <v>2.6324999999999998E-2</v>
      </c>
      <c r="AA49" s="31">
        <v>1.9391376647446456E-2</v>
      </c>
      <c r="AB49" s="2">
        <v>3.4459750000000002</v>
      </c>
      <c r="AC49" s="31">
        <v>2.5383551431219114</v>
      </c>
      <c r="AD49" s="2">
        <v>0.74299999999999999</v>
      </c>
      <c r="AE49" s="1">
        <v>0.54730457166392088</v>
      </c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</row>
    <row r="50" spans="1:74" x14ac:dyDescent="0.3">
      <c r="A50" t="s">
        <v>203</v>
      </c>
      <c r="C50" t="s">
        <v>238</v>
      </c>
      <c r="D50">
        <v>1</v>
      </c>
      <c r="E50" s="30">
        <v>36.4</v>
      </c>
      <c r="F50">
        <v>18.65822</v>
      </c>
      <c r="G50" s="31">
        <v>13.366644518795511</v>
      </c>
      <c r="H50">
        <v>0.3906</v>
      </c>
      <c r="I50" s="31">
        <v>0.27982365676048021</v>
      </c>
      <c r="J50">
        <v>0.35042500000000004</v>
      </c>
      <c r="K50" s="31">
        <v>0.25104251131666994</v>
      </c>
      <c r="L50">
        <v>9.1069750000000003</v>
      </c>
      <c r="M50" s="31">
        <v>6.5241859870104308</v>
      </c>
      <c r="N50">
        <v>1.369</v>
      </c>
      <c r="O50" s="1">
        <v>0.98074394804172393</v>
      </c>
      <c r="Q50" s="32" t="s">
        <v>203</v>
      </c>
      <c r="R50" s="32"/>
      <c r="S50" s="32" t="s">
        <v>359</v>
      </c>
      <c r="T50" s="32"/>
      <c r="U50" s="33" t="s">
        <v>267</v>
      </c>
      <c r="V50" s="32">
        <f>AVERAGE(V42:V49)</f>
        <v>20.231926250000001</v>
      </c>
      <c r="W50" s="34">
        <f t="shared" ref="W50" si="101">AVERAGE(W42:W49)</f>
        <v>14.184579128529601</v>
      </c>
      <c r="X50" s="32">
        <f t="shared" ref="X50" si="102">AVERAGE(X42:X49)</f>
        <v>0.31838124999999995</v>
      </c>
      <c r="Y50" s="34">
        <f t="shared" ref="Y50" si="103">AVERAGE(Y42:Y49)</f>
        <v>0.22348951879506976</v>
      </c>
      <c r="Z50" s="32">
        <f t="shared" ref="Z50" si="104">AVERAGE(Z42:Z49)</f>
        <v>0.26706249999999998</v>
      </c>
      <c r="AA50" s="34">
        <f t="shared" ref="AA50" si="105">AVERAGE(AA42:AA49)</f>
        <v>0.18650543329608857</v>
      </c>
      <c r="AB50" s="32">
        <f t="shared" ref="AB50" si="106">AVERAGE(AB42:AB49)</f>
        <v>6.6747874999999999</v>
      </c>
      <c r="AC50" s="34">
        <f t="shared" ref="AC50" si="107">AVERAGE(AC42:AC49)</f>
        <v>4.7064744870435424</v>
      </c>
      <c r="AD50" s="32">
        <f t="shared" ref="AD50" si="108">AVERAGE(AD42:AD49)</f>
        <v>1.2706249999999999</v>
      </c>
      <c r="AE50" s="35">
        <f>AVERAGE(AE42:AE49)</f>
        <v>0.89257935240484176</v>
      </c>
    </row>
    <row r="51" spans="1:74" x14ac:dyDescent="0.3">
      <c r="A51" t="s">
        <v>203</v>
      </c>
      <c r="C51" t="s">
        <v>238</v>
      </c>
      <c r="D51">
        <v>2</v>
      </c>
      <c r="E51" s="30">
        <v>34.700000000000003</v>
      </c>
      <c r="F51">
        <v>19.769939999999998</v>
      </c>
      <c r="G51" s="31">
        <v>13.08942793360046</v>
      </c>
      <c r="H51">
        <v>0.62774999999999992</v>
      </c>
      <c r="I51" s="31">
        <v>0.41562535775615339</v>
      </c>
      <c r="J51">
        <v>0.41312500000000002</v>
      </c>
      <c r="K51" s="31">
        <v>0.27352485212745664</v>
      </c>
      <c r="L51">
        <v>9.9469750000000001</v>
      </c>
      <c r="M51" s="31">
        <v>6.5857666952871607</v>
      </c>
      <c r="N51">
        <v>1.7834999999999999</v>
      </c>
      <c r="O51" s="1">
        <v>1.1808328563251289</v>
      </c>
      <c r="Q51" s="32" t="s">
        <v>203</v>
      </c>
      <c r="R51" s="32"/>
      <c r="S51" s="32" t="s">
        <v>359</v>
      </c>
      <c r="T51" s="32"/>
      <c r="U51" s="33" t="s">
        <v>268</v>
      </c>
      <c r="V51" s="32">
        <f>STDEV(V42:V49)/(SQRT(8))</f>
        <v>0.61376035438148924</v>
      </c>
      <c r="W51" s="34">
        <f t="shared" ref="W51:AE51" si="109">STDEV(W42:W49)/(SQRT(8))</f>
        <v>0.45005268272004167</v>
      </c>
      <c r="X51" s="32">
        <f t="shared" si="109"/>
        <v>6.3439188357194837E-2</v>
      </c>
      <c r="Y51" s="34">
        <f t="shared" si="109"/>
        <v>4.4395560407308382E-2</v>
      </c>
      <c r="Z51" s="32">
        <f t="shared" si="109"/>
        <v>4.4993959664048282E-2</v>
      </c>
      <c r="AA51" s="34">
        <f t="shared" si="109"/>
        <v>3.1281952540305046E-2</v>
      </c>
      <c r="AB51" s="32">
        <f t="shared" si="109"/>
        <v>1.0093309220252051</v>
      </c>
      <c r="AC51" s="34">
        <f t="shared" si="109"/>
        <v>0.72978627662851026</v>
      </c>
      <c r="AD51" s="32">
        <f t="shared" si="109"/>
        <v>0.12629909759602975</v>
      </c>
      <c r="AE51" s="35">
        <f t="shared" si="109"/>
        <v>9.0574091918083133E-2</v>
      </c>
    </row>
    <row r="52" spans="1:74" x14ac:dyDescent="0.3">
      <c r="A52" t="s">
        <v>203</v>
      </c>
      <c r="C52" t="s">
        <v>238</v>
      </c>
      <c r="D52">
        <v>3</v>
      </c>
      <c r="E52" s="30">
        <v>34.520000000000003</v>
      </c>
      <c r="F52">
        <v>19.315659999999998</v>
      </c>
      <c r="G52" s="31">
        <v>13.773529915306757</v>
      </c>
      <c r="H52">
        <v>0.29420000000000002</v>
      </c>
      <c r="I52" s="31">
        <v>0.2097869035323281</v>
      </c>
      <c r="J52">
        <v>0.230625</v>
      </c>
      <c r="K52" s="31">
        <v>0.16445310886180545</v>
      </c>
      <c r="L52">
        <v>8.6469750000000012</v>
      </c>
      <c r="M52" s="31">
        <v>6.1659487089444349</v>
      </c>
      <c r="N52">
        <v>1.4674999999999998</v>
      </c>
      <c r="O52" s="1">
        <v>1.0464387523239</v>
      </c>
      <c r="Q52" s="2" t="s">
        <v>203</v>
      </c>
      <c r="S52" s="2" t="s">
        <v>240</v>
      </c>
      <c r="T52" s="2">
        <v>9</v>
      </c>
      <c r="U52" s="30">
        <v>34.18</v>
      </c>
      <c r="V52" s="2">
        <v>22.721900000000002</v>
      </c>
      <c r="W52" s="31">
        <v>16.029608710010319</v>
      </c>
      <c r="X52" s="2">
        <v>0.36660000000000004</v>
      </c>
      <c r="Y52" s="31">
        <v>0.25862513931888542</v>
      </c>
      <c r="Z52" s="2">
        <v>0.276675</v>
      </c>
      <c r="AA52" s="31">
        <v>0.19518578947368417</v>
      </c>
      <c r="AB52" s="2">
        <v>5.4019749999999993</v>
      </c>
      <c r="AC52" s="31">
        <v>3.8109289060887508</v>
      </c>
      <c r="AD52" s="2">
        <v>0.46650000000000003</v>
      </c>
      <c r="AE52" s="1">
        <v>0.32910154798761609</v>
      </c>
    </row>
    <row r="53" spans="1:74" x14ac:dyDescent="0.3">
      <c r="A53" t="s">
        <v>203</v>
      </c>
      <c r="C53" t="s">
        <v>238</v>
      </c>
      <c r="D53">
        <v>4</v>
      </c>
      <c r="E53" s="30">
        <v>38.36</v>
      </c>
      <c r="F53">
        <v>19.003239999999998</v>
      </c>
      <c r="G53" s="31">
        <v>14.324312957359007</v>
      </c>
      <c r="H53">
        <v>0.50374999999999992</v>
      </c>
      <c r="I53" s="31">
        <v>0.37971801925722137</v>
      </c>
      <c r="J53">
        <v>0.32032500000000003</v>
      </c>
      <c r="K53" s="31">
        <v>0.24145543328748281</v>
      </c>
      <c r="L53">
        <v>9.3519750000000013</v>
      </c>
      <c r="M53" s="31">
        <v>7.0493566712517204</v>
      </c>
      <c r="N53">
        <v>1.5805</v>
      </c>
      <c r="O53" s="1">
        <v>1.191353507565337</v>
      </c>
      <c r="Q53" s="2" t="s">
        <v>203</v>
      </c>
      <c r="S53" s="2" t="s">
        <v>240</v>
      </c>
      <c r="T53" s="2">
        <v>10</v>
      </c>
      <c r="U53" s="30">
        <v>39.619999999999997</v>
      </c>
      <c r="V53" s="2">
        <v>22.035260000000001</v>
      </c>
      <c r="W53" s="31">
        <v>17.583826811681771</v>
      </c>
      <c r="X53" s="2">
        <v>0.42205000000000004</v>
      </c>
      <c r="Y53" s="31">
        <v>0.33678994964753273</v>
      </c>
      <c r="Z53" s="2">
        <v>0.27692500000000003</v>
      </c>
      <c r="AA53" s="31">
        <v>0.22098224572004033</v>
      </c>
      <c r="AB53" s="2">
        <v>8.6519750000000002</v>
      </c>
      <c r="AC53" s="31">
        <v>6.9041540684793556</v>
      </c>
      <c r="AD53" s="2">
        <v>0.75650000000000006</v>
      </c>
      <c r="AE53" s="1">
        <v>0.6036763343403827</v>
      </c>
    </row>
    <row r="54" spans="1:74" s="32" customFormat="1" x14ac:dyDescent="0.3">
      <c r="A54" s="32" t="s">
        <v>203</v>
      </c>
      <c r="C54" s="32" t="s">
        <v>238</v>
      </c>
      <c r="E54" s="33" t="s">
        <v>267</v>
      </c>
      <c r="F54" s="32">
        <f>AVERAGE(F50:F53)</f>
        <v>19.186765000000001</v>
      </c>
      <c r="G54" s="34">
        <f t="shared" ref="G54" si="110">AVERAGE(G50:G53)</f>
        <v>13.638478831265433</v>
      </c>
      <c r="H54" s="32">
        <f t="shared" ref="H54" si="111">AVERAGE(H50:H53)</f>
        <v>0.45407499999999995</v>
      </c>
      <c r="I54" s="34">
        <f t="shared" ref="I54" si="112">AVERAGE(I50:I53)</f>
        <v>0.32123848432654578</v>
      </c>
      <c r="J54" s="32">
        <f t="shared" ref="J54" si="113">AVERAGE(J50:J53)</f>
        <v>0.328625</v>
      </c>
      <c r="K54" s="34">
        <f t="shared" ref="K54" si="114">AVERAGE(K50:K53)</f>
        <v>0.23261897639835372</v>
      </c>
      <c r="L54" s="32">
        <f t="shared" ref="L54" si="115">AVERAGE(L50:L53)</f>
        <v>9.2632250000000003</v>
      </c>
      <c r="M54" s="34">
        <f t="shared" ref="M54" si="116">AVERAGE(M50:M53)</f>
        <v>6.5813145156234363</v>
      </c>
      <c r="N54" s="32">
        <f t="shared" ref="N54" si="117">AVERAGE(N50:N53)</f>
        <v>1.5501249999999998</v>
      </c>
      <c r="O54" s="35">
        <f t="shared" ref="O54" si="118">AVERAGE(O50:O53)</f>
        <v>1.0998422660640224</v>
      </c>
      <c r="P54" s="93"/>
      <c r="Q54" s="2" t="s">
        <v>203</v>
      </c>
      <c r="R54" s="2"/>
      <c r="S54" s="2" t="s">
        <v>240</v>
      </c>
      <c r="T54" s="2">
        <v>11</v>
      </c>
      <c r="U54" s="30">
        <v>40.21</v>
      </c>
      <c r="V54" s="2">
        <v>22.296779999999998</v>
      </c>
      <c r="W54" s="31">
        <v>17.538214471830987</v>
      </c>
      <c r="X54" s="2">
        <v>0.38525000000000004</v>
      </c>
      <c r="Y54" s="31">
        <v>0.30303017410015654</v>
      </c>
      <c r="Z54" s="2">
        <v>0.14307500000000001</v>
      </c>
      <c r="AA54" s="31">
        <v>0.11254001858372457</v>
      </c>
      <c r="AB54" s="2">
        <v>5.8519749999999995</v>
      </c>
      <c r="AC54" s="31">
        <v>4.603049975547731</v>
      </c>
      <c r="AD54" s="2">
        <v>0.43785000000000002</v>
      </c>
      <c r="AE54" s="1">
        <v>0.34440431338028171</v>
      </c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</row>
    <row r="55" spans="1:74" s="32" customFormat="1" x14ac:dyDescent="0.3">
      <c r="A55" s="32" t="s">
        <v>203</v>
      </c>
      <c r="C55" s="32" t="s">
        <v>238</v>
      </c>
      <c r="E55" s="33" t="s">
        <v>268</v>
      </c>
      <c r="F55" s="32">
        <f>STDEV(F50:F53)/(SQRT(4))</f>
        <v>0.23624638344674506</v>
      </c>
      <c r="G55" s="34">
        <f t="shared" ref="G55:O55" si="119">STDEV(G50:G53)/(SQRT(4))</f>
        <v>0.26832163931216041</v>
      </c>
      <c r="H55" s="32">
        <f t="shared" si="119"/>
        <v>7.2006771961624069E-2</v>
      </c>
      <c r="I55" s="34">
        <f t="shared" si="119"/>
        <v>4.6962201720622966E-2</v>
      </c>
      <c r="J55" s="32">
        <f t="shared" si="119"/>
        <v>3.7956532156314511E-2</v>
      </c>
      <c r="K55" s="34">
        <f t="shared" si="119"/>
        <v>2.369491115446325E-2</v>
      </c>
      <c r="L55" s="32">
        <f t="shared" si="119"/>
        <v>0.27073491801637489</v>
      </c>
      <c r="M55" s="34">
        <f t="shared" si="119"/>
        <v>0.18140096092370292</v>
      </c>
      <c r="N55" s="32">
        <f t="shared" si="119"/>
        <v>8.8984871139237282E-2</v>
      </c>
      <c r="O55" s="35">
        <f t="shared" si="119"/>
        <v>5.1615669187019764E-2</v>
      </c>
      <c r="P55" s="93"/>
      <c r="Q55" s="2" t="s">
        <v>203</v>
      </c>
      <c r="R55" s="2"/>
      <c r="S55" s="2" t="s">
        <v>240</v>
      </c>
      <c r="T55" s="2">
        <v>12</v>
      </c>
      <c r="U55" s="30">
        <v>37.99</v>
      </c>
      <c r="V55" s="2">
        <v>23.204950000000004</v>
      </c>
      <c r="W55" s="31">
        <v>17.730411313354793</v>
      </c>
      <c r="X55" s="2">
        <v>0.2354</v>
      </c>
      <c r="Y55" s="31">
        <v>0.17986415929203542</v>
      </c>
      <c r="Z55" s="2">
        <v>0.16642499999999999</v>
      </c>
      <c r="AA55" s="31">
        <v>0.1271618211987128</v>
      </c>
      <c r="AB55" s="2">
        <v>5.6269749999999998</v>
      </c>
      <c r="AC55" s="31">
        <v>4.2994525392196294</v>
      </c>
      <c r="AD55" s="2">
        <v>0.38370000000000004</v>
      </c>
      <c r="AE55" s="1">
        <v>0.29317705148833473</v>
      </c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</row>
    <row r="56" spans="1:74" x14ac:dyDescent="0.3">
      <c r="A56" t="s">
        <v>203</v>
      </c>
      <c r="C56" t="s">
        <v>239</v>
      </c>
      <c r="D56">
        <v>5</v>
      </c>
      <c r="E56" s="30">
        <v>33.29</v>
      </c>
      <c r="F56">
        <v>19.258379999999999</v>
      </c>
      <c r="G56" s="31">
        <v>13.494242689960009</v>
      </c>
      <c r="H56">
        <v>0.27700000000000002</v>
      </c>
      <c r="I56" s="31">
        <v>0.19409240159966323</v>
      </c>
      <c r="J56">
        <v>0.24092499999999997</v>
      </c>
      <c r="K56" s="31">
        <v>0.16881484424331719</v>
      </c>
      <c r="L56">
        <v>4.6839749999999993</v>
      </c>
      <c r="M56" s="31">
        <v>3.2820359450641967</v>
      </c>
      <c r="N56">
        <v>1.2134999999999998</v>
      </c>
      <c r="O56" s="1">
        <v>0.85029288570827188</v>
      </c>
      <c r="Q56" s="2" t="s">
        <v>203</v>
      </c>
      <c r="S56" s="2" t="s">
        <v>241</v>
      </c>
      <c r="T56" s="2">
        <v>13</v>
      </c>
      <c r="U56" s="30">
        <v>34.909999999999997</v>
      </c>
      <c r="V56" s="2">
        <v>19.353809999999999</v>
      </c>
      <c r="W56" s="31">
        <v>13.448278405652864</v>
      </c>
      <c r="X56" s="2">
        <v>0.20155000000000001</v>
      </c>
      <c r="Y56" s="31">
        <v>0.14004997014331208</v>
      </c>
      <c r="Z56" s="2">
        <v>1.8874999999999999E-2</v>
      </c>
      <c r="AA56" s="31">
        <v>1.3115570262738852E-2</v>
      </c>
      <c r="AB56" s="2">
        <v>4.3619749999999993</v>
      </c>
      <c r="AC56" s="31">
        <v>3.030982230294585</v>
      </c>
      <c r="AD56" s="2">
        <v>0.624</v>
      </c>
      <c r="AE56" s="1">
        <v>0.43359554140127382</v>
      </c>
    </row>
    <row r="57" spans="1:74" x14ac:dyDescent="0.3">
      <c r="A57" t="s">
        <v>203</v>
      </c>
      <c r="C57" t="s">
        <v>239</v>
      </c>
      <c r="D57">
        <v>6</v>
      </c>
      <c r="E57" s="30">
        <v>33.11</v>
      </c>
      <c r="F57">
        <v>22.785220000000002</v>
      </c>
      <c r="G57" s="31">
        <v>14.737617390115258</v>
      </c>
      <c r="H57">
        <v>0.18710000000000002</v>
      </c>
      <c r="I57" s="31">
        <v>0.12101740574330926</v>
      </c>
      <c r="J57">
        <v>0.17232500000000001</v>
      </c>
      <c r="K57" s="31">
        <v>0.11146084684508693</v>
      </c>
      <c r="L57">
        <v>3.1584750000000001</v>
      </c>
      <c r="M57" s="31">
        <v>2.0429206339128738</v>
      </c>
      <c r="N57">
        <v>0.82800000000000007</v>
      </c>
      <c r="O57" s="1">
        <v>0.53555538191052954</v>
      </c>
      <c r="Q57" s="2" t="s">
        <v>203</v>
      </c>
      <c r="S57" s="2" t="s">
        <v>241</v>
      </c>
      <c r="T57" s="2">
        <v>14</v>
      </c>
      <c r="U57" s="30">
        <v>33.81</v>
      </c>
      <c r="V57" s="2">
        <v>23.085460000000001</v>
      </c>
      <c r="W57" s="31">
        <v>15.48342397540171</v>
      </c>
      <c r="X57" s="2">
        <v>0.36175000000000002</v>
      </c>
      <c r="Y57" s="31">
        <v>0.24262581829002186</v>
      </c>
      <c r="Z57" s="2">
        <v>0.15082499999999999</v>
      </c>
      <c r="AA57" s="31">
        <v>0.10115836639555645</v>
      </c>
      <c r="AB57" s="2">
        <v>5.3319749999999999</v>
      </c>
      <c r="AC57" s="31">
        <v>3.5761570075381872</v>
      </c>
      <c r="AD57" s="2">
        <v>0.75</v>
      </c>
      <c r="AE57" s="1">
        <v>0.5030251934140052</v>
      </c>
    </row>
    <row r="58" spans="1:74" x14ac:dyDescent="0.3">
      <c r="A58" t="s">
        <v>203</v>
      </c>
      <c r="C58" t="s">
        <v>239</v>
      </c>
      <c r="D58">
        <v>7</v>
      </c>
      <c r="E58" s="30">
        <v>35.42</v>
      </c>
      <c r="F58">
        <v>19.918890000000001</v>
      </c>
      <c r="G58" s="31">
        <v>13.641281589327148</v>
      </c>
      <c r="H58">
        <v>0.16545000000000001</v>
      </c>
      <c r="I58" s="31">
        <v>0.11330701856148494</v>
      </c>
      <c r="J58">
        <v>0.38242500000000001</v>
      </c>
      <c r="K58" s="31">
        <v>0.26190049303944318</v>
      </c>
      <c r="L58">
        <v>5.0569749999999996</v>
      </c>
      <c r="M58" s="31">
        <v>3.4632261117556071</v>
      </c>
      <c r="N58">
        <v>1.18</v>
      </c>
      <c r="O58" s="1">
        <v>0.80811291569992272</v>
      </c>
      <c r="Q58" s="2" t="s">
        <v>203</v>
      </c>
      <c r="S58" s="2" t="s">
        <v>241</v>
      </c>
      <c r="T58" s="2">
        <v>15</v>
      </c>
      <c r="U58" s="30">
        <v>36.229999999999997</v>
      </c>
      <c r="V58" s="2">
        <v>26.20936</v>
      </c>
      <c r="W58" s="31">
        <v>17.984187742424243</v>
      </c>
      <c r="X58" s="2">
        <v>0.30235000000000001</v>
      </c>
      <c r="Y58" s="31">
        <v>0.2074647821969697</v>
      </c>
      <c r="Z58" s="2">
        <v>0.22862499999999999</v>
      </c>
      <c r="AA58" s="31">
        <v>0.15687658617424241</v>
      </c>
      <c r="AB58" s="2">
        <v>5.3169749999999993</v>
      </c>
      <c r="AC58" s="31">
        <v>3.6483712926136356</v>
      </c>
      <c r="AD58" s="2">
        <v>0.92749999999999999</v>
      </c>
      <c r="AE58" s="1">
        <v>0.63642660984848487</v>
      </c>
    </row>
    <row r="59" spans="1:74" x14ac:dyDescent="0.3">
      <c r="A59" t="s">
        <v>203</v>
      </c>
      <c r="C59" t="s">
        <v>239</v>
      </c>
      <c r="D59">
        <v>8</v>
      </c>
      <c r="E59" s="30">
        <v>35.770000000000003</v>
      </c>
      <c r="F59">
        <v>23.145859999999999</v>
      </c>
      <c r="G59" s="31">
        <v>17.049576033772652</v>
      </c>
      <c r="H59">
        <v>0.1012</v>
      </c>
      <c r="I59" s="31">
        <v>7.4545387149917625E-2</v>
      </c>
      <c r="J59">
        <v>2.6324999999999998E-2</v>
      </c>
      <c r="K59" s="31">
        <v>1.9391376647446456E-2</v>
      </c>
      <c r="L59">
        <v>3.4459750000000002</v>
      </c>
      <c r="M59" s="31">
        <v>2.5383551431219114</v>
      </c>
      <c r="N59">
        <v>0.74299999999999999</v>
      </c>
      <c r="O59" s="1">
        <v>0.54730457166392088</v>
      </c>
      <c r="Q59" s="2" t="s">
        <v>203</v>
      </c>
      <c r="S59" s="2" t="s">
        <v>241</v>
      </c>
      <c r="T59" s="2">
        <v>16</v>
      </c>
      <c r="U59" s="30">
        <v>35.5</v>
      </c>
      <c r="V59" s="2">
        <v>22.550819999999998</v>
      </c>
      <c r="W59" s="31">
        <v>15.79313691063326</v>
      </c>
      <c r="X59" s="2">
        <v>0.53825000000000001</v>
      </c>
      <c r="Y59" s="31">
        <v>0.3769555139080687</v>
      </c>
      <c r="Z59" s="2">
        <v>0.51267499999999999</v>
      </c>
      <c r="AA59" s="31">
        <v>0.35904443677253894</v>
      </c>
      <c r="AB59" s="2">
        <v>8.4669749999999997</v>
      </c>
      <c r="AC59" s="31">
        <v>5.9297220852239096</v>
      </c>
      <c r="AD59" s="2">
        <v>1.6669999999999998</v>
      </c>
      <c r="AE59" s="1">
        <v>1.1674590649043204</v>
      </c>
    </row>
    <row r="60" spans="1:74" s="32" customFormat="1" x14ac:dyDescent="0.3">
      <c r="A60" s="32" t="s">
        <v>203</v>
      </c>
      <c r="C60" s="32" t="s">
        <v>239</v>
      </c>
      <c r="E60" s="33" t="s">
        <v>267</v>
      </c>
      <c r="F60" s="32">
        <f>AVERAGE(F56:F59)</f>
        <v>21.2770875</v>
      </c>
      <c r="G60" s="34">
        <f t="shared" ref="G60" si="120">AVERAGE(G56:G59)</f>
        <v>14.730679425793767</v>
      </c>
      <c r="H60" s="32">
        <f t="shared" ref="H60" si="121">AVERAGE(H56:H59)</f>
        <v>0.1826875</v>
      </c>
      <c r="I60" s="34">
        <f t="shared" ref="I60" si="122">AVERAGE(I56:I59)</f>
        <v>0.12574055326359376</v>
      </c>
      <c r="J60" s="32">
        <f t="shared" ref="J60" si="123">AVERAGE(J56:J59)</f>
        <v>0.20550000000000002</v>
      </c>
      <c r="K60" s="34">
        <f t="shared" ref="K60" si="124">AVERAGE(K56:K59)</f>
        <v>0.14039189019382345</v>
      </c>
      <c r="L60" s="32">
        <f t="shared" ref="L60" si="125">AVERAGE(L56:L59)</f>
        <v>4.0863499999999995</v>
      </c>
      <c r="M60" s="34">
        <f t="shared" ref="M60" si="126">AVERAGE(M56:M59)</f>
        <v>2.8316344584636477</v>
      </c>
      <c r="N60" s="32">
        <f t="shared" ref="N60" si="127">AVERAGE(N56:N59)</f>
        <v>0.99112499999999992</v>
      </c>
      <c r="O60" s="35">
        <f t="shared" ref="O60" si="128">AVERAGE(O56:O59)</f>
        <v>0.68531643874566139</v>
      </c>
      <c r="P60" s="93"/>
      <c r="Q60" s="32" t="s">
        <v>203</v>
      </c>
      <c r="S60" s="32" t="s">
        <v>360</v>
      </c>
      <c r="U60" s="33" t="s">
        <v>267</v>
      </c>
      <c r="V60" s="32">
        <f>AVERAGE(V52:V59)</f>
        <v>22.682292499999999</v>
      </c>
      <c r="W60" s="34">
        <f t="shared" ref="W60" si="129">AVERAGE(W52:W59)</f>
        <v>16.448886042623741</v>
      </c>
      <c r="X60" s="32">
        <f t="shared" ref="X60" si="130">AVERAGE(X52:X59)</f>
        <v>0.35165000000000002</v>
      </c>
      <c r="Y60" s="34">
        <f t="shared" ref="Y60" si="131">AVERAGE(Y52:Y59)</f>
        <v>0.25567568836212279</v>
      </c>
      <c r="Z60" s="32">
        <f t="shared" ref="Z60" si="132">AVERAGE(Z52:Z59)</f>
        <v>0.22176250000000003</v>
      </c>
      <c r="AA60" s="34">
        <f t="shared" ref="AA60" si="133">AVERAGE(AA52:AA59)</f>
        <v>0.1607581043226548</v>
      </c>
      <c r="AB60" s="32">
        <f t="shared" ref="AB60" si="134">AVERAGE(AB52:AB59)</f>
        <v>6.1263499999999995</v>
      </c>
      <c r="AC60" s="34">
        <f t="shared" ref="AC60" si="135">AVERAGE(AC52:AC59)</f>
        <v>4.475352263125723</v>
      </c>
      <c r="AD60" s="32">
        <f t="shared" ref="AD60" si="136">AVERAGE(AD52:AD59)</f>
        <v>0.75163124999999997</v>
      </c>
      <c r="AE60" s="35">
        <f>AVERAGE(AE52:AE59)</f>
        <v>0.5388582070955874</v>
      </c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</row>
    <row r="61" spans="1:74" s="32" customFormat="1" x14ac:dyDescent="0.3">
      <c r="A61" s="32" t="s">
        <v>203</v>
      </c>
      <c r="C61" s="32" t="s">
        <v>239</v>
      </c>
      <c r="E61" s="33" t="s">
        <v>268</v>
      </c>
      <c r="F61" s="32">
        <f>STDEV(F56:F59)/(SQRT(4))</f>
        <v>0.98685758487378361</v>
      </c>
      <c r="G61" s="34">
        <f t="shared" ref="G61:O61" si="137">STDEV(G56:G59)/(SQRT(4))</f>
        <v>0.82122332841835699</v>
      </c>
      <c r="H61" s="32">
        <f t="shared" si="137"/>
        <v>3.6345176061159334E-2</v>
      </c>
      <c r="I61" s="34">
        <f t="shared" si="137"/>
        <v>2.4949651153290772E-2</v>
      </c>
      <c r="J61" s="32">
        <f t="shared" si="137"/>
        <v>7.4027949395256559E-2</v>
      </c>
      <c r="K61" s="34">
        <f t="shared" si="137"/>
        <v>5.0867748811769732E-2</v>
      </c>
      <c r="L61" s="32">
        <f t="shared" si="137"/>
        <v>0.46280851759484076</v>
      </c>
      <c r="M61" s="34">
        <f t="shared" si="137"/>
        <v>0.3303850997302078</v>
      </c>
      <c r="N61" s="32">
        <f t="shared" si="137"/>
        <v>0.12017355071589872</v>
      </c>
      <c r="O61" s="35">
        <f t="shared" si="137"/>
        <v>8.3552305176931088E-2</v>
      </c>
      <c r="P61" s="93"/>
      <c r="Q61" s="32" t="s">
        <v>203</v>
      </c>
      <c r="S61" s="32" t="s">
        <v>360</v>
      </c>
      <c r="U61" s="33" t="s">
        <v>268</v>
      </c>
      <c r="V61" s="32">
        <f>STDEV(V52:V59)/(SQRT(8))</f>
        <v>0.66198889332706556</v>
      </c>
      <c r="W61" s="34">
        <f t="shared" ref="W61:AE61" si="138">STDEV(W52:W59)/(SQRT(8))</f>
        <v>0.55122831840944175</v>
      </c>
      <c r="X61" s="32">
        <f t="shared" si="138"/>
        <v>3.7726637756743876E-2</v>
      </c>
      <c r="Y61" s="34">
        <f t="shared" si="138"/>
        <v>2.8394777966995157E-2</v>
      </c>
      <c r="Z61" s="32">
        <f t="shared" si="138"/>
        <v>5.109250866775171E-2</v>
      </c>
      <c r="AA61" s="34">
        <f t="shared" si="138"/>
        <v>3.6092363950048917E-2</v>
      </c>
      <c r="AB61" s="32">
        <f t="shared" si="138"/>
        <v>0.5526853579666412</v>
      </c>
      <c r="AC61" s="34">
        <f t="shared" si="138"/>
        <v>0.46448185475330983</v>
      </c>
      <c r="AD61" s="32">
        <f t="shared" si="138"/>
        <v>0.14640195248304652</v>
      </c>
      <c r="AE61" s="35">
        <f t="shared" si="138"/>
        <v>0.10030254750124593</v>
      </c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</row>
    <row r="62" spans="1:74" x14ac:dyDescent="0.3">
      <c r="A62" t="s">
        <v>203</v>
      </c>
      <c r="C62" t="s">
        <v>240</v>
      </c>
      <c r="D62">
        <v>9</v>
      </c>
      <c r="E62" s="30">
        <v>34.18</v>
      </c>
      <c r="F62">
        <v>22.721900000000002</v>
      </c>
      <c r="G62" s="31">
        <v>16.029608710010319</v>
      </c>
      <c r="H62">
        <v>0.36660000000000004</v>
      </c>
      <c r="I62" s="31">
        <v>0.25862513931888542</v>
      </c>
      <c r="J62">
        <v>0.276675</v>
      </c>
      <c r="K62" s="31">
        <v>0.19518578947368417</v>
      </c>
      <c r="L62">
        <v>5.4019749999999993</v>
      </c>
      <c r="M62" s="31">
        <v>3.8109289060887508</v>
      </c>
      <c r="N62">
        <v>0.46650000000000003</v>
      </c>
      <c r="O62" s="1">
        <v>0.32910154798761609</v>
      </c>
      <c r="Q62" s="2" t="s">
        <v>204</v>
      </c>
      <c r="S62" s="2" t="s">
        <v>238</v>
      </c>
      <c r="T62" s="2">
        <v>1</v>
      </c>
      <c r="U62" s="30">
        <v>34.090000000000003</v>
      </c>
      <c r="V62" s="2">
        <v>23.74447</v>
      </c>
      <c r="W62" s="31">
        <v>15.93089908088959</v>
      </c>
      <c r="X62" s="2">
        <v>0.47439999999999999</v>
      </c>
      <c r="Y62" s="31">
        <v>0.31828962802597915</v>
      </c>
      <c r="Z62" s="2">
        <v>0.32757500000000001</v>
      </c>
      <c r="AA62" s="31">
        <v>0.21978019582759301</v>
      </c>
      <c r="AB62" s="2">
        <v>8.4419750000000011</v>
      </c>
      <c r="AC62" s="31">
        <v>5.6639820458571162</v>
      </c>
      <c r="AD62" s="2">
        <v>1.7949999999999999</v>
      </c>
      <c r="AE62" s="1">
        <v>1.2043209998031885</v>
      </c>
    </row>
    <row r="63" spans="1:74" x14ac:dyDescent="0.3">
      <c r="A63" t="s">
        <v>203</v>
      </c>
      <c r="C63" t="s">
        <v>240</v>
      </c>
      <c r="D63">
        <v>10</v>
      </c>
      <c r="E63" s="30">
        <v>39.619999999999997</v>
      </c>
      <c r="F63">
        <v>22.035260000000001</v>
      </c>
      <c r="G63" s="31">
        <v>17.583826811681771</v>
      </c>
      <c r="H63">
        <v>0.42205000000000004</v>
      </c>
      <c r="I63" s="31">
        <v>0.33678994964753273</v>
      </c>
      <c r="J63">
        <v>0.27692500000000003</v>
      </c>
      <c r="K63" s="31">
        <v>0.22098224572004033</v>
      </c>
      <c r="L63">
        <v>8.6519750000000002</v>
      </c>
      <c r="M63" s="31">
        <v>6.9041540684793556</v>
      </c>
      <c r="N63">
        <v>0.75650000000000006</v>
      </c>
      <c r="O63" s="1">
        <v>0.6036763343403827</v>
      </c>
      <c r="Q63" s="2" t="s">
        <v>204</v>
      </c>
      <c r="S63" s="2" t="s">
        <v>238</v>
      </c>
      <c r="T63" s="2">
        <v>2</v>
      </c>
      <c r="U63" s="30">
        <v>30.18</v>
      </c>
      <c r="V63" s="2">
        <v>23.88719</v>
      </c>
      <c r="W63" s="31">
        <v>13.755302312535777</v>
      </c>
      <c r="X63" s="2">
        <v>0.34095000000000003</v>
      </c>
      <c r="Y63" s="31">
        <v>0.19633411562678882</v>
      </c>
      <c r="Z63" s="2">
        <v>0.35562500000000002</v>
      </c>
      <c r="AA63" s="31">
        <v>0.20478463079564968</v>
      </c>
      <c r="AB63" s="2">
        <v>8.5469749999999998</v>
      </c>
      <c r="AC63" s="31">
        <v>4.9217268746422436</v>
      </c>
      <c r="AD63" s="2">
        <v>1.5659999999999998</v>
      </c>
      <c r="AE63" s="1">
        <v>0.90177218088151123</v>
      </c>
    </row>
    <row r="64" spans="1:74" x14ac:dyDescent="0.3">
      <c r="A64" t="s">
        <v>203</v>
      </c>
      <c r="C64" t="s">
        <v>240</v>
      </c>
      <c r="D64">
        <v>11</v>
      </c>
      <c r="E64" s="30">
        <v>40.21</v>
      </c>
      <c r="F64">
        <v>22.296779999999998</v>
      </c>
      <c r="G64" s="31">
        <v>17.538214471830987</v>
      </c>
      <c r="H64">
        <v>0.38525000000000004</v>
      </c>
      <c r="I64" s="31">
        <v>0.30303017410015654</v>
      </c>
      <c r="J64">
        <v>0.14307500000000001</v>
      </c>
      <c r="K64" s="31">
        <v>0.11254001858372457</v>
      </c>
      <c r="L64">
        <v>5.8519749999999995</v>
      </c>
      <c r="M64" s="31">
        <v>4.603049975547731</v>
      </c>
      <c r="N64">
        <v>0.43785000000000002</v>
      </c>
      <c r="O64" s="1">
        <v>0.34440431338028171</v>
      </c>
      <c r="Q64" s="2" t="s">
        <v>204</v>
      </c>
      <c r="S64" s="2" t="s">
        <v>238</v>
      </c>
      <c r="T64" s="2">
        <v>3</v>
      </c>
      <c r="U64" s="30">
        <v>32.06</v>
      </c>
      <c r="V64" s="2">
        <v>23.420109999999998</v>
      </c>
      <c r="W64" s="31">
        <v>15.510198855608346</v>
      </c>
      <c r="X64" s="2">
        <v>0.63524999999999998</v>
      </c>
      <c r="Y64" s="31">
        <v>0.4207005783928941</v>
      </c>
      <c r="Z64" s="2">
        <v>0.44132500000000002</v>
      </c>
      <c r="AA64" s="31">
        <v>0.29227183433174969</v>
      </c>
      <c r="AB64" s="2">
        <v>10.876975</v>
      </c>
      <c r="AC64" s="31">
        <v>7.203383980582525</v>
      </c>
      <c r="AD64" s="2">
        <v>2.1915</v>
      </c>
      <c r="AE64" s="1">
        <v>1.4513424912208222</v>
      </c>
    </row>
    <row r="65" spans="1:74" x14ac:dyDescent="0.3">
      <c r="A65" t="s">
        <v>203</v>
      </c>
      <c r="C65" t="s">
        <v>240</v>
      </c>
      <c r="D65">
        <v>12</v>
      </c>
      <c r="E65" s="30">
        <v>37.99</v>
      </c>
      <c r="F65">
        <v>23.204950000000004</v>
      </c>
      <c r="G65" s="31">
        <v>17.730411313354793</v>
      </c>
      <c r="H65">
        <v>0.2354</v>
      </c>
      <c r="I65" s="31">
        <v>0.17986415929203542</v>
      </c>
      <c r="J65">
        <v>0.16642499999999999</v>
      </c>
      <c r="K65" s="31">
        <v>0.1271618211987128</v>
      </c>
      <c r="L65">
        <v>5.6269749999999998</v>
      </c>
      <c r="M65" s="31">
        <v>4.2994525392196294</v>
      </c>
      <c r="N65">
        <v>0.38370000000000004</v>
      </c>
      <c r="O65" s="1">
        <v>0.29317705148833473</v>
      </c>
      <c r="Q65" s="2" t="s">
        <v>204</v>
      </c>
      <c r="S65" s="2" t="s">
        <v>238</v>
      </c>
      <c r="T65" s="2">
        <v>4</v>
      </c>
      <c r="U65" s="30">
        <v>32.65</v>
      </c>
      <c r="V65" s="2">
        <v>20.545179999999998</v>
      </c>
      <c r="W65" s="31">
        <v>13.181374081351935</v>
      </c>
      <c r="X65" s="2">
        <v>0.42005000000000003</v>
      </c>
      <c r="Y65" s="31">
        <v>0.26949562782471997</v>
      </c>
      <c r="Z65" s="2">
        <v>0.36697500000000005</v>
      </c>
      <c r="AA65" s="31">
        <v>0.23544377579092163</v>
      </c>
      <c r="AB65" s="2">
        <v>9.5919749999999997</v>
      </c>
      <c r="AC65" s="31">
        <v>6.1540181518962456</v>
      </c>
      <c r="AD65" s="2">
        <v>1.635</v>
      </c>
      <c r="AE65" s="1">
        <v>1.0489831008056594</v>
      </c>
    </row>
    <row r="66" spans="1:74" s="32" customFormat="1" x14ac:dyDescent="0.3">
      <c r="A66" s="32" t="s">
        <v>203</v>
      </c>
      <c r="C66" s="32" t="s">
        <v>240</v>
      </c>
      <c r="E66" s="33" t="s">
        <v>267</v>
      </c>
      <c r="F66" s="32">
        <f>AVERAGE(F62:F65)</f>
        <v>22.564722500000002</v>
      </c>
      <c r="G66" s="34">
        <f t="shared" ref="G66" si="139">AVERAGE(G62:G65)</f>
        <v>17.220515326719468</v>
      </c>
      <c r="H66" s="32">
        <f t="shared" ref="H66" si="140">AVERAGE(H62:H65)</f>
        <v>0.35232500000000005</v>
      </c>
      <c r="I66" s="34">
        <f t="shared" ref="I66" si="141">AVERAGE(I62:I65)</f>
        <v>0.26957735558965251</v>
      </c>
      <c r="J66" s="32">
        <f t="shared" ref="J66" si="142">AVERAGE(J62:J65)</f>
        <v>0.21577500000000005</v>
      </c>
      <c r="K66" s="34">
        <f t="shared" ref="K66" si="143">AVERAGE(K62:K65)</f>
        <v>0.16396746874404045</v>
      </c>
      <c r="L66" s="32">
        <f t="shared" ref="L66" si="144">AVERAGE(L62:L65)</f>
        <v>6.3832249999999995</v>
      </c>
      <c r="M66" s="34">
        <f t="shared" ref="M66" si="145">AVERAGE(M62:M65)</f>
        <v>4.904396372333867</v>
      </c>
      <c r="N66" s="32">
        <f t="shared" ref="N66" si="146">AVERAGE(N62:N65)</f>
        <v>0.51113750000000002</v>
      </c>
      <c r="O66" s="35">
        <f t="shared" ref="O66" si="147">AVERAGE(O62:O65)</f>
        <v>0.39258981179915381</v>
      </c>
      <c r="P66" s="93"/>
      <c r="Q66" s="2" t="s">
        <v>204</v>
      </c>
      <c r="R66" s="2"/>
      <c r="S66" s="2" t="s">
        <v>239</v>
      </c>
      <c r="T66" s="2">
        <v>5</v>
      </c>
      <c r="U66" s="30">
        <v>28.65</v>
      </c>
      <c r="V66" s="2">
        <v>20.628259999999997</v>
      </c>
      <c r="W66" s="31">
        <v>12.43947903599242</v>
      </c>
      <c r="X66" s="2">
        <v>0.4133</v>
      </c>
      <c r="Y66" s="31">
        <v>0.24923268785518837</v>
      </c>
      <c r="Z66" s="2">
        <v>0.32907500000000001</v>
      </c>
      <c r="AA66" s="31">
        <v>0.19844240686171333</v>
      </c>
      <c r="AB66" s="2">
        <v>6.3219749999999992</v>
      </c>
      <c r="AC66" s="31">
        <v>3.8123465323089873</v>
      </c>
      <c r="AD66" s="2">
        <v>1.6924999999999999</v>
      </c>
      <c r="AE66" s="1">
        <v>1.0206298673963374</v>
      </c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</row>
    <row r="67" spans="1:74" s="32" customFormat="1" x14ac:dyDescent="0.3">
      <c r="A67" s="32" t="s">
        <v>203</v>
      </c>
      <c r="C67" s="32" t="s">
        <v>240</v>
      </c>
      <c r="E67" s="33" t="s">
        <v>268</v>
      </c>
      <c r="F67" s="32">
        <f>STDEV(F62:F65)/(SQRT(4))</f>
        <v>0.25604682847658372</v>
      </c>
      <c r="G67" s="34">
        <f t="shared" ref="G67:O67" si="148">STDEV(G62:G65)/(SQRT(4))</f>
        <v>0.39908024139039044</v>
      </c>
      <c r="H67" s="32">
        <f t="shared" si="148"/>
        <v>4.0641586357654157E-2</v>
      </c>
      <c r="I67" s="34">
        <f t="shared" si="148"/>
        <v>3.3917832695921878E-2</v>
      </c>
      <c r="J67" s="32">
        <f t="shared" si="148"/>
        <v>3.5553767967216335E-2</v>
      </c>
      <c r="K67" s="34">
        <f t="shared" si="148"/>
        <v>2.617999660049727E-2</v>
      </c>
      <c r="L67" s="32">
        <f t="shared" si="148"/>
        <v>0.76180808770975983</v>
      </c>
      <c r="M67" s="34">
        <f t="shared" si="148"/>
        <v>0.68626213620771659</v>
      </c>
      <c r="N67" s="32">
        <f t="shared" si="148"/>
        <v>8.3569650030678067E-2</v>
      </c>
      <c r="O67" s="35">
        <f t="shared" si="148"/>
        <v>7.1176435011200356E-2</v>
      </c>
      <c r="P67" s="93"/>
      <c r="Q67" s="2" t="s">
        <v>204</v>
      </c>
      <c r="R67" s="2"/>
      <c r="S67" s="2" t="s">
        <v>239</v>
      </c>
      <c r="T67" s="2">
        <v>6</v>
      </c>
      <c r="U67" s="30">
        <v>30.92</v>
      </c>
      <c r="V67" s="2">
        <v>22.132580000000001</v>
      </c>
      <c r="W67" s="31">
        <v>13.368614448134403</v>
      </c>
      <c r="X67" s="2">
        <v>0.49874999999999997</v>
      </c>
      <c r="Y67" s="31">
        <v>0.30125708146122293</v>
      </c>
      <c r="Z67" s="2">
        <v>0.33632500000000004</v>
      </c>
      <c r="AA67" s="31">
        <v>0.20314844696229739</v>
      </c>
      <c r="AB67" s="2">
        <v>7.6019749999999995</v>
      </c>
      <c r="AC67" s="31">
        <v>4.5917770462981053</v>
      </c>
      <c r="AD67" s="2">
        <v>1.4535</v>
      </c>
      <c r="AE67" s="1">
        <v>0.87794920882984973</v>
      </c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</row>
    <row r="68" spans="1:74" x14ac:dyDescent="0.3">
      <c r="A68" t="s">
        <v>203</v>
      </c>
      <c r="C68" t="s">
        <v>241</v>
      </c>
      <c r="D68">
        <v>13</v>
      </c>
      <c r="E68" s="30">
        <v>34.909999999999997</v>
      </c>
      <c r="F68">
        <v>19.353809999999999</v>
      </c>
      <c r="G68" s="31">
        <v>13.448278405652864</v>
      </c>
      <c r="H68">
        <v>0.20155000000000001</v>
      </c>
      <c r="I68" s="31">
        <v>0.14004997014331208</v>
      </c>
      <c r="J68">
        <v>1.8874999999999999E-2</v>
      </c>
      <c r="K68" s="31">
        <v>1.3115570262738852E-2</v>
      </c>
      <c r="L68">
        <v>4.3619749999999993</v>
      </c>
      <c r="M68" s="31">
        <v>3.030982230294585</v>
      </c>
      <c r="N68">
        <v>0.624</v>
      </c>
      <c r="O68" s="1">
        <v>0.43359554140127382</v>
      </c>
      <c r="Q68" s="2" t="s">
        <v>204</v>
      </c>
      <c r="S68" s="2" t="s">
        <v>239</v>
      </c>
      <c r="T68" s="2">
        <v>7</v>
      </c>
      <c r="U68" s="30">
        <v>32.82</v>
      </c>
      <c r="V68" s="2">
        <v>22.868369999999999</v>
      </c>
      <c r="W68" s="31">
        <v>14.511599060324825</v>
      </c>
      <c r="X68" s="2">
        <v>0.41985</v>
      </c>
      <c r="Y68" s="31">
        <v>0.26642453596287702</v>
      </c>
      <c r="Z68" s="2">
        <v>0.31717500000000004</v>
      </c>
      <c r="AA68" s="31">
        <v>0.20126998259860793</v>
      </c>
      <c r="AB68" s="2">
        <v>5.3869749999999996</v>
      </c>
      <c r="AC68" s="31">
        <v>3.4184168503480277</v>
      </c>
      <c r="AD68" s="2">
        <v>1.45</v>
      </c>
      <c r="AE68" s="1">
        <v>0.92012761020881673</v>
      </c>
    </row>
    <row r="69" spans="1:74" x14ac:dyDescent="0.3">
      <c r="A69" t="s">
        <v>203</v>
      </c>
      <c r="C69" t="s">
        <v>241</v>
      </c>
      <c r="D69">
        <v>14</v>
      </c>
      <c r="E69" s="30">
        <v>33.81</v>
      </c>
      <c r="F69">
        <v>23.085460000000001</v>
      </c>
      <c r="G69" s="31">
        <v>15.48342397540171</v>
      </c>
      <c r="H69">
        <v>0.36175000000000002</v>
      </c>
      <c r="I69" s="31">
        <v>0.24262581829002186</v>
      </c>
      <c r="J69">
        <v>0.15082499999999999</v>
      </c>
      <c r="K69" s="31">
        <v>0.10115836639555645</v>
      </c>
      <c r="L69">
        <v>5.3319749999999999</v>
      </c>
      <c r="M69" s="31">
        <v>3.5761570075381872</v>
      </c>
      <c r="N69">
        <v>0.75</v>
      </c>
      <c r="O69" s="1">
        <v>0.5030251934140052</v>
      </c>
      <c r="Q69" s="2" t="s">
        <v>204</v>
      </c>
      <c r="S69" s="2" t="s">
        <v>239</v>
      </c>
      <c r="T69" s="2">
        <v>8</v>
      </c>
      <c r="U69" s="30">
        <v>33.380000000000003</v>
      </c>
      <c r="V69" s="2">
        <v>19.323410000000003</v>
      </c>
      <c r="W69" s="31">
        <v>13.282854732289952</v>
      </c>
      <c r="X69" s="2">
        <v>0.47234999999999999</v>
      </c>
      <c r="Y69" s="31">
        <v>0.32469198929159804</v>
      </c>
      <c r="Z69" s="2">
        <v>0.32372500000000004</v>
      </c>
      <c r="AA69" s="31">
        <v>0.22252760502471172</v>
      </c>
      <c r="AB69" s="2">
        <v>6.3769749999999998</v>
      </c>
      <c r="AC69" s="31">
        <v>4.3835137046952219</v>
      </c>
      <c r="AD69" s="2">
        <v>1.2945</v>
      </c>
      <c r="AE69" s="1">
        <v>0.88983546128500823</v>
      </c>
    </row>
    <row r="70" spans="1:74" x14ac:dyDescent="0.3">
      <c r="A70" t="s">
        <v>203</v>
      </c>
      <c r="C70" t="s">
        <v>241</v>
      </c>
      <c r="D70">
        <v>15</v>
      </c>
      <c r="E70" s="30">
        <v>36.229999999999997</v>
      </c>
      <c r="F70">
        <v>26.20936</v>
      </c>
      <c r="G70" s="31">
        <v>17.984187742424243</v>
      </c>
      <c r="H70">
        <v>0.30235000000000001</v>
      </c>
      <c r="I70" s="31">
        <v>0.2074647821969697</v>
      </c>
      <c r="J70">
        <v>0.22862499999999999</v>
      </c>
      <c r="K70" s="31">
        <v>0.15687658617424241</v>
      </c>
      <c r="L70">
        <v>5.3169749999999993</v>
      </c>
      <c r="M70" s="31">
        <v>3.6483712926136356</v>
      </c>
      <c r="N70">
        <v>0.92749999999999999</v>
      </c>
      <c r="O70" s="1">
        <v>0.63642660984848487</v>
      </c>
      <c r="Q70" s="32" t="s">
        <v>204</v>
      </c>
      <c r="R70" s="32"/>
      <c r="S70" s="32" t="s">
        <v>359</v>
      </c>
      <c r="T70" s="32"/>
      <c r="U70" s="33" t="s">
        <v>267</v>
      </c>
      <c r="V70" s="32">
        <f>AVERAGE(V62:V69)</f>
        <v>22.068696249999999</v>
      </c>
      <c r="W70" s="34">
        <f t="shared" ref="W70" si="149">AVERAGE(W62:W69)</f>
        <v>13.997540200890906</v>
      </c>
      <c r="X70" s="32">
        <f t="shared" ref="X70" si="150">AVERAGE(X62:X69)</f>
        <v>0.45936249999999995</v>
      </c>
      <c r="Y70" s="34">
        <f t="shared" ref="Y70" si="151">AVERAGE(Y62:Y69)</f>
        <v>0.29330328055515859</v>
      </c>
      <c r="Z70" s="32">
        <f t="shared" ref="Z70" si="152">AVERAGE(Z62:Z69)</f>
        <v>0.34972500000000006</v>
      </c>
      <c r="AA70" s="34">
        <f t="shared" ref="AA70" si="153">AVERAGE(AA62:AA69)</f>
        <v>0.22220860977415557</v>
      </c>
      <c r="AB70" s="32">
        <f t="shared" ref="AB70" si="154">AVERAGE(AB62:AB69)</f>
        <v>7.8932250000000002</v>
      </c>
      <c r="AC70" s="34">
        <f t="shared" ref="AC70" si="155">AVERAGE(AC62:AC69)</f>
        <v>5.01864564832856</v>
      </c>
      <c r="AD70" s="32">
        <f t="shared" ref="AD70" si="156">AVERAGE(AD62:AD69)</f>
        <v>1.6347499999999997</v>
      </c>
      <c r="AE70" s="35">
        <f>AVERAGE(AE62:AE69)</f>
        <v>1.0393701150538992</v>
      </c>
    </row>
    <row r="71" spans="1:74" x14ac:dyDescent="0.3">
      <c r="A71" t="s">
        <v>203</v>
      </c>
      <c r="C71" t="s">
        <v>241</v>
      </c>
      <c r="D71">
        <v>16</v>
      </c>
      <c r="E71" s="30">
        <v>35.5</v>
      </c>
      <c r="F71">
        <v>22.550819999999998</v>
      </c>
      <c r="G71" s="31">
        <v>15.79313691063326</v>
      </c>
      <c r="H71">
        <v>0.53825000000000001</v>
      </c>
      <c r="I71" s="31">
        <v>0.3769555139080687</v>
      </c>
      <c r="J71">
        <v>0.51267499999999999</v>
      </c>
      <c r="K71" s="31">
        <v>0.35904443677253894</v>
      </c>
      <c r="L71">
        <v>8.4669749999999997</v>
      </c>
      <c r="M71" s="31">
        <v>5.9297220852239096</v>
      </c>
      <c r="N71">
        <v>1.6669999999999998</v>
      </c>
      <c r="O71" s="1">
        <v>1.1674590649043204</v>
      </c>
      <c r="Q71" s="32" t="s">
        <v>204</v>
      </c>
      <c r="R71" s="32"/>
      <c r="S71" s="32" t="s">
        <v>359</v>
      </c>
      <c r="T71" s="32"/>
      <c r="U71" s="33" t="s">
        <v>268</v>
      </c>
      <c r="V71" s="32">
        <f>STDEV(V62:V69)/(SQRT(8))</f>
        <v>0.60529760231150942</v>
      </c>
      <c r="W71" s="34">
        <f t="shared" ref="W71:AE71" si="157">STDEV(W62:W69)/(SQRT(8))</f>
        <v>0.42988688545103731</v>
      </c>
      <c r="X71" s="32">
        <f t="shared" si="157"/>
        <v>3.0511289991809423E-2</v>
      </c>
      <c r="Y71" s="34">
        <f t="shared" si="157"/>
        <v>2.3351892844855272E-2</v>
      </c>
      <c r="Z71" s="32">
        <f t="shared" si="157"/>
        <v>1.4364539672401457E-2</v>
      </c>
      <c r="AA71" s="34">
        <f t="shared" si="157"/>
        <v>1.0987141320242427E-2</v>
      </c>
      <c r="AB71" s="32">
        <f t="shared" si="157"/>
        <v>0.64987619013162778</v>
      </c>
      <c r="AC71" s="34">
        <f t="shared" si="157"/>
        <v>0.44500208204496938</v>
      </c>
      <c r="AD71" s="32">
        <f t="shared" si="157"/>
        <v>9.6959721018576014E-2</v>
      </c>
      <c r="AE71" s="35">
        <f t="shared" si="157"/>
        <v>7.0577076354221446E-2</v>
      </c>
    </row>
    <row r="72" spans="1:74" s="32" customFormat="1" x14ac:dyDescent="0.3">
      <c r="A72" s="32" t="s">
        <v>203</v>
      </c>
      <c r="C72" s="32" t="s">
        <v>241</v>
      </c>
      <c r="E72" s="33" t="s">
        <v>267</v>
      </c>
      <c r="F72" s="32">
        <f>AVERAGE(F68:F71)</f>
        <v>22.7998625</v>
      </c>
      <c r="G72" s="34">
        <f t="shared" ref="G72" si="158">AVERAGE(G68:G71)</f>
        <v>15.677256758528019</v>
      </c>
      <c r="H72" s="32">
        <f t="shared" ref="H72" si="159">AVERAGE(H68:H71)</f>
        <v>0.35097500000000004</v>
      </c>
      <c r="I72" s="34">
        <f t="shared" ref="I72" si="160">AVERAGE(I68:I71)</f>
        <v>0.24177402113459309</v>
      </c>
      <c r="J72" s="32">
        <f t="shared" ref="J72" si="161">AVERAGE(J68:J71)</f>
        <v>0.22775000000000001</v>
      </c>
      <c r="K72" s="34">
        <f t="shared" ref="K72" si="162">AVERAGE(K68:K71)</f>
        <v>0.15754873990126916</v>
      </c>
      <c r="L72" s="32">
        <f t="shared" ref="L72" si="163">AVERAGE(L68:L71)</f>
        <v>5.8694749999999996</v>
      </c>
      <c r="M72" s="34">
        <f t="shared" ref="M72" si="164">AVERAGE(M68:M71)</f>
        <v>4.0463081539175789</v>
      </c>
      <c r="N72" s="32">
        <f t="shared" ref="N72" si="165">AVERAGE(N68:N71)</f>
        <v>0.99212499999999992</v>
      </c>
      <c r="O72" s="35">
        <f t="shared" ref="O72" si="166">AVERAGE(O68:O71)</f>
        <v>0.68512660239202106</v>
      </c>
      <c r="P72" s="93"/>
      <c r="Q72" s="2" t="s">
        <v>204</v>
      </c>
      <c r="R72" s="2"/>
      <c r="S72" s="2" t="s">
        <v>240</v>
      </c>
      <c r="T72" s="2">
        <v>9</v>
      </c>
      <c r="U72" s="30">
        <v>31.42</v>
      </c>
      <c r="V72" s="2">
        <v>22.761369999999999</v>
      </c>
      <c r="W72" s="31">
        <v>14.760830658410732</v>
      </c>
      <c r="X72" s="2">
        <v>0.32100000000000001</v>
      </c>
      <c r="Y72" s="31">
        <v>0.20816965944272445</v>
      </c>
      <c r="Z72" s="2">
        <v>2.0225000000000003E-2</v>
      </c>
      <c r="AA72" s="31">
        <v>1.3115985552115584E-2</v>
      </c>
      <c r="AB72" s="2">
        <v>5.6569749999999992</v>
      </c>
      <c r="AC72" s="31">
        <v>3.6685687203302373</v>
      </c>
      <c r="AD72" s="2">
        <v>0.49750000000000005</v>
      </c>
      <c r="AE72" s="1">
        <v>0.32263054695562438</v>
      </c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</row>
    <row r="73" spans="1:74" s="32" customFormat="1" x14ac:dyDescent="0.3">
      <c r="A73" s="32" t="s">
        <v>203</v>
      </c>
      <c r="C73" s="32" t="s">
        <v>241</v>
      </c>
      <c r="E73" s="33" t="s">
        <v>268</v>
      </c>
      <c r="F73" s="32">
        <f>STDEV(F68:F71)/(SQRT(4))</f>
        <v>1.4036719445225063</v>
      </c>
      <c r="G73" s="34">
        <f t="shared" ref="G73:O73" si="167">STDEV(G68:G71)/(SQRT(4))</f>
        <v>0.92831722395566185</v>
      </c>
      <c r="H73" s="32">
        <f t="shared" si="167"/>
        <v>7.0640078036480106E-2</v>
      </c>
      <c r="I73" s="34">
        <f t="shared" si="167"/>
        <v>4.983277700922599E-2</v>
      </c>
      <c r="J73" s="32">
        <f t="shared" si="167"/>
        <v>0.10437482235513824</v>
      </c>
      <c r="K73" s="34">
        <f t="shared" si="167"/>
        <v>7.339492623484363E-2</v>
      </c>
      <c r="L73" s="32">
        <f t="shared" si="167"/>
        <v>0.89506633832358984</v>
      </c>
      <c r="M73" s="34">
        <f t="shared" si="167"/>
        <v>0.64274999117373011</v>
      </c>
      <c r="N73" s="32">
        <f t="shared" si="167"/>
        <v>0.23341186550459106</v>
      </c>
      <c r="O73" s="35">
        <f t="shared" si="167"/>
        <v>0.16619393577530353</v>
      </c>
      <c r="P73" s="93"/>
      <c r="Q73" s="2" t="s">
        <v>204</v>
      </c>
      <c r="R73" s="2"/>
      <c r="S73" s="2" t="s">
        <v>240</v>
      </c>
      <c r="T73" s="2">
        <v>10</v>
      </c>
      <c r="U73" s="30">
        <v>33.61</v>
      </c>
      <c r="V73" s="2">
        <v>22.252410000000001</v>
      </c>
      <c r="W73" s="31">
        <v>15.063514604229606</v>
      </c>
      <c r="X73" s="2">
        <v>0.33765000000000001</v>
      </c>
      <c r="Y73" s="31">
        <v>0.22856830815709972</v>
      </c>
      <c r="Z73" s="2">
        <v>0.232125</v>
      </c>
      <c r="AA73" s="31">
        <v>0.15713436555891239</v>
      </c>
      <c r="AB73" s="2">
        <v>5.286975</v>
      </c>
      <c r="AC73" s="31">
        <v>3.5789572960725078</v>
      </c>
      <c r="AD73" s="2">
        <v>0.41060000000000002</v>
      </c>
      <c r="AE73" s="1">
        <v>0.27795097683786507</v>
      </c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</row>
    <row r="74" spans="1:74" x14ac:dyDescent="0.3">
      <c r="A74" t="s">
        <v>204</v>
      </c>
      <c r="C74" t="s">
        <v>238</v>
      </c>
      <c r="D74">
        <v>1</v>
      </c>
      <c r="E74" s="30">
        <v>34.090000000000003</v>
      </c>
      <c r="F74">
        <v>23.74447</v>
      </c>
      <c r="G74" s="31">
        <v>15.93089908088959</v>
      </c>
      <c r="H74">
        <v>0.47439999999999999</v>
      </c>
      <c r="I74" s="31">
        <v>0.31828962802597915</v>
      </c>
      <c r="J74">
        <v>0.32757500000000001</v>
      </c>
      <c r="K74" s="31">
        <v>0.21978019582759301</v>
      </c>
      <c r="L74">
        <v>8.4419750000000011</v>
      </c>
      <c r="M74" s="31">
        <v>5.6639820458571162</v>
      </c>
      <c r="N74">
        <v>1.7949999999999999</v>
      </c>
      <c r="O74" s="1">
        <v>1.2043209998031885</v>
      </c>
      <c r="Q74" s="2" t="s">
        <v>204</v>
      </c>
      <c r="S74" s="2" t="s">
        <v>240</v>
      </c>
      <c r="T74" s="2">
        <v>11</v>
      </c>
      <c r="U74" s="30">
        <v>35.78</v>
      </c>
      <c r="V74" s="2">
        <v>22.143929999999997</v>
      </c>
      <c r="W74" s="31">
        <v>15.499018298122065</v>
      </c>
      <c r="X74" s="2">
        <v>0.28570000000000001</v>
      </c>
      <c r="Y74" s="31">
        <v>0.1999676447574335</v>
      </c>
      <c r="Z74" s="2">
        <v>0.17697499999999999</v>
      </c>
      <c r="AA74" s="31">
        <v>0.12386865219092333</v>
      </c>
      <c r="AB74" s="2">
        <v>4.528975</v>
      </c>
      <c r="AC74" s="31">
        <v>3.1699281201095464</v>
      </c>
      <c r="AD74" s="2">
        <v>0.3538</v>
      </c>
      <c r="AE74" s="1">
        <v>0.24763231611893588</v>
      </c>
    </row>
    <row r="75" spans="1:74" x14ac:dyDescent="0.3">
      <c r="A75" t="s">
        <v>204</v>
      </c>
      <c r="C75" t="s">
        <v>238</v>
      </c>
      <c r="D75">
        <v>2</v>
      </c>
      <c r="E75" s="30">
        <v>30.18</v>
      </c>
      <c r="F75">
        <v>23.88719</v>
      </c>
      <c r="G75" s="31">
        <v>13.755302312535777</v>
      </c>
      <c r="H75">
        <v>0.34095000000000003</v>
      </c>
      <c r="I75" s="31">
        <v>0.19633411562678882</v>
      </c>
      <c r="J75">
        <v>0.35562500000000002</v>
      </c>
      <c r="K75" s="31">
        <v>0.20478463079564968</v>
      </c>
      <c r="L75">
        <v>8.5469749999999998</v>
      </c>
      <c r="M75" s="31">
        <v>4.9217268746422436</v>
      </c>
      <c r="N75">
        <v>1.5659999999999998</v>
      </c>
      <c r="O75" s="1">
        <v>0.90177218088151123</v>
      </c>
      <c r="Q75" s="2" t="s">
        <v>204</v>
      </c>
      <c r="S75" s="2" t="s">
        <v>240</v>
      </c>
      <c r="T75" s="2">
        <v>12</v>
      </c>
      <c r="U75" s="30">
        <v>34.14</v>
      </c>
      <c r="V75" s="2">
        <v>19.010590000000001</v>
      </c>
      <c r="W75" s="31">
        <v>13.053530623491552</v>
      </c>
      <c r="X75" s="2">
        <v>0.37725000000000003</v>
      </c>
      <c r="Y75" s="31">
        <v>0.25903690667739343</v>
      </c>
      <c r="Z75" s="2">
        <v>0.15732499999999999</v>
      </c>
      <c r="AA75" s="31">
        <v>0.10802645816572808</v>
      </c>
      <c r="AB75" s="2">
        <v>6.3919749999999995</v>
      </c>
      <c r="AC75" s="31">
        <v>4.3890190366049877</v>
      </c>
      <c r="AD75" s="2">
        <v>0.55200000000000005</v>
      </c>
      <c r="AE75" s="1">
        <v>0.379028157683025</v>
      </c>
    </row>
    <row r="76" spans="1:74" x14ac:dyDescent="0.3">
      <c r="A76" t="s">
        <v>204</v>
      </c>
      <c r="C76" t="s">
        <v>238</v>
      </c>
      <c r="D76">
        <v>3</v>
      </c>
      <c r="E76" s="30">
        <v>32.06</v>
      </c>
      <c r="F76">
        <v>23.420109999999998</v>
      </c>
      <c r="G76" s="31">
        <v>15.510198855608346</v>
      </c>
      <c r="H76">
        <v>0.63524999999999998</v>
      </c>
      <c r="I76" s="31">
        <v>0.4207005783928941</v>
      </c>
      <c r="J76">
        <v>0.44132500000000002</v>
      </c>
      <c r="K76" s="31">
        <v>0.29227183433174969</v>
      </c>
      <c r="L76">
        <v>10.876975</v>
      </c>
      <c r="M76" s="31">
        <v>7.203383980582525</v>
      </c>
      <c r="N76">
        <v>2.1915</v>
      </c>
      <c r="O76" s="1">
        <v>1.4513424912208222</v>
      </c>
      <c r="Q76" s="2" t="s">
        <v>204</v>
      </c>
      <c r="S76" s="2" t="s">
        <v>241</v>
      </c>
      <c r="T76" s="2">
        <v>13</v>
      </c>
      <c r="U76" s="30">
        <v>30.92</v>
      </c>
      <c r="V76" s="2">
        <v>22.01886</v>
      </c>
      <c r="W76" s="31">
        <v>13.551416226114648</v>
      </c>
      <c r="X76" s="2">
        <v>0.20555000000000001</v>
      </c>
      <c r="Y76" s="31">
        <v>0.12650489649681529</v>
      </c>
      <c r="Z76" s="2">
        <v>0.122225</v>
      </c>
      <c r="AA76" s="31">
        <v>7.5222870222929936E-2</v>
      </c>
      <c r="AB76" s="2">
        <v>4.2139749999999996</v>
      </c>
      <c r="AC76" s="31">
        <v>2.5934734673566879</v>
      </c>
      <c r="AD76" s="2">
        <v>0.61850000000000005</v>
      </c>
      <c r="AE76" s="1">
        <v>0.38065326433121022</v>
      </c>
    </row>
    <row r="77" spans="1:74" x14ac:dyDescent="0.3">
      <c r="A77" t="s">
        <v>204</v>
      </c>
      <c r="C77" t="s">
        <v>238</v>
      </c>
      <c r="D77">
        <v>4</v>
      </c>
      <c r="E77" s="30">
        <v>32.65</v>
      </c>
      <c r="F77">
        <v>20.545179999999998</v>
      </c>
      <c r="G77" s="31">
        <v>13.181374081351935</v>
      </c>
      <c r="H77">
        <v>0.42005000000000003</v>
      </c>
      <c r="I77" s="31">
        <v>0.26949562782471997</v>
      </c>
      <c r="J77">
        <v>0.36697500000000005</v>
      </c>
      <c r="K77" s="31">
        <v>0.23544377579092163</v>
      </c>
      <c r="L77">
        <v>9.5919749999999997</v>
      </c>
      <c r="M77" s="31">
        <v>6.1540181518962456</v>
      </c>
      <c r="N77">
        <v>1.635</v>
      </c>
      <c r="O77" s="1">
        <v>1.0489831008056594</v>
      </c>
      <c r="Q77" s="2" t="s">
        <v>204</v>
      </c>
      <c r="S77" s="2" t="s">
        <v>241</v>
      </c>
      <c r="T77" s="2">
        <v>14</v>
      </c>
      <c r="U77" s="30">
        <v>31.11</v>
      </c>
      <c r="V77" s="2">
        <v>18.855599999999999</v>
      </c>
      <c r="W77" s="31">
        <v>11.636534735171594</v>
      </c>
      <c r="X77" s="2">
        <v>0.46334999999999998</v>
      </c>
      <c r="Y77" s="31">
        <v>0.28595156714937514</v>
      </c>
      <c r="Z77" s="2">
        <v>0.350825</v>
      </c>
      <c r="AA77" s="31">
        <v>0.21650794981154536</v>
      </c>
      <c r="AB77" s="2">
        <v>6.8219749999999992</v>
      </c>
      <c r="AC77" s="31">
        <v>4.210109943463598</v>
      </c>
      <c r="AD77" s="2">
        <v>1.0414999999999999</v>
      </c>
      <c r="AE77" s="1">
        <v>0.64275074390001974</v>
      </c>
    </row>
    <row r="78" spans="1:74" s="32" customFormat="1" x14ac:dyDescent="0.3">
      <c r="A78" s="32" t="s">
        <v>204</v>
      </c>
      <c r="C78" s="32" t="s">
        <v>238</v>
      </c>
      <c r="E78" s="33" t="s">
        <v>267</v>
      </c>
      <c r="F78" s="32">
        <f>AVERAGE(F74:F77)</f>
        <v>22.899237499999998</v>
      </c>
      <c r="G78" s="34">
        <f t="shared" ref="G78" si="168">AVERAGE(G74:G77)</f>
        <v>14.594443582596412</v>
      </c>
      <c r="H78" s="32">
        <f t="shared" ref="H78" si="169">AVERAGE(H74:H77)</f>
        <v>0.46766250000000004</v>
      </c>
      <c r="I78" s="34">
        <f t="shared" ref="I78" si="170">AVERAGE(I74:I77)</f>
        <v>0.3012049874675955</v>
      </c>
      <c r="J78" s="32">
        <f t="shared" ref="J78" si="171">AVERAGE(J74:J77)</f>
        <v>0.37287500000000001</v>
      </c>
      <c r="K78" s="34">
        <f t="shared" ref="K78" si="172">AVERAGE(K74:K77)</f>
        <v>0.23807010918647847</v>
      </c>
      <c r="L78" s="32">
        <f t="shared" ref="L78" si="173">AVERAGE(L74:L77)</f>
        <v>9.3644750000000005</v>
      </c>
      <c r="M78" s="34">
        <f t="shared" ref="M78" si="174">AVERAGE(M74:M77)</f>
        <v>5.985777763244533</v>
      </c>
      <c r="N78" s="32">
        <f t="shared" ref="N78" si="175">AVERAGE(N74:N77)</f>
        <v>1.796875</v>
      </c>
      <c r="O78" s="35">
        <f t="shared" ref="O78" si="176">AVERAGE(O74:O77)</f>
        <v>1.1516046931777952</v>
      </c>
      <c r="P78" s="93"/>
      <c r="Q78" s="2" t="s">
        <v>204</v>
      </c>
      <c r="R78" s="2"/>
      <c r="S78" s="2" t="s">
        <v>241</v>
      </c>
      <c r="T78" s="2">
        <v>15</v>
      </c>
      <c r="U78" s="30">
        <v>34.22</v>
      </c>
      <c r="V78" s="2">
        <v>20.46885</v>
      </c>
      <c r="W78" s="31">
        <v>13.265985738636363</v>
      </c>
      <c r="X78" s="2">
        <v>0.38525000000000004</v>
      </c>
      <c r="Y78" s="31">
        <v>0.24968285984848487</v>
      </c>
      <c r="Z78" s="2">
        <v>0.44777500000000003</v>
      </c>
      <c r="AA78" s="31">
        <v>0.29020569128787882</v>
      </c>
      <c r="AB78" s="2">
        <v>7.0819749999999999</v>
      </c>
      <c r="AC78" s="31">
        <v>4.5898709185606057</v>
      </c>
      <c r="AD78" s="2">
        <v>1.5189999999999999</v>
      </c>
      <c r="AE78" s="1">
        <v>0.98447310606060601</v>
      </c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</row>
    <row r="79" spans="1:74" s="32" customFormat="1" x14ac:dyDescent="0.3">
      <c r="A79" s="32" t="s">
        <v>204</v>
      </c>
      <c r="C79" s="32" t="s">
        <v>238</v>
      </c>
      <c r="E79" s="33" t="s">
        <v>268</v>
      </c>
      <c r="F79" s="32">
        <f>STDEV(F74:F77)/(SQRT(4))</f>
        <v>0.79074664062280431</v>
      </c>
      <c r="G79" s="34">
        <f t="shared" ref="G79:O79" si="177">STDEV(G74:G77)/(SQRT(4))</f>
        <v>0.66618594160048639</v>
      </c>
      <c r="H79" s="32">
        <f t="shared" si="177"/>
        <v>6.2218681462376302E-2</v>
      </c>
      <c r="I79" s="34">
        <f t="shared" si="177"/>
        <v>4.7058885490421871E-2</v>
      </c>
      <c r="J79" s="32">
        <f t="shared" si="177"/>
        <v>2.4272523903926268E-2</v>
      </c>
      <c r="K79" s="34">
        <f t="shared" si="177"/>
        <v>1.9120601102410598E-2</v>
      </c>
      <c r="L79" s="32">
        <f t="shared" si="177"/>
        <v>0.56706297416306528</v>
      </c>
      <c r="M79" s="34">
        <f t="shared" si="177"/>
        <v>0.4784198388216846</v>
      </c>
      <c r="N79" s="32">
        <f t="shared" si="177"/>
        <v>0.14001166246066776</v>
      </c>
      <c r="O79" s="35">
        <f t="shared" si="177"/>
        <v>0.11746248762235073</v>
      </c>
      <c r="P79" s="93"/>
      <c r="Q79" s="2" t="s">
        <v>204</v>
      </c>
      <c r="R79" s="2"/>
      <c r="S79" s="2" t="s">
        <v>241</v>
      </c>
      <c r="T79" s="2">
        <v>16</v>
      </c>
      <c r="U79" s="30">
        <v>31.03</v>
      </c>
      <c r="V79" s="2">
        <v>19.385349999999999</v>
      </c>
      <c r="W79" s="31">
        <v>11.866786555533636</v>
      </c>
      <c r="X79" s="2">
        <v>0.36635000000000001</v>
      </c>
      <c r="Y79" s="31">
        <v>0.2242619944762281</v>
      </c>
      <c r="Z79" s="2">
        <v>0.424925</v>
      </c>
      <c r="AA79" s="31">
        <v>0.26011881534819492</v>
      </c>
      <c r="AB79" s="2">
        <v>5.1719749999999998</v>
      </c>
      <c r="AC79" s="31">
        <v>3.1660363829157623</v>
      </c>
      <c r="AD79" s="2">
        <v>1.2209999999999999</v>
      </c>
      <c r="AE79" s="1">
        <v>0.74743795620437947</v>
      </c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</row>
    <row r="80" spans="1:74" x14ac:dyDescent="0.3">
      <c r="A80" t="s">
        <v>204</v>
      </c>
      <c r="C80" t="s">
        <v>239</v>
      </c>
      <c r="D80">
        <v>5</v>
      </c>
      <c r="E80" s="30">
        <v>28.65</v>
      </c>
      <c r="F80">
        <v>20.628259999999997</v>
      </c>
      <c r="G80" s="31">
        <v>12.43947903599242</v>
      </c>
      <c r="H80">
        <v>0.4133</v>
      </c>
      <c r="I80" s="31">
        <v>0.24923268785518837</v>
      </c>
      <c r="J80">
        <v>0.32907500000000001</v>
      </c>
      <c r="K80" s="31">
        <v>0.19844240686171333</v>
      </c>
      <c r="L80">
        <v>6.3219749999999992</v>
      </c>
      <c r="M80" s="31">
        <v>3.8123465323089873</v>
      </c>
      <c r="N80">
        <v>1.6924999999999999</v>
      </c>
      <c r="O80" s="1">
        <v>1.0206298673963374</v>
      </c>
      <c r="Q80" s="32" t="s">
        <v>204</v>
      </c>
      <c r="R80" s="32"/>
      <c r="S80" s="32" t="s">
        <v>360</v>
      </c>
      <c r="T80" s="32"/>
      <c r="U80" s="33" t="s">
        <v>267</v>
      </c>
      <c r="V80" s="32">
        <f>AVERAGE(V72:V79)</f>
        <v>20.862119999999997</v>
      </c>
      <c r="W80" s="34">
        <f t="shared" ref="W80" si="178">AVERAGE(W72:W79)</f>
        <v>13.587202179963775</v>
      </c>
      <c r="X80" s="32">
        <f t="shared" ref="X80" si="179">AVERAGE(X72:X79)</f>
        <v>0.34276250000000003</v>
      </c>
      <c r="Y80" s="34">
        <f t="shared" ref="Y80" si="180">AVERAGE(Y72:Y79)</f>
        <v>0.22276797962569428</v>
      </c>
      <c r="Z80" s="32">
        <f t="shared" ref="Z80" si="181">AVERAGE(Z72:Z79)</f>
        <v>0.24155000000000001</v>
      </c>
      <c r="AA80" s="34">
        <f t="shared" ref="AA80" si="182">AVERAGE(AA72:AA79)</f>
        <v>0.15552509851727853</v>
      </c>
      <c r="AB80" s="32">
        <f t="shared" ref="AB80" si="183">AVERAGE(AB72:AB79)</f>
        <v>5.6443499999999993</v>
      </c>
      <c r="AC80" s="34">
        <f t="shared" ref="AC80" si="184">AVERAGE(AC72:AC79)</f>
        <v>3.6707454856767416</v>
      </c>
      <c r="AD80" s="32">
        <f t="shared" ref="AD80" si="185">AVERAGE(AD72:AD79)</f>
        <v>0.77673750000000008</v>
      </c>
      <c r="AE80" s="35">
        <f>AVERAGE(AE72:AE79)</f>
        <v>0.49781963351145819</v>
      </c>
    </row>
    <row r="81" spans="1:74" x14ac:dyDescent="0.3">
      <c r="A81" t="s">
        <v>204</v>
      </c>
      <c r="C81" t="s">
        <v>239</v>
      </c>
      <c r="D81">
        <v>6</v>
      </c>
      <c r="E81" s="30">
        <v>30.92</v>
      </c>
      <c r="F81">
        <v>22.132580000000001</v>
      </c>
      <c r="G81" s="31">
        <v>13.368614448134403</v>
      </c>
      <c r="H81">
        <v>0.49874999999999997</v>
      </c>
      <c r="I81" s="31">
        <v>0.30125708146122293</v>
      </c>
      <c r="J81">
        <v>0.33632500000000004</v>
      </c>
      <c r="K81" s="31">
        <v>0.20314844696229739</v>
      </c>
      <c r="L81">
        <v>7.6019749999999995</v>
      </c>
      <c r="M81" s="31">
        <v>4.5917770462981053</v>
      </c>
      <c r="N81">
        <v>1.4535</v>
      </c>
      <c r="O81" s="1">
        <v>0.87794920882984973</v>
      </c>
      <c r="Q81" s="32" t="s">
        <v>204</v>
      </c>
      <c r="R81" s="32"/>
      <c r="S81" s="32" t="s">
        <v>360</v>
      </c>
      <c r="T81" s="32"/>
      <c r="U81" s="33" t="s">
        <v>268</v>
      </c>
      <c r="V81" s="32">
        <f>STDEV(V72:V79)/(SQRT(8))</f>
        <v>0.57182255500973123</v>
      </c>
      <c r="W81" s="34">
        <f t="shared" ref="W81:AE81" si="186">STDEV(W72:W79)/(SQRT(8))</f>
        <v>0.50649605866693914</v>
      </c>
      <c r="X81" s="32">
        <f t="shared" si="186"/>
        <v>2.6950826170082445E-2</v>
      </c>
      <c r="Y81" s="34">
        <f t="shared" si="186"/>
        <v>1.6938668181351504E-2</v>
      </c>
      <c r="Z81" s="32">
        <f t="shared" si="186"/>
        <v>5.3896724986641942E-2</v>
      </c>
      <c r="AA81" s="34">
        <f t="shared" si="186"/>
        <v>3.3484340773966323E-2</v>
      </c>
      <c r="AB81" s="32">
        <f t="shared" si="186"/>
        <v>0.36968997327393871</v>
      </c>
      <c r="AC81" s="34">
        <f t="shared" si="186"/>
        <v>0.24371076963562413</v>
      </c>
      <c r="AD81" s="32">
        <f t="shared" si="186"/>
        <v>0.15147338278378894</v>
      </c>
      <c r="AE81" s="35">
        <f t="shared" si="186"/>
        <v>9.3504435049779955E-2</v>
      </c>
    </row>
    <row r="82" spans="1:74" x14ac:dyDescent="0.3">
      <c r="A82" t="s">
        <v>204</v>
      </c>
      <c r="C82" t="s">
        <v>239</v>
      </c>
      <c r="D82">
        <v>7</v>
      </c>
      <c r="E82" s="30">
        <v>32.82</v>
      </c>
      <c r="F82">
        <v>22.868369999999999</v>
      </c>
      <c r="G82" s="31">
        <v>14.511599060324825</v>
      </c>
      <c r="H82">
        <v>0.41985</v>
      </c>
      <c r="I82" s="31">
        <v>0.26642453596287702</v>
      </c>
      <c r="J82">
        <v>0.31717500000000004</v>
      </c>
      <c r="K82" s="31">
        <v>0.20126998259860793</v>
      </c>
      <c r="L82">
        <v>5.3869749999999996</v>
      </c>
      <c r="M82" s="31">
        <v>3.4184168503480277</v>
      </c>
      <c r="N82">
        <v>1.45</v>
      </c>
      <c r="O82" s="1">
        <v>0.92012761020881673</v>
      </c>
      <c r="Q82" s="2" t="s">
        <v>205</v>
      </c>
      <c r="S82" s="2" t="s">
        <v>238</v>
      </c>
      <c r="T82" s="2">
        <v>1</v>
      </c>
      <c r="U82" s="30">
        <v>32.799999999999997</v>
      </c>
      <c r="V82" s="2">
        <v>20.064399999999999</v>
      </c>
      <c r="W82" s="31">
        <v>12.952417240700647</v>
      </c>
      <c r="X82" s="2">
        <v>0.26055</v>
      </c>
      <c r="Y82" s="31">
        <v>0.16819602440464473</v>
      </c>
      <c r="Z82" s="2">
        <v>0.372975</v>
      </c>
      <c r="AA82" s="31">
        <v>0.24077110804959648</v>
      </c>
      <c r="AB82" s="2">
        <v>8.6019750000000013</v>
      </c>
      <c r="AC82" s="31">
        <v>5.5529380043298566</v>
      </c>
      <c r="AD82" s="2">
        <v>1.8955</v>
      </c>
      <c r="AE82" s="1">
        <v>1.2236252706160204</v>
      </c>
    </row>
    <row r="83" spans="1:74" x14ac:dyDescent="0.3">
      <c r="A83" t="s">
        <v>204</v>
      </c>
      <c r="C83" t="s">
        <v>239</v>
      </c>
      <c r="D83">
        <v>8</v>
      </c>
      <c r="E83" s="30">
        <v>33.380000000000003</v>
      </c>
      <c r="F83">
        <v>19.323410000000003</v>
      </c>
      <c r="G83" s="31">
        <v>13.282854732289952</v>
      </c>
      <c r="H83">
        <v>0.47234999999999999</v>
      </c>
      <c r="I83" s="31">
        <v>0.32469198929159804</v>
      </c>
      <c r="J83">
        <v>0.32372500000000004</v>
      </c>
      <c r="K83" s="31">
        <v>0.22252760502471172</v>
      </c>
      <c r="L83">
        <v>6.3769749999999998</v>
      </c>
      <c r="M83" s="31">
        <v>4.3835137046952219</v>
      </c>
      <c r="N83">
        <v>1.2945</v>
      </c>
      <c r="O83" s="1">
        <v>0.88983546128500823</v>
      </c>
      <c r="Q83" s="2" t="s">
        <v>205</v>
      </c>
      <c r="S83" s="2" t="s">
        <v>238</v>
      </c>
      <c r="T83" s="2">
        <v>2</v>
      </c>
      <c r="U83" s="30">
        <v>28.94</v>
      </c>
      <c r="V83" s="2">
        <v>19.687909999999999</v>
      </c>
      <c r="W83" s="31">
        <v>10.871362629269223</v>
      </c>
      <c r="X83" s="2">
        <v>0.26935000000000003</v>
      </c>
      <c r="Y83" s="31">
        <v>0.14873094829231065</v>
      </c>
      <c r="Z83" s="2">
        <v>0.41132500000000005</v>
      </c>
      <c r="AA83" s="31">
        <v>0.2271273707307766</v>
      </c>
      <c r="AB83" s="2">
        <v>7.5819749999999999</v>
      </c>
      <c r="AC83" s="31">
        <v>4.1866505724098459</v>
      </c>
      <c r="AD83" s="2">
        <v>1.8005</v>
      </c>
      <c r="AE83" s="1">
        <v>0.99420854798702551</v>
      </c>
    </row>
    <row r="84" spans="1:74" s="32" customFormat="1" x14ac:dyDescent="0.3">
      <c r="A84" s="32" t="s">
        <v>204</v>
      </c>
      <c r="C84" s="32" t="s">
        <v>239</v>
      </c>
      <c r="E84" s="33" t="s">
        <v>267</v>
      </c>
      <c r="F84" s="32">
        <f>AVERAGE(F80:F83)</f>
        <v>21.238154999999999</v>
      </c>
      <c r="G84" s="34">
        <f t="shared" ref="G84" si="187">AVERAGE(G80:G83)</f>
        <v>13.400636819185401</v>
      </c>
      <c r="H84" s="32">
        <f t="shared" ref="H84" si="188">AVERAGE(H80:H83)</f>
        <v>0.45106250000000003</v>
      </c>
      <c r="I84" s="34">
        <f t="shared" ref="I84" si="189">AVERAGE(I80:I83)</f>
        <v>0.28540157364272156</v>
      </c>
      <c r="J84" s="32">
        <f t="shared" ref="J84" si="190">AVERAGE(J80:J83)</f>
        <v>0.326575</v>
      </c>
      <c r="K84" s="34">
        <f t="shared" ref="K84" si="191">AVERAGE(K80:K83)</f>
        <v>0.20634711036183259</v>
      </c>
      <c r="L84" s="32">
        <f t="shared" ref="L84" si="192">AVERAGE(L80:L83)</f>
        <v>6.4219749999999998</v>
      </c>
      <c r="M84" s="34">
        <f t="shared" ref="M84" si="193">AVERAGE(M80:M83)</f>
        <v>4.0515135334125851</v>
      </c>
      <c r="N84" s="32">
        <f t="shared" ref="N84" si="194">AVERAGE(N80:N83)</f>
        <v>1.4726250000000001</v>
      </c>
      <c r="O84" s="35">
        <f t="shared" ref="O84" si="195">AVERAGE(O80:O83)</f>
        <v>0.92713553693000295</v>
      </c>
      <c r="P84" s="93"/>
      <c r="Q84" s="2" t="s">
        <v>205</v>
      </c>
      <c r="R84" s="2"/>
      <c r="S84" s="2" t="s">
        <v>238</v>
      </c>
      <c r="T84" s="2">
        <v>3</v>
      </c>
      <c r="U84" s="30">
        <v>28.06</v>
      </c>
      <c r="V84" s="2">
        <v>19.26942</v>
      </c>
      <c r="W84" s="31">
        <v>11.169178376368519</v>
      </c>
      <c r="X84" s="2">
        <v>0.63624999999999998</v>
      </c>
      <c r="Y84" s="31">
        <v>0.36879105556703162</v>
      </c>
      <c r="Z84" s="2">
        <v>0.49667499999999998</v>
      </c>
      <c r="AA84" s="31">
        <v>0.28788887626523446</v>
      </c>
      <c r="AB84" s="2">
        <v>7.9869750000000002</v>
      </c>
      <c r="AC84" s="31">
        <v>4.6295087481925226</v>
      </c>
      <c r="AD84" s="2">
        <v>1.5094999999999998</v>
      </c>
      <c r="AE84" s="1">
        <v>0.87495496798182182</v>
      </c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</row>
    <row r="85" spans="1:74" s="32" customFormat="1" x14ac:dyDescent="0.3">
      <c r="A85" s="32" t="s">
        <v>204</v>
      </c>
      <c r="C85" s="32" t="s">
        <v>239</v>
      </c>
      <c r="E85" s="33" t="s">
        <v>268</v>
      </c>
      <c r="F85" s="32">
        <f>STDEV(F80:F83)/(SQRT(4))</f>
        <v>0.79034893944067464</v>
      </c>
      <c r="G85" s="34">
        <f t="shared" ref="G85:O85" si="196">STDEV(G80:G83)/(SQRT(4))</f>
        <v>0.42553490237495506</v>
      </c>
      <c r="H85" s="32">
        <f t="shared" si="196"/>
        <v>2.0670997950026498E-2</v>
      </c>
      <c r="I85" s="34">
        <f t="shared" si="196"/>
        <v>1.698884474259996E-2</v>
      </c>
      <c r="J85" s="32">
        <f t="shared" si="196"/>
        <v>4.0599158447764223E-3</v>
      </c>
      <c r="K85" s="34">
        <f t="shared" si="196"/>
        <v>5.4795180660033912E-3</v>
      </c>
      <c r="L85" s="32">
        <f t="shared" si="196"/>
        <v>0.45420718473694849</v>
      </c>
      <c r="M85" s="34">
        <f t="shared" si="196"/>
        <v>0.26772514537789038</v>
      </c>
      <c r="N85" s="32">
        <f t="shared" si="196"/>
        <v>8.2133624610549502E-2</v>
      </c>
      <c r="O85" s="35">
        <f t="shared" si="196"/>
        <v>3.2404849664538292E-2</v>
      </c>
      <c r="P85" s="93"/>
      <c r="Q85" s="2" t="s">
        <v>205</v>
      </c>
      <c r="R85" s="2"/>
      <c r="S85" s="2" t="s">
        <v>238</v>
      </c>
      <c r="T85" s="2">
        <v>4</v>
      </c>
      <c r="U85" s="30">
        <v>29.98</v>
      </c>
      <c r="V85" s="2">
        <v>17.729939999999999</v>
      </c>
      <c r="W85" s="31">
        <v>10.444951880526625</v>
      </c>
      <c r="X85" s="2">
        <v>0.36110000000000003</v>
      </c>
      <c r="Y85" s="31">
        <v>0.21272898408331697</v>
      </c>
      <c r="Z85" s="2">
        <v>0.376975</v>
      </c>
      <c r="AA85" s="31">
        <v>0.22208116525840046</v>
      </c>
      <c r="AB85" s="2">
        <v>5.0869749999999998</v>
      </c>
      <c r="AC85" s="31">
        <v>2.9968070446060127</v>
      </c>
      <c r="AD85" s="2">
        <v>0.92449999999999999</v>
      </c>
      <c r="AE85" s="1">
        <v>0.54463568481037528</v>
      </c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</row>
    <row r="86" spans="1:74" x14ac:dyDescent="0.3">
      <c r="A86" t="s">
        <v>204</v>
      </c>
      <c r="C86" t="s">
        <v>240</v>
      </c>
      <c r="D86">
        <v>9</v>
      </c>
      <c r="E86" s="30">
        <v>31.42</v>
      </c>
      <c r="F86">
        <v>22.761369999999999</v>
      </c>
      <c r="G86" s="31">
        <v>14.760830658410732</v>
      </c>
      <c r="H86">
        <v>0.32100000000000001</v>
      </c>
      <c r="I86" s="31">
        <v>0.20816965944272445</v>
      </c>
      <c r="J86">
        <v>2.0225000000000003E-2</v>
      </c>
      <c r="K86" s="31">
        <v>1.3115985552115584E-2</v>
      </c>
      <c r="L86">
        <v>5.6569749999999992</v>
      </c>
      <c r="M86" s="31">
        <v>3.6685687203302373</v>
      </c>
      <c r="N86">
        <v>0.49750000000000005</v>
      </c>
      <c r="O86" s="1">
        <v>0.32263054695562438</v>
      </c>
      <c r="Q86" s="2" t="s">
        <v>205</v>
      </c>
      <c r="S86" s="2" t="s">
        <v>239</v>
      </c>
      <c r="T86" s="2">
        <v>5</v>
      </c>
      <c r="U86" s="30">
        <v>26.31</v>
      </c>
      <c r="V86" s="2">
        <v>21.234470000000002</v>
      </c>
      <c r="W86" s="31">
        <v>11.75918555462008</v>
      </c>
      <c r="X86" s="2">
        <v>0.30235000000000001</v>
      </c>
      <c r="Y86" s="31">
        <v>0.16743482424752684</v>
      </c>
      <c r="Z86" s="2">
        <v>7.7274999999999996E-2</v>
      </c>
      <c r="AA86" s="31">
        <v>4.2793206693327715E-2</v>
      </c>
      <c r="AB86" s="2">
        <v>5.0069749999999997</v>
      </c>
      <c r="AC86" s="31">
        <v>2.7727533624500103</v>
      </c>
      <c r="AD86" s="2">
        <v>0.45850000000000002</v>
      </c>
      <c r="AE86" s="1">
        <v>0.25390728267733109</v>
      </c>
    </row>
    <row r="87" spans="1:74" x14ac:dyDescent="0.3">
      <c r="A87" t="s">
        <v>204</v>
      </c>
      <c r="C87" t="s">
        <v>240</v>
      </c>
      <c r="D87">
        <v>10</v>
      </c>
      <c r="E87" s="30">
        <v>33.61</v>
      </c>
      <c r="F87">
        <v>22.252410000000001</v>
      </c>
      <c r="G87" s="31">
        <v>15.063514604229606</v>
      </c>
      <c r="H87">
        <v>0.33765000000000001</v>
      </c>
      <c r="I87" s="31">
        <v>0.22856830815709972</v>
      </c>
      <c r="J87">
        <v>0.232125</v>
      </c>
      <c r="K87" s="31">
        <v>0.15713436555891239</v>
      </c>
      <c r="L87">
        <v>5.286975</v>
      </c>
      <c r="M87" s="31">
        <v>3.5789572960725078</v>
      </c>
      <c r="N87">
        <v>0.41060000000000002</v>
      </c>
      <c r="O87" s="1">
        <v>0.27795097683786507</v>
      </c>
      <c r="Q87" s="2" t="s">
        <v>205</v>
      </c>
      <c r="S87" s="2" t="s">
        <v>239</v>
      </c>
      <c r="T87" s="2">
        <v>6</v>
      </c>
      <c r="U87" s="30">
        <v>29.68</v>
      </c>
      <c r="V87" s="2">
        <v>20.08567</v>
      </c>
      <c r="W87" s="31">
        <v>11.645686376245362</v>
      </c>
      <c r="X87" s="2">
        <v>0.24940000000000001</v>
      </c>
      <c r="Y87" s="31">
        <v>0.14460230513772224</v>
      </c>
      <c r="Z87" s="2">
        <v>8.4074999999999997E-2</v>
      </c>
      <c r="AA87" s="31">
        <v>4.8746747411603834E-2</v>
      </c>
      <c r="AB87" s="2">
        <v>5.1169749999999992</v>
      </c>
      <c r="AC87" s="31">
        <v>2.9668259034967761</v>
      </c>
      <c r="AD87" s="2">
        <v>0.42760000000000004</v>
      </c>
      <c r="AE87" s="1">
        <v>0.24792279742137138</v>
      </c>
    </row>
    <row r="88" spans="1:74" x14ac:dyDescent="0.3">
      <c r="A88" t="s">
        <v>204</v>
      </c>
      <c r="C88" t="s">
        <v>240</v>
      </c>
      <c r="D88">
        <v>11</v>
      </c>
      <c r="E88" s="30">
        <v>35.78</v>
      </c>
      <c r="F88">
        <v>22.143929999999997</v>
      </c>
      <c r="G88" s="31">
        <v>15.499018298122065</v>
      </c>
      <c r="H88">
        <v>0.28570000000000001</v>
      </c>
      <c r="I88" s="31">
        <v>0.1999676447574335</v>
      </c>
      <c r="J88">
        <v>0.17697499999999999</v>
      </c>
      <c r="K88" s="31">
        <v>0.12386865219092333</v>
      </c>
      <c r="L88">
        <v>4.528975</v>
      </c>
      <c r="M88" s="31">
        <v>3.1699281201095464</v>
      </c>
      <c r="N88">
        <v>0.3538</v>
      </c>
      <c r="O88" s="1">
        <v>0.24763231611893588</v>
      </c>
      <c r="Q88" s="2" t="s">
        <v>205</v>
      </c>
      <c r="S88" s="2" t="s">
        <v>239</v>
      </c>
      <c r="T88" s="2">
        <v>7</v>
      </c>
      <c r="U88" s="30">
        <v>29</v>
      </c>
      <c r="V88" s="2">
        <v>24.160989999999998</v>
      </c>
      <c r="W88" s="31">
        <v>13.547345514307811</v>
      </c>
      <c r="X88" s="2">
        <v>0.40510000000000002</v>
      </c>
      <c r="Y88" s="31">
        <v>0.22714423820572316</v>
      </c>
      <c r="Z88" s="2">
        <v>0.24252500000000002</v>
      </c>
      <c r="AA88" s="31">
        <v>0.13598656225831401</v>
      </c>
      <c r="AB88" s="2">
        <v>8.0219750000000012</v>
      </c>
      <c r="AC88" s="31">
        <v>4.4980138244392895</v>
      </c>
      <c r="AD88" s="2">
        <v>0.52600000000000002</v>
      </c>
      <c r="AE88" s="1">
        <v>0.29493426140757928</v>
      </c>
    </row>
    <row r="89" spans="1:74" x14ac:dyDescent="0.3">
      <c r="A89" t="s">
        <v>204</v>
      </c>
      <c r="C89" t="s">
        <v>240</v>
      </c>
      <c r="D89">
        <v>12</v>
      </c>
      <c r="E89" s="30">
        <v>34.14</v>
      </c>
      <c r="F89">
        <v>19.010590000000001</v>
      </c>
      <c r="G89" s="31">
        <v>13.053530623491552</v>
      </c>
      <c r="H89">
        <v>0.37725000000000003</v>
      </c>
      <c r="I89" s="31">
        <v>0.25903690667739343</v>
      </c>
      <c r="J89">
        <v>0.15732499999999999</v>
      </c>
      <c r="K89" s="31">
        <v>0.10802645816572808</v>
      </c>
      <c r="L89">
        <v>6.3919749999999995</v>
      </c>
      <c r="M89" s="31">
        <v>4.3890190366049877</v>
      </c>
      <c r="N89">
        <v>0.55200000000000005</v>
      </c>
      <c r="O89" s="1">
        <v>0.379028157683025</v>
      </c>
      <c r="Q89" s="2" t="s">
        <v>205</v>
      </c>
      <c r="S89" s="2" t="s">
        <v>239</v>
      </c>
      <c r="T89" s="2">
        <v>8</v>
      </c>
      <c r="U89" s="30">
        <v>28.23</v>
      </c>
      <c r="V89" s="2">
        <v>21.57366</v>
      </c>
      <c r="W89" s="31">
        <v>12.541689081548599</v>
      </c>
      <c r="X89" s="2">
        <v>0.39065</v>
      </c>
      <c r="Y89" s="31">
        <v>0.22710151359143327</v>
      </c>
      <c r="Z89" s="2">
        <v>0.269675</v>
      </c>
      <c r="AA89" s="31">
        <v>0.15677358422570015</v>
      </c>
      <c r="AB89" s="2">
        <v>6.9769749999999995</v>
      </c>
      <c r="AC89" s="31">
        <v>4.0560132670922568</v>
      </c>
      <c r="AD89" s="2">
        <v>0.59250000000000003</v>
      </c>
      <c r="AE89" s="1">
        <v>0.3444455313014827</v>
      </c>
    </row>
    <row r="90" spans="1:74" s="32" customFormat="1" x14ac:dyDescent="0.3">
      <c r="A90" s="32" t="s">
        <v>204</v>
      </c>
      <c r="C90" s="32" t="s">
        <v>240</v>
      </c>
      <c r="E90" s="33" t="s">
        <v>267</v>
      </c>
      <c r="F90" s="32">
        <f>AVERAGE(F86:F89)</f>
        <v>21.542074999999997</v>
      </c>
      <c r="G90" s="34">
        <f t="shared" ref="G90" si="197">AVERAGE(G86:G89)</f>
        <v>14.594223546063489</v>
      </c>
      <c r="H90" s="32">
        <f t="shared" ref="H90" si="198">AVERAGE(H86:H89)</f>
        <v>0.33040000000000003</v>
      </c>
      <c r="I90" s="34">
        <f t="shared" ref="I90" si="199">AVERAGE(I86:I89)</f>
        <v>0.22393562975866277</v>
      </c>
      <c r="J90" s="32">
        <f t="shared" ref="J90" si="200">AVERAGE(J86:J89)</f>
        <v>0.1466625</v>
      </c>
      <c r="K90" s="34">
        <f t="shared" ref="K90" si="201">AVERAGE(K86:K89)</f>
        <v>0.10053636536691984</v>
      </c>
      <c r="L90" s="32">
        <f t="shared" ref="L90" si="202">AVERAGE(L86:L89)</f>
        <v>5.4662249999999997</v>
      </c>
      <c r="M90" s="34">
        <f t="shared" ref="M90" si="203">AVERAGE(M86:M89)</f>
        <v>3.7016182932793198</v>
      </c>
      <c r="N90" s="32">
        <f t="shared" ref="N90" si="204">AVERAGE(N86:N89)</f>
        <v>0.45347500000000007</v>
      </c>
      <c r="O90" s="35">
        <f t="shared" ref="O90" si="205">AVERAGE(O86:O89)</f>
        <v>0.30681049939886262</v>
      </c>
      <c r="P90" s="93"/>
      <c r="Q90" s="32" t="s">
        <v>205</v>
      </c>
      <c r="S90" s="32" t="s">
        <v>359</v>
      </c>
      <c r="U90" s="33" t="s">
        <v>267</v>
      </c>
      <c r="V90" s="32">
        <f>AVERAGE(V82:V89)</f>
        <v>20.475807499999998</v>
      </c>
      <c r="W90" s="34">
        <f t="shared" ref="W90" si="206">AVERAGE(W82:W89)</f>
        <v>11.866477081698358</v>
      </c>
      <c r="X90" s="32">
        <f t="shared" ref="X90" si="207">AVERAGE(X82:X89)</f>
        <v>0.35934375000000002</v>
      </c>
      <c r="Y90" s="34">
        <f t="shared" ref="Y90" si="208">AVERAGE(Y82:Y89)</f>
        <v>0.20809123669121371</v>
      </c>
      <c r="Z90" s="32">
        <f t="shared" ref="Z90" si="209">AVERAGE(Z82:Z89)</f>
        <v>0.29143749999999996</v>
      </c>
      <c r="AA90" s="34">
        <f t="shared" ref="AA90" si="210">AVERAGE(AA82:AA89)</f>
        <v>0.17027107761161922</v>
      </c>
      <c r="AB90" s="32">
        <f t="shared" ref="AB90" si="211">AVERAGE(AB82:AB89)</f>
        <v>6.7975999999999992</v>
      </c>
      <c r="AC90" s="34">
        <f t="shared" ref="AC90" si="212">AVERAGE(AC82:AC89)</f>
        <v>3.9574388408770718</v>
      </c>
      <c r="AD90" s="32">
        <f t="shared" ref="AD90" si="213">AVERAGE(AD82:AD89)</f>
        <v>1.0168249999999999</v>
      </c>
      <c r="AE90" s="35">
        <f>AVERAGE(AE82:AE89)</f>
        <v>0.59732929302537596</v>
      </c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</row>
    <row r="91" spans="1:74" s="32" customFormat="1" x14ac:dyDescent="0.3">
      <c r="A91" s="32" t="s">
        <v>204</v>
      </c>
      <c r="C91" s="32" t="s">
        <v>240</v>
      </c>
      <c r="E91" s="33" t="s">
        <v>268</v>
      </c>
      <c r="F91" s="32">
        <f>STDEV(F86:F89)/(SQRT(4))</f>
        <v>0.85449311756054114</v>
      </c>
      <c r="G91" s="34">
        <f t="shared" ref="G91:O91" si="214">STDEV(G86:G89)/(SQRT(4))</f>
        <v>0.53544220448891255</v>
      </c>
      <c r="H91" s="32">
        <f t="shared" si="214"/>
        <v>1.9004242947299958E-2</v>
      </c>
      <c r="I91" s="34">
        <f t="shared" si="214"/>
        <v>1.3154820014893681E-2</v>
      </c>
      <c r="J91" s="32">
        <f t="shared" si="214"/>
        <v>4.5021121779116074E-2</v>
      </c>
      <c r="K91" s="34">
        <f t="shared" si="214"/>
        <v>3.0884399421161043E-2</v>
      </c>
      <c r="L91" s="32">
        <f t="shared" si="214"/>
        <v>0.38772485411693697</v>
      </c>
      <c r="M91" s="34">
        <f t="shared" si="214"/>
        <v>0.25353372830813337</v>
      </c>
      <c r="N91" s="32">
        <f t="shared" si="214"/>
        <v>4.4176490259714533E-2</v>
      </c>
      <c r="O91" s="35">
        <f t="shared" si="214"/>
        <v>2.8578245647560122E-2</v>
      </c>
      <c r="P91" s="93"/>
      <c r="Q91" s="32" t="s">
        <v>205</v>
      </c>
      <c r="S91" s="32" t="s">
        <v>359</v>
      </c>
      <c r="U91" s="33" t="s">
        <v>268</v>
      </c>
      <c r="V91" s="32">
        <f>STDEV(V82:V89)/(SQRT(8))</f>
        <v>0.67213444601547956</v>
      </c>
      <c r="W91" s="34">
        <f t="shared" ref="W91:AE91" si="215">STDEV(W82:W89)/(SQRT(8))</f>
        <v>0.37838869198102454</v>
      </c>
      <c r="X91" s="32">
        <f t="shared" si="215"/>
        <v>4.4910400320189087E-2</v>
      </c>
      <c r="Y91" s="34">
        <f t="shared" si="215"/>
        <v>2.5832360687612545E-2</v>
      </c>
      <c r="Z91" s="32">
        <f t="shared" si="215"/>
        <v>5.38170335737541E-2</v>
      </c>
      <c r="AA91" s="34">
        <f t="shared" si="215"/>
        <v>3.1931149375937891E-2</v>
      </c>
      <c r="AB91" s="32">
        <f t="shared" si="215"/>
        <v>0.53073351994803386</v>
      </c>
      <c r="AC91" s="34">
        <f t="shared" si="215"/>
        <v>0.34484413952524656</v>
      </c>
      <c r="AD91" s="32">
        <f t="shared" si="215"/>
        <v>0.22028158177173407</v>
      </c>
      <c r="AE91" s="35">
        <f t="shared" si="215"/>
        <v>0.13529260318970243</v>
      </c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</row>
    <row r="92" spans="1:74" x14ac:dyDescent="0.3">
      <c r="A92" t="s">
        <v>204</v>
      </c>
      <c r="C92" t="s">
        <v>241</v>
      </c>
      <c r="D92">
        <v>13</v>
      </c>
      <c r="E92" s="30">
        <v>30.92</v>
      </c>
      <c r="F92">
        <v>22.01886</v>
      </c>
      <c r="G92" s="31">
        <v>13.551416226114648</v>
      </c>
      <c r="H92">
        <v>0.20555000000000001</v>
      </c>
      <c r="I92" s="31">
        <v>0.12650489649681529</v>
      </c>
      <c r="J92">
        <v>0.122225</v>
      </c>
      <c r="K92" s="31">
        <v>7.5222870222929936E-2</v>
      </c>
      <c r="L92">
        <v>4.2139749999999996</v>
      </c>
      <c r="M92" s="31">
        <v>2.5934734673566879</v>
      </c>
      <c r="N92">
        <v>0.61850000000000005</v>
      </c>
      <c r="O92" s="1">
        <v>0.38065326433121022</v>
      </c>
      <c r="Q92" s="2" t="s">
        <v>205</v>
      </c>
      <c r="S92" s="2" t="s">
        <v>240</v>
      </c>
      <c r="T92" s="2">
        <v>9</v>
      </c>
      <c r="U92" s="30">
        <v>30.11</v>
      </c>
      <c r="V92" s="2">
        <v>19.897100000000002</v>
      </c>
      <c r="W92" s="31">
        <v>12.365359772961817</v>
      </c>
      <c r="X92" s="2">
        <v>0.59675</v>
      </c>
      <c r="Y92" s="31">
        <v>0.37085949432404536</v>
      </c>
      <c r="Z92" s="2">
        <v>0.44747500000000001</v>
      </c>
      <c r="AA92" s="31">
        <v>0.27809024251805986</v>
      </c>
      <c r="AB92" s="2">
        <v>8.6469750000000012</v>
      </c>
      <c r="AC92" s="31">
        <v>5.3737960216718266</v>
      </c>
      <c r="AD92" s="2">
        <v>1.1459999999999999</v>
      </c>
      <c r="AE92" s="1">
        <v>0.71219938080495349</v>
      </c>
    </row>
    <row r="93" spans="1:74" x14ac:dyDescent="0.3">
      <c r="A93" t="s">
        <v>204</v>
      </c>
      <c r="C93" t="s">
        <v>241</v>
      </c>
      <c r="D93">
        <v>14</v>
      </c>
      <c r="E93" s="30">
        <v>31.11</v>
      </c>
      <c r="F93">
        <v>18.855599999999999</v>
      </c>
      <c r="G93" s="31">
        <v>11.636534735171594</v>
      </c>
      <c r="H93">
        <v>0.46334999999999998</v>
      </c>
      <c r="I93" s="31">
        <v>0.28595156714937514</v>
      </c>
      <c r="J93">
        <v>0.350825</v>
      </c>
      <c r="K93" s="31">
        <v>0.21650794981154536</v>
      </c>
      <c r="L93">
        <v>6.8219749999999992</v>
      </c>
      <c r="M93" s="31">
        <v>4.210109943463598</v>
      </c>
      <c r="N93">
        <v>1.0414999999999999</v>
      </c>
      <c r="O93" s="1">
        <v>0.64275074390001974</v>
      </c>
      <c r="Q93" s="2" t="s">
        <v>205</v>
      </c>
      <c r="S93" s="2" t="s">
        <v>240</v>
      </c>
      <c r="T93" s="2">
        <v>10</v>
      </c>
      <c r="U93" s="30">
        <v>30.19</v>
      </c>
      <c r="V93" s="2">
        <v>20.39705</v>
      </c>
      <c r="W93" s="31">
        <v>12.402556686807655</v>
      </c>
      <c r="X93" s="2">
        <v>0.39515</v>
      </c>
      <c r="Y93" s="31">
        <v>0.24027348439073515</v>
      </c>
      <c r="Z93" s="2">
        <v>0.294325</v>
      </c>
      <c r="AA93" s="31">
        <v>0.17896619838872105</v>
      </c>
      <c r="AB93" s="2">
        <v>8.1219750000000008</v>
      </c>
      <c r="AC93" s="31">
        <v>4.9386188368580068</v>
      </c>
      <c r="AD93" s="2">
        <v>1.218</v>
      </c>
      <c r="AE93" s="1">
        <v>0.74061268882175224</v>
      </c>
    </row>
    <row r="94" spans="1:74" x14ac:dyDescent="0.3">
      <c r="A94" t="s">
        <v>204</v>
      </c>
      <c r="C94" t="s">
        <v>241</v>
      </c>
      <c r="D94">
        <v>15</v>
      </c>
      <c r="E94" s="30">
        <v>34.22</v>
      </c>
      <c r="F94">
        <v>20.46885</v>
      </c>
      <c r="G94" s="31">
        <v>13.265985738636363</v>
      </c>
      <c r="H94">
        <v>0.38525000000000004</v>
      </c>
      <c r="I94" s="31">
        <v>0.24968285984848487</v>
      </c>
      <c r="J94">
        <v>0.44777500000000003</v>
      </c>
      <c r="K94" s="31">
        <v>0.29020569128787882</v>
      </c>
      <c r="L94">
        <v>7.0819749999999999</v>
      </c>
      <c r="M94" s="31">
        <v>4.5898709185606057</v>
      </c>
      <c r="N94">
        <v>1.5189999999999999</v>
      </c>
      <c r="O94" s="1">
        <v>0.98447310606060601</v>
      </c>
      <c r="Q94" s="2" t="s">
        <v>205</v>
      </c>
      <c r="S94" s="2" t="s">
        <v>240</v>
      </c>
      <c r="T94" s="2">
        <v>11</v>
      </c>
      <c r="U94" s="30">
        <v>30.24</v>
      </c>
      <c r="V94" s="2">
        <v>18.08249</v>
      </c>
      <c r="W94" s="31">
        <v>10.696684225352113</v>
      </c>
      <c r="X94" s="2">
        <v>0.35720000000000002</v>
      </c>
      <c r="Y94" s="31">
        <v>0.21130140845070425</v>
      </c>
      <c r="Z94" s="2">
        <v>0.28357500000000002</v>
      </c>
      <c r="AA94" s="31">
        <v>0.16774859154929578</v>
      </c>
      <c r="AB94" s="2">
        <v>7.8769749999999998</v>
      </c>
      <c r="AC94" s="31">
        <v>4.6596190140845071</v>
      </c>
      <c r="AD94" s="2">
        <v>1.3644999999999998</v>
      </c>
      <c r="AE94" s="1">
        <v>0.80716901408450692</v>
      </c>
    </row>
    <row r="95" spans="1:74" x14ac:dyDescent="0.3">
      <c r="A95" t="s">
        <v>204</v>
      </c>
      <c r="C95" t="s">
        <v>241</v>
      </c>
      <c r="D95">
        <v>16</v>
      </c>
      <c r="E95" s="30">
        <v>31.03</v>
      </c>
      <c r="F95">
        <v>19.385349999999999</v>
      </c>
      <c r="G95" s="31">
        <v>11.866786555533636</v>
      </c>
      <c r="H95">
        <v>0.36635000000000001</v>
      </c>
      <c r="I95" s="31">
        <v>0.2242619944762281</v>
      </c>
      <c r="J95">
        <v>0.424925</v>
      </c>
      <c r="K95" s="31">
        <v>0.26011881534819492</v>
      </c>
      <c r="L95">
        <v>5.1719749999999998</v>
      </c>
      <c r="M95" s="31">
        <v>3.1660363829157623</v>
      </c>
      <c r="N95">
        <v>1.2209999999999999</v>
      </c>
      <c r="O95" s="1">
        <v>0.74743795620437947</v>
      </c>
      <c r="Q95" s="2" t="s">
        <v>205</v>
      </c>
      <c r="S95" s="2" t="s">
        <v>240</v>
      </c>
      <c r="T95" s="2">
        <v>12</v>
      </c>
      <c r="U95" s="30">
        <v>31.6</v>
      </c>
      <c r="V95" s="2">
        <v>21.388080000000002</v>
      </c>
      <c r="W95" s="31">
        <v>13.593389541432023</v>
      </c>
      <c r="X95" s="2">
        <v>0.309</v>
      </c>
      <c r="Y95" s="31">
        <v>0.1963877715205149</v>
      </c>
      <c r="Z95" s="2">
        <v>0.33627500000000005</v>
      </c>
      <c r="AA95" s="31">
        <v>0.2137226468222044</v>
      </c>
      <c r="AB95" s="2">
        <v>11.396975000000001</v>
      </c>
      <c r="AC95" s="31">
        <v>7.2434515285599366</v>
      </c>
      <c r="AD95" s="2">
        <v>1.6729999999999998</v>
      </c>
      <c r="AE95" s="1">
        <v>1.0632904263877716</v>
      </c>
    </row>
    <row r="96" spans="1:74" s="32" customFormat="1" x14ac:dyDescent="0.3">
      <c r="A96" s="32" t="s">
        <v>204</v>
      </c>
      <c r="C96" s="32" t="s">
        <v>241</v>
      </c>
      <c r="E96" s="33" t="s">
        <v>267</v>
      </c>
      <c r="F96" s="32">
        <f>AVERAGE(F92:F95)</f>
        <v>20.182165000000001</v>
      </c>
      <c r="G96" s="34">
        <f t="shared" ref="G96" si="216">AVERAGE(G92:G95)</f>
        <v>12.580180813864061</v>
      </c>
      <c r="H96" s="32">
        <f t="shared" ref="H96" si="217">AVERAGE(H92:H95)</f>
        <v>0.35512500000000002</v>
      </c>
      <c r="I96" s="34">
        <f t="shared" ref="I96" si="218">AVERAGE(I92:I95)</f>
        <v>0.22160032949272584</v>
      </c>
      <c r="J96" s="32">
        <f t="shared" ref="J96" si="219">AVERAGE(J92:J95)</f>
        <v>0.3364375</v>
      </c>
      <c r="K96" s="34">
        <f t="shared" ref="K96" si="220">AVERAGE(K92:K95)</f>
        <v>0.21051383166763726</v>
      </c>
      <c r="L96" s="32">
        <f t="shared" ref="L96" si="221">AVERAGE(L92:L95)</f>
        <v>5.8224749999999998</v>
      </c>
      <c r="M96" s="34">
        <f t="shared" ref="M96" si="222">AVERAGE(M92:M95)</f>
        <v>3.6398726780741635</v>
      </c>
      <c r="N96" s="32">
        <f t="shared" ref="N96" si="223">AVERAGE(N92:N95)</f>
        <v>1.0999999999999999</v>
      </c>
      <c r="O96" s="35">
        <f t="shared" ref="O96" si="224">AVERAGE(O92:O95)</f>
        <v>0.68882876762405387</v>
      </c>
      <c r="P96" s="93"/>
      <c r="Q96" s="2" t="s">
        <v>205</v>
      </c>
      <c r="R96" s="2"/>
      <c r="S96" s="2" t="s">
        <v>241</v>
      </c>
      <c r="T96" s="2">
        <v>13</v>
      </c>
      <c r="U96" s="30">
        <v>30.18</v>
      </c>
      <c r="V96" s="2">
        <v>22.367059999999999</v>
      </c>
      <c r="W96" s="31">
        <v>13.436263351910826</v>
      </c>
      <c r="X96" s="2">
        <v>0.47870000000000001</v>
      </c>
      <c r="Y96" s="31">
        <v>0.28756301751592356</v>
      </c>
      <c r="Z96" s="2">
        <v>0.43452500000000005</v>
      </c>
      <c r="AA96" s="31">
        <v>0.26102636345541402</v>
      </c>
      <c r="AB96" s="2">
        <v>7.2819749999999992</v>
      </c>
      <c r="AC96" s="31">
        <v>4.3744029757165599</v>
      </c>
      <c r="AD96" s="2">
        <v>1.3069999999999999</v>
      </c>
      <c r="AE96" s="1">
        <v>0.78513654458598714</v>
      </c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</row>
    <row r="97" spans="1:74" s="32" customFormat="1" x14ac:dyDescent="0.3">
      <c r="A97" s="32" t="s">
        <v>204</v>
      </c>
      <c r="C97" s="32" t="s">
        <v>241</v>
      </c>
      <c r="E97" s="33" t="s">
        <v>268</v>
      </c>
      <c r="F97" s="32">
        <f>STDEV(F92:F95)/(SQRT(4))</f>
        <v>0.6982314358255437</v>
      </c>
      <c r="G97" s="34">
        <f t="shared" ref="G97:O97" si="225">STDEV(G92:G95)/(SQRT(4))</f>
        <v>0.48416817932942113</v>
      </c>
      <c r="H97" s="32">
        <f t="shared" si="225"/>
        <v>5.4097787616500498E-2</v>
      </c>
      <c r="I97" s="34">
        <f t="shared" si="225"/>
        <v>3.413201837020579E-2</v>
      </c>
      <c r="J97" s="32">
        <f t="shared" si="225"/>
        <v>7.4341594388673146E-2</v>
      </c>
      <c r="K97" s="34">
        <f t="shared" si="225"/>
        <v>4.756663799050502E-2</v>
      </c>
      <c r="L97" s="32">
        <f t="shared" si="225"/>
        <v>0.68287157162480516</v>
      </c>
      <c r="M97" s="34">
        <f t="shared" si="225"/>
        <v>0.46071858172548863</v>
      </c>
      <c r="N97" s="32">
        <f t="shared" si="225"/>
        <v>0.18829641968626659</v>
      </c>
      <c r="O97" s="35">
        <f t="shared" si="225"/>
        <v>0.12514522794728689</v>
      </c>
      <c r="P97" s="93"/>
      <c r="Q97" s="2" t="s">
        <v>205</v>
      </c>
      <c r="R97" s="2"/>
      <c r="S97" s="2" t="s">
        <v>241</v>
      </c>
      <c r="T97" s="2">
        <v>14</v>
      </c>
      <c r="U97" s="30">
        <v>30.79</v>
      </c>
      <c r="V97" s="2">
        <v>18.995719999999999</v>
      </c>
      <c r="W97" s="31">
        <v>11.602424495139852</v>
      </c>
      <c r="X97" s="2">
        <v>0.38924999999999998</v>
      </c>
      <c r="Y97" s="31">
        <v>0.2377505951200159</v>
      </c>
      <c r="Z97" s="2">
        <v>0.30787500000000001</v>
      </c>
      <c r="AA97" s="31">
        <v>0.18804743602459831</v>
      </c>
      <c r="AB97" s="2">
        <v>7.4769749999999995</v>
      </c>
      <c r="AC97" s="31">
        <v>4.5668728476492753</v>
      </c>
      <c r="AD97" s="2">
        <v>1.1644999999999999</v>
      </c>
      <c r="AE97" s="1">
        <v>0.71126671295377897</v>
      </c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</row>
    <row r="98" spans="1:74" x14ac:dyDescent="0.3">
      <c r="A98" t="s">
        <v>205</v>
      </c>
      <c r="C98" t="s">
        <v>238</v>
      </c>
      <c r="D98">
        <v>1</v>
      </c>
      <c r="E98" s="30">
        <v>32.799999999999997</v>
      </c>
      <c r="F98">
        <v>20.064399999999999</v>
      </c>
      <c r="G98" s="31">
        <v>12.952417240700647</v>
      </c>
      <c r="H98">
        <v>0.26055</v>
      </c>
      <c r="I98" s="31">
        <v>0.16819602440464473</v>
      </c>
      <c r="J98">
        <v>0.372975</v>
      </c>
      <c r="K98" s="31">
        <v>0.24077110804959648</v>
      </c>
      <c r="L98">
        <v>8.6019750000000013</v>
      </c>
      <c r="M98" s="31">
        <v>5.5529380043298566</v>
      </c>
      <c r="N98">
        <v>1.8955</v>
      </c>
      <c r="O98" s="1">
        <v>1.2236252706160204</v>
      </c>
      <c r="Q98" s="2" t="s">
        <v>205</v>
      </c>
      <c r="S98" s="2" t="s">
        <v>241</v>
      </c>
      <c r="T98" s="2">
        <v>15</v>
      </c>
      <c r="U98" s="30">
        <v>31.73</v>
      </c>
      <c r="V98" s="2">
        <v>22.613949999999999</v>
      </c>
      <c r="W98" s="31">
        <v>13.589784725378788</v>
      </c>
      <c r="X98" s="2">
        <v>0.55274999999999996</v>
      </c>
      <c r="Y98" s="31">
        <v>0.3321734375</v>
      </c>
      <c r="Z98" s="2">
        <v>0.45127500000000004</v>
      </c>
      <c r="AA98" s="31">
        <v>0.27119234375000001</v>
      </c>
      <c r="AB98" s="2">
        <v>7.8719749999999999</v>
      </c>
      <c r="AC98" s="31">
        <v>4.7306395217803034</v>
      </c>
      <c r="AD98" s="2">
        <v>1.2894999999999999</v>
      </c>
      <c r="AE98" s="1">
        <v>0.7749211174242423</v>
      </c>
    </row>
    <row r="99" spans="1:74" x14ac:dyDescent="0.3">
      <c r="A99" t="s">
        <v>205</v>
      </c>
      <c r="C99" t="s">
        <v>238</v>
      </c>
      <c r="D99">
        <v>2</v>
      </c>
      <c r="E99" s="30">
        <v>28.94</v>
      </c>
      <c r="F99">
        <v>19.687909999999999</v>
      </c>
      <c r="G99" s="31">
        <v>10.871362629269223</v>
      </c>
      <c r="H99">
        <v>0.26935000000000003</v>
      </c>
      <c r="I99" s="31">
        <v>0.14873094829231065</v>
      </c>
      <c r="J99">
        <v>0.41132500000000005</v>
      </c>
      <c r="K99" s="31">
        <v>0.2271273707307766</v>
      </c>
      <c r="L99">
        <v>7.5819749999999999</v>
      </c>
      <c r="M99" s="31">
        <v>4.1866505724098459</v>
      </c>
      <c r="N99">
        <v>1.8005</v>
      </c>
      <c r="O99" s="1">
        <v>0.99420854798702551</v>
      </c>
      <c r="Q99" s="2" t="s">
        <v>205</v>
      </c>
      <c r="S99" s="2" t="s">
        <v>241</v>
      </c>
      <c r="T99" s="2">
        <v>16</v>
      </c>
      <c r="U99" s="30">
        <v>29.77</v>
      </c>
      <c r="V99" s="2">
        <v>20.520670000000003</v>
      </c>
      <c r="W99" s="31">
        <v>12.051693547050702</v>
      </c>
      <c r="X99" s="2">
        <v>0.42804999999999999</v>
      </c>
      <c r="Y99" s="31">
        <v>0.2513917636614717</v>
      </c>
      <c r="Z99" s="2">
        <v>0.10907499999999999</v>
      </c>
      <c r="AA99" s="31">
        <v>6.4059237522193724E-2</v>
      </c>
      <c r="AB99" s="2">
        <v>6.4019749999999993</v>
      </c>
      <c r="AC99" s="31">
        <v>3.7598499852041818</v>
      </c>
      <c r="AD99" s="2">
        <v>0.93700000000000006</v>
      </c>
      <c r="AE99" s="1">
        <v>0.55029571907674102</v>
      </c>
    </row>
    <row r="100" spans="1:74" x14ac:dyDescent="0.3">
      <c r="A100" t="s">
        <v>205</v>
      </c>
      <c r="C100" t="s">
        <v>238</v>
      </c>
      <c r="D100">
        <v>3</v>
      </c>
      <c r="E100" s="30">
        <v>28.06</v>
      </c>
      <c r="F100">
        <v>19.26942</v>
      </c>
      <c r="G100" s="31">
        <v>11.169178376368519</v>
      </c>
      <c r="H100">
        <v>0.63624999999999998</v>
      </c>
      <c r="I100" s="31">
        <v>0.36879105556703162</v>
      </c>
      <c r="J100">
        <v>0.49667499999999998</v>
      </c>
      <c r="K100" s="31">
        <v>0.28788887626523446</v>
      </c>
      <c r="L100">
        <v>7.9869750000000002</v>
      </c>
      <c r="M100" s="31">
        <v>4.6295087481925226</v>
      </c>
      <c r="N100">
        <v>1.5094999999999998</v>
      </c>
      <c r="O100" s="1">
        <v>0.87495496798182182</v>
      </c>
      <c r="Q100" s="32" t="s">
        <v>205</v>
      </c>
      <c r="R100" s="32"/>
      <c r="S100" s="32" t="s">
        <v>360</v>
      </c>
      <c r="T100" s="32"/>
      <c r="U100" s="33" t="s">
        <v>267</v>
      </c>
      <c r="V100" s="32">
        <f>AVERAGE(V92:V99)</f>
        <v>20.532764999999998</v>
      </c>
      <c r="W100" s="34">
        <f t="shared" ref="W100" si="226">AVERAGE(W92:W99)</f>
        <v>12.467269543254224</v>
      </c>
      <c r="X100" s="32">
        <f t="shared" ref="X100" si="227">AVERAGE(X92:X99)</f>
        <v>0.43835625</v>
      </c>
      <c r="Y100" s="34">
        <f t="shared" ref="Y100" si="228">AVERAGE(Y92:Y99)</f>
        <v>0.26596262156042633</v>
      </c>
      <c r="Z100" s="32">
        <f t="shared" ref="Z100" si="229">AVERAGE(Z92:Z99)</f>
        <v>0.33304999999999996</v>
      </c>
      <c r="AA100" s="34">
        <f t="shared" ref="AA100" si="230">AVERAGE(AA92:AA99)</f>
        <v>0.20285663250381092</v>
      </c>
      <c r="AB100" s="32">
        <f t="shared" ref="AB100" si="231">AVERAGE(AB92:AB99)</f>
        <v>8.1344750000000001</v>
      </c>
      <c r="AC100" s="34">
        <f t="shared" ref="AC100" si="232">AVERAGE(AC92:AC99)</f>
        <v>4.9559063414405751</v>
      </c>
      <c r="AD100" s="32">
        <f t="shared" ref="AD100" si="233">AVERAGE(AD92:AD99)</f>
        <v>1.2624374999999999</v>
      </c>
      <c r="AE100" s="35">
        <f>AVERAGE(AE92:AE99)</f>
        <v>0.76811145051746688</v>
      </c>
    </row>
    <row r="101" spans="1:74" x14ac:dyDescent="0.3">
      <c r="A101" t="s">
        <v>205</v>
      </c>
      <c r="C101" t="s">
        <v>238</v>
      </c>
      <c r="D101">
        <v>4</v>
      </c>
      <c r="E101" s="30">
        <v>29.98</v>
      </c>
      <c r="F101">
        <v>17.729939999999999</v>
      </c>
      <c r="G101" s="31">
        <v>10.444951880526625</v>
      </c>
      <c r="H101">
        <v>0.36110000000000003</v>
      </c>
      <c r="I101" s="31">
        <v>0.21272898408331697</v>
      </c>
      <c r="J101">
        <v>0.376975</v>
      </c>
      <c r="K101" s="31">
        <v>0.22208116525840046</v>
      </c>
      <c r="L101">
        <v>5.0869749999999998</v>
      </c>
      <c r="M101" s="31">
        <v>2.9968070446060127</v>
      </c>
      <c r="N101">
        <v>0.92449999999999999</v>
      </c>
      <c r="O101" s="1">
        <v>0.54463568481037528</v>
      </c>
      <c r="Q101" s="32" t="s">
        <v>205</v>
      </c>
      <c r="R101" s="32"/>
      <c r="S101" s="32" t="s">
        <v>360</v>
      </c>
      <c r="T101" s="32"/>
      <c r="U101" s="33" t="s">
        <v>268</v>
      </c>
      <c r="V101" s="32">
        <f>STDEV(V92:V99)/(SQRT(8))</f>
        <v>0.55447083284425336</v>
      </c>
      <c r="W101" s="34">
        <f t="shared" ref="W101:AE101" si="234">STDEV(W92:W99)/(SQRT(8))</f>
        <v>0.36687243974576306</v>
      </c>
      <c r="X101" s="32">
        <f t="shared" si="234"/>
        <v>3.4719778016154827E-2</v>
      </c>
      <c r="Y101" s="34">
        <f t="shared" si="234"/>
        <v>2.1276442056808571E-2</v>
      </c>
      <c r="Z101" s="32">
        <f t="shared" si="234"/>
        <v>4.0559433903488283E-2</v>
      </c>
      <c r="AA101" s="34">
        <f t="shared" si="234"/>
        <v>2.5042467469338959E-2</v>
      </c>
      <c r="AB101" s="32">
        <f t="shared" si="234"/>
        <v>0.52103177172112702</v>
      </c>
      <c r="AC101" s="34">
        <f t="shared" si="234"/>
        <v>0.36514109252198607</v>
      </c>
      <c r="AD101" s="32">
        <f t="shared" si="234"/>
        <v>7.4729299421072315E-2</v>
      </c>
      <c r="AE101" s="35">
        <f t="shared" si="234"/>
        <v>5.0629908041650351E-2</v>
      </c>
    </row>
    <row r="102" spans="1:74" s="32" customFormat="1" x14ac:dyDescent="0.3">
      <c r="A102" s="32" t="s">
        <v>205</v>
      </c>
      <c r="C102" s="32" t="s">
        <v>238</v>
      </c>
      <c r="E102" s="33" t="s">
        <v>267</v>
      </c>
      <c r="F102" s="32">
        <f>AVERAGE(F98:F101)</f>
        <v>19.187917499999998</v>
      </c>
      <c r="G102" s="34">
        <f t="shared" ref="G102" si="235">AVERAGE(G98:G101)</f>
        <v>11.359477531716253</v>
      </c>
      <c r="H102" s="32">
        <f t="shared" ref="H102" si="236">AVERAGE(H98:H101)</f>
        <v>0.3818125</v>
      </c>
      <c r="I102" s="34">
        <f t="shared" ref="I102" si="237">AVERAGE(I98:I101)</f>
        <v>0.22461175308682599</v>
      </c>
      <c r="J102" s="32">
        <f t="shared" ref="J102" si="238">AVERAGE(J98:J101)</f>
        <v>0.41448750000000001</v>
      </c>
      <c r="K102" s="34">
        <f t="shared" ref="K102" si="239">AVERAGE(K98:K101)</f>
        <v>0.24446713007600201</v>
      </c>
      <c r="L102" s="32">
        <f t="shared" ref="L102" si="240">AVERAGE(L98:L101)</f>
        <v>7.3144750000000007</v>
      </c>
      <c r="M102" s="34">
        <f t="shared" ref="M102" si="241">AVERAGE(M98:M101)</f>
        <v>4.3414760923845597</v>
      </c>
      <c r="N102" s="32">
        <f t="shared" ref="N102" si="242">AVERAGE(N98:N101)</f>
        <v>1.5325</v>
      </c>
      <c r="O102" s="35">
        <f t="shared" ref="O102" si="243">AVERAGE(O98:O101)</f>
        <v>0.90935611784881076</v>
      </c>
      <c r="P102" s="93"/>
      <c r="Q102" s="2" t="s">
        <v>206</v>
      </c>
      <c r="R102" s="2"/>
      <c r="S102" s="2" t="s">
        <v>238</v>
      </c>
      <c r="T102" s="2">
        <v>1</v>
      </c>
      <c r="U102" s="30">
        <v>26.96</v>
      </c>
      <c r="V102" s="2">
        <v>19.96584</v>
      </c>
      <c r="W102" s="31">
        <v>10.593958795512693</v>
      </c>
      <c r="X102" s="2">
        <v>0.44575000000000004</v>
      </c>
      <c r="Y102" s="31">
        <v>0.23651682739618188</v>
      </c>
      <c r="Z102" s="2">
        <v>0.172875</v>
      </c>
      <c r="AA102" s="31">
        <v>9.1728203109624082E-2</v>
      </c>
      <c r="AB102" s="2">
        <v>5.5219749999999994</v>
      </c>
      <c r="AC102" s="31">
        <v>2.9299831922849831</v>
      </c>
      <c r="AD102" s="2">
        <v>0.37870000000000004</v>
      </c>
      <c r="AE102" s="1">
        <v>0.20093981499704786</v>
      </c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</row>
    <row r="103" spans="1:74" s="32" customFormat="1" x14ac:dyDescent="0.3">
      <c r="A103" s="32" t="s">
        <v>205</v>
      </c>
      <c r="C103" s="32" t="s">
        <v>238</v>
      </c>
      <c r="E103" s="33" t="s">
        <v>268</v>
      </c>
      <c r="F103" s="32">
        <f>STDEV(F98:F101)/(SQRT(4))</f>
        <v>0.51239268151771711</v>
      </c>
      <c r="G103" s="34">
        <f t="shared" ref="G103:O103" si="244">STDEV(G98:G101)/(SQRT(4))</f>
        <v>0.55138341240163313</v>
      </c>
      <c r="H103" s="32">
        <f t="shared" si="244"/>
        <v>8.7806537757257372E-2</v>
      </c>
      <c r="I103" s="34">
        <f t="shared" si="244"/>
        <v>4.9891133515781325E-2</v>
      </c>
      <c r="J103" s="32">
        <f t="shared" si="244"/>
        <v>2.8715939062653E-2</v>
      </c>
      <c r="K103" s="34">
        <f t="shared" si="244"/>
        <v>1.5002520054719129E-2</v>
      </c>
      <c r="L103" s="32">
        <f t="shared" si="244"/>
        <v>0.77153661611099034</v>
      </c>
      <c r="M103" s="34">
        <f t="shared" si="244"/>
        <v>0.53093538249293537</v>
      </c>
      <c r="N103" s="32">
        <f t="shared" si="244"/>
        <v>0.21866755589250092</v>
      </c>
      <c r="O103" s="35">
        <f t="shared" si="244"/>
        <v>0.14147127761177522</v>
      </c>
      <c r="P103" s="93"/>
      <c r="Q103" s="2" t="s">
        <v>206</v>
      </c>
      <c r="R103" s="2"/>
      <c r="S103" s="2" t="s">
        <v>238</v>
      </c>
      <c r="T103" s="2">
        <v>2</v>
      </c>
      <c r="U103" s="30">
        <v>25.43</v>
      </c>
      <c r="V103" s="2">
        <v>18.365919999999999</v>
      </c>
      <c r="W103" s="31">
        <v>8.911378469757679</v>
      </c>
      <c r="X103" s="2">
        <v>0.46105000000000002</v>
      </c>
      <c r="Y103" s="31">
        <v>0.22370733638618587</v>
      </c>
      <c r="Z103" s="2">
        <v>0.16217499999999999</v>
      </c>
      <c r="AA103" s="31">
        <v>7.868937702728486E-2</v>
      </c>
      <c r="AB103" s="2">
        <v>5.5719749999999992</v>
      </c>
      <c r="AC103" s="31">
        <v>2.7035932884945617</v>
      </c>
      <c r="AD103" s="2">
        <v>0.41520000000000001</v>
      </c>
      <c r="AE103" s="1">
        <v>0.20146033199771038</v>
      </c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</row>
    <row r="104" spans="1:74" x14ac:dyDescent="0.3">
      <c r="A104" t="s">
        <v>205</v>
      </c>
      <c r="C104" t="s">
        <v>239</v>
      </c>
      <c r="D104">
        <v>5</v>
      </c>
      <c r="E104" s="30">
        <v>26.31</v>
      </c>
      <c r="F104">
        <v>21.234470000000002</v>
      </c>
      <c r="G104" s="31">
        <v>11.75918555462008</v>
      </c>
      <c r="H104">
        <v>0.30235000000000001</v>
      </c>
      <c r="I104" s="31">
        <v>0.16743482424752684</v>
      </c>
      <c r="J104">
        <v>7.7274999999999996E-2</v>
      </c>
      <c r="K104" s="31">
        <v>4.2793206693327715E-2</v>
      </c>
      <c r="L104">
        <v>5.0069749999999997</v>
      </c>
      <c r="M104" s="31">
        <v>2.7727533624500103</v>
      </c>
      <c r="N104">
        <v>0.45850000000000002</v>
      </c>
      <c r="O104" s="1">
        <v>0.25390728267733109</v>
      </c>
      <c r="Q104" s="2" t="s">
        <v>206</v>
      </c>
      <c r="S104" s="2" t="s">
        <v>238</v>
      </c>
      <c r="T104" s="2">
        <v>3</v>
      </c>
      <c r="U104" s="30">
        <v>23.43</v>
      </c>
      <c r="V104" s="2">
        <v>19.103490000000001</v>
      </c>
      <c r="W104" s="31">
        <v>9.2459155277835166</v>
      </c>
      <c r="X104" s="2">
        <v>0.55924999999999991</v>
      </c>
      <c r="Y104" s="31">
        <v>0.27067191695930587</v>
      </c>
      <c r="Z104" s="2">
        <v>0.26822500000000005</v>
      </c>
      <c r="AA104" s="31">
        <v>0.12981846209460859</v>
      </c>
      <c r="AB104" s="2">
        <v>7.6569749999999992</v>
      </c>
      <c r="AC104" s="31">
        <v>3.7059063055153891</v>
      </c>
      <c r="AD104" s="2">
        <v>0.67600000000000005</v>
      </c>
      <c r="AE104" s="1">
        <v>0.32717785581491432</v>
      </c>
    </row>
    <row r="105" spans="1:74" x14ac:dyDescent="0.3">
      <c r="A105" t="s">
        <v>205</v>
      </c>
      <c r="C105" t="s">
        <v>239</v>
      </c>
      <c r="D105">
        <v>6</v>
      </c>
      <c r="E105" s="30">
        <v>29.68</v>
      </c>
      <c r="F105">
        <v>20.08567</v>
      </c>
      <c r="G105" s="31">
        <v>11.645686376245362</v>
      </c>
      <c r="H105">
        <v>0.24940000000000001</v>
      </c>
      <c r="I105" s="31">
        <v>0.14460230513772224</v>
      </c>
      <c r="J105">
        <v>8.4074999999999997E-2</v>
      </c>
      <c r="K105" s="31">
        <v>4.8746747411603834E-2</v>
      </c>
      <c r="L105">
        <v>5.1169749999999992</v>
      </c>
      <c r="M105" s="31">
        <v>2.9668259034967761</v>
      </c>
      <c r="N105">
        <v>0.42760000000000004</v>
      </c>
      <c r="O105" s="1">
        <v>0.24792279742137138</v>
      </c>
      <c r="Q105" s="2" t="s">
        <v>206</v>
      </c>
      <c r="S105" s="2" t="s">
        <v>238</v>
      </c>
      <c r="T105" s="2">
        <v>4</v>
      </c>
      <c r="U105" s="30">
        <v>23.26</v>
      </c>
      <c r="V105" s="2">
        <v>19.56626</v>
      </c>
      <c r="W105" s="31">
        <v>8.9430380742778546</v>
      </c>
      <c r="X105" s="2">
        <v>0.41835</v>
      </c>
      <c r="Y105" s="31">
        <v>0.19121283159756339</v>
      </c>
      <c r="Z105" s="2">
        <v>0.22017500000000001</v>
      </c>
      <c r="AA105" s="31">
        <v>0.10063412261741012</v>
      </c>
      <c r="AB105" s="2">
        <v>6.7419749999999992</v>
      </c>
      <c r="AC105" s="31">
        <v>3.0815157889565725</v>
      </c>
      <c r="AD105" s="2">
        <v>0.629</v>
      </c>
      <c r="AE105" s="1">
        <v>0.28749341717429755</v>
      </c>
    </row>
    <row r="106" spans="1:74" x14ac:dyDescent="0.3">
      <c r="A106" t="s">
        <v>205</v>
      </c>
      <c r="C106" t="s">
        <v>239</v>
      </c>
      <c r="D106">
        <v>7</v>
      </c>
      <c r="E106" s="30">
        <v>29</v>
      </c>
      <c r="F106">
        <v>24.160989999999998</v>
      </c>
      <c r="G106" s="31">
        <v>13.547345514307811</v>
      </c>
      <c r="H106">
        <v>0.40510000000000002</v>
      </c>
      <c r="I106" s="31">
        <v>0.22714423820572316</v>
      </c>
      <c r="J106">
        <v>0.24252500000000002</v>
      </c>
      <c r="K106" s="31">
        <v>0.13598656225831401</v>
      </c>
      <c r="L106">
        <v>8.0219750000000012</v>
      </c>
      <c r="M106" s="31">
        <v>4.4980138244392895</v>
      </c>
      <c r="N106">
        <v>0.52600000000000002</v>
      </c>
      <c r="O106" s="1">
        <v>0.29493426140757928</v>
      </c>
      <c r="Q106" s="2" t="s">
        <v>206</v>
      </c>
      <c r="S106" s="2" t="s">
        <v>239</v>
      </c>
      <c r="T106" s="2">
        <v>5</v>
      </c>
      <c r="U106" s="30">
        <v>23.76</v>
      </c>
      <c r="V106" s="2">
        <v>20.56268</v>
      </c>
      <c r="W106" s="31">
        <v>10.283504037044834</v>
      </c>
      <c r="X106" s="2">
        <v>0.44505</v>
      </c>
      <c r="Y106" s="31">
        <v>0.22257183750789311</v>
      </c>
      <c r="Z106" s="2">
        <v>0.25142500000000001</v>
      </c>
      <c r="AA106" s="31">
        <v>0.1257389602189013</v>
      </c>
      <c r="AB106" s="2">
        <v>6.5069749999999997</v>
      </c>
      <c r="AC106" s="31">
        <v>3.2541723005683014</v>
      </c>
      <c r="AD106" s="2">
        <v>0.91500000000000004</v>
      </c>
      <c r="AE106" s="1">
        <v>0.45759629551673336</v>
      </c>
    </row>
    <row r="107" spans="1:74" x14ac:dyDescent="0.3">
      <c r="A107" t="s">
        <v>205</v>
      </c>
      <c r="C107" t="s">
        <v>239</v>
      </c>
      <c r="D107">
        <v>8</v>
      </c>
      <c r="E107" s="30">
        <v>28.23</v>
      </c>
      <c r="F107">
        <v>21.57366</v>
      </c>
      <c r="G107" s="31">
        <v>12.541689081548599</v>
      </c>
      <c r="H107">
        <v>0.39065</v>
      </c>
      <c r="I107" s="31">
        <v>0.22710151359143327</v>
      </c>
      <c r="J107">
        <v>0.269675</v>
      </c>
      <c r="K107" s="31">
        <v>0.15677358422570015</v>
      </c>
      <c r="L107">
        <v>6.9769749999999995</v>
      </c>
      <c r="M107" s="31">
        <v>4.0560132670922568</v>
      </c>
      <c r="N107">
        <v>0.59250000000000003</v>
      </c>
      <c r="O107" s="1">
        <v>0.3444455313014827</v>
      </c>
      <c r="Q107" s="2" t="s">
        <v>206</v>
      </c>
      <c r="S107" s="2" t="s">
        <v>239</v>
      </c>
      <c r="T107" s="2">
        <v>6</v>
      </c>
      <c r="U107" s="30">
        <v>23.54</v>
      </c>
      <c r="V107" s="2">
        <v>20.798249999999999</v>
      </c>
      <c r="W107" s="31">
        <v>9.5641884157061927</v>
      </c>
      <c r="X107" s="2">
        <v>0.39805000000000001</v>
      </c>
      <c r="Y107" s="31">
        <v>0.18304545809728462</v>
      </c>
      <c r="Z107" s="2">
        <v>9.5774999999999999E-2</v>
      </c>
      <c r="AA107" s="31">
        <v>4.4042654815393635E-2</v>
      </c>
      <c r="AB107" s="2">
        <v>7.5669749999999993</v>
      </c>
      <c r="AC107" s="31">
        <v>3.4797146219964836</v>
      </c>
      <c r="AD107" s="2">
        <v>1.1199999999999999</v>
      </c>
      <c r="AE107" s="1">
        <v>0.51503809337761275</v>
      </c>
    </row>
    <row r="108" spans="1:74" s="32" customFormat="1" x14ac:dyDescent="0.3">
      <c r="A108" s="32" t="s">
        <v>205</v>
      </c>
      <c r="C108" s="32" t="s">
        <v>239</v>
      </c>
      <c r="E108" s="33" t="s">
        <v>267</v>
      </c>
      <c r="F108" s="32">
        <f>AVERAGE(F104:F107)</f>
        <v>21.763697500000003</v>
      </c>
      <c r="G108" s="34">
        <f t="shared" ref="G108" si="245">AVERAGE(G104:G107)</f>
        <v>12.373476631680461</v>
      </c>
      <c r="H108" s="32">
        <f t="shared" ref="H108" si="246">AVERAGE(H104:H107)</f>
        <v>0.33687499999999998</v>
      </c>
      <c r="I108" s="34">
        <f t="shared" ref="I108" si="247">AVERAGE(I104:I107)</f>
        <v>0.19157072029560138</v>
      </c>
      <c r="J108" s="32">
        <f t="shared" ref="J108" si="248">AVERAGE(J104:J107)</f>
        <v>0.1683875</v>
      </c>
      <c r="K108" s="34">
        <f t="shared" ref="K108" si="249">AVERAGE(K104:K107)</f>
        <v>9.6075025147236426E-2</v>
      </c>
      <c r="L108" s="32">
        <f t="shared" ref="L108" si="250">AVERAGE(L104:L107)</f>
        <v>6.2807249999999994</v>
      </c>
      <c r="M108" s="34">
        <f t="shared" ref="M108" si="251">AVERAGE(M104:M107)</f>
        <v>3.573401589369583</v>
      </c>
      <c r="N108" s="32">
        <f t="shared" ref="N108" si="252">AVERAGE(N104:N107)</f>
        <v>0.50114999999999998</v>
      </c>
      <c r="O108" s="35">
        <f t="shared" ref="O108" si="253">AVERAGE(O104:O107)</f>
        <v>0.28530246820194111</v>
      </c>
      <c r="P108" s="93"/>
      <c r="Q108" s="2" t="s">
        <v>206</v>
      </c>
      <c r="R108" s="2"/>
      <c r="S108" s="2" t="s">
        <v>239</v>
      </c>
      <c r="T108" s="2">
        <v>7</v>
      </c>
      <c r="U108" s="30">
        <v>27.49</v>
      </c>
      <c r="V108" s="2">
        <v>22.180140000000002</v>
      </c>
      <c r="W108" s="31">
        <v>11.789096067285383</v>
      </c>
      <c r="X108" s="2">
        <v>0.26590000000000003</v>
      </c>
      <c r="Y108" s="31">
        <v>0.14133006573859241</v>
      </c>
      <c r="Z108" s="2">
        <v>5.5874999999999994E-2</v>
      </c>
      <c r="AA108" s="31">
        <v>2.9698448375870063E-2</v>
      </c>
      <c r="AB108" s="2">
        <v>5.6969749999999992</v>
      </c>
      <c r="AC108" s="31">
        <v>3.0280325357695275</v>
      </c>
      <c r="AD108" s="2">
        <v>0.66400000000000003</v>
      </c>
      <c r="AE108" s="1">
        <v>0.35292652745552977</v>
      </c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</row>
    <row r="109" spans="1:74" s="32" customFormat="1" x14ac:dyDescent="0.3">
      <c r="A109" s="32" t="s">
        <v>205</v>
      </c>
      <c r="C109" s="32" t="s">
        <v>239</v>
      </c>
      <c r="E109" s="33" t="s">
        <v>268</v>
      </c>
      <c r="F109" s="32">
        <f>STDEV(F104:F107)/(SQRT(4))</f>
        <v>0.86018329536379379</v>
      </c>
      <c r="G109" s="34">
        <f t="shared" ref="G109:O109" si="254">STDEV(G104:G107)/(SQRT(4))</f>
        <v>0.43906109722468323</v>
      </c>
      <c r="H109" s="32">
        <f t="shared" si="254"/>
        <v>3.6957467107473857E-2</v>
      </c>
      <c r="I109" s="34">
        <f t="shared" si="254"/>
        <v>2.1048527163872299E-2</v>
      </c>
      <c r="J109" s="32">
        <f t="shared" si="254"/>
        <v>5.0962087113035966E-2</v>
      </c>
      <c r="K109" s="34">
        <f t="shared" si="254"/>
        <v>2.9377094138045633E-2</v>
      </c>
      <c r="L109" s="32">
        <f t="shared" si="254"/>
        <v>0.7356102200441047</v>
      </c>
      <c r="M109" s="34">
        <f t="shared" si="254"/>
        <v>0.4180105124950424</v>
      </c>
      <c r="N109" s="32">
        <f t="shared" si="254"/>
        <v>3.6732104486402656E-2</v>
      </c>
      <c r="O109" s="35">
        <f t="shared" si="254"/>
        <v>2.2311377544018962E-2</v>
      </c>
      <c r="P109" s="93"/>
      <c r="Q109" s="2" t="s">
        <v>206</v>
      </c>
      <c r="R109" s="2"/>
      <c r="S109" s="2" t="s">
        <v>239</v>
      </c>
      <c r="T109" s="2">
        <v>8</v>
      </c>
      <c r="U109" s="30">
        <v>26.14</v>
      </c>
      <c r="V109" s="2">
        <v>21.848269999999999</v>
      </c>
      <c r="W109" s="31">
        <v>11.760992129324546</v>
      </c>
      <c r="X109" s="2">
        <v>0.3034</v>
      </c>
      <c r="Y109" s="31">
        <v>0.16332116968698518</v>
      </c>
      <c r="Z109" s="2">
        <v>0.185775</v>
      </c>
      <c r="AA109" s="31">
        <v>0.1000032640032949</v>
      </c>
      <c r="AB109" s="2">
        <v>5.1319749999999997</v>
      </c>
      <c r="AC109" s="31">
        <v>2.7625582063426686</v>
      </c>
      <c r="AD109" s="2">
        <v>0.72850000000000004</v>
      </c>
      <c r="AE109" s="1">
        <v>0.39215383031301482</v>
      </c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</row>
    <row r="110" spans="1:74" x14ac:dyDescent="0.3">
      <c r="A110" t="s">
        <v>205</v>
      </c>
      <c r="C110" t="s">
        <v>240</v>
      </c>
      <c r="D110">
        <v>9</v>
      </c>
      <c r="E110" s="30">
        <v>30.11</v>
      </c>
      <c r="F110">
        <v>19.897100000000002</v>
      </c>
      <c r="G110" s="31">
        <v>12.365359772961817</v>
      </c>
      <c r="H110">
        <v>0.59675</v>
      </c>
      <c r="I110" s="31">
        <v>0.37085949432404536</v>
      </c>
      <c r="J110">
        <v>0.44747500000000001</v>
      </c>
      <c r="K110" s="31">
        <v>0.27809024251805986</v>
      </c>
      <c r="L110">
        <v>8.6469750000000012</v>
      </c>
      <c r="M110" s="31">
        <v>5.3737960216718266</v>
      </c>
      <c r="N110">
        <v>1.1459999999999999</v>
      </c>
      <c r="O110" s="1">
        <v>0.71219938080495349</v>
      </c>
      <c r="Q110" s="32" t="s">
        <v>206</v>
      </c>
      <c r="R110" s="32"/>
      <c r="S110" s="32" t="s">
        <v>359</v>
      </c>
      <c r="T110" s="32"/>
      <c r="U110" s="33" t="s">
        <v>267</v>
      </c>
      <c r="V110" s="32">
        <f>AVERAGE(V102:V109)</f>
        <v>20.29885625</v>
      </c>
      <c r="W110" s="34">
        <f t="shared" ref="W110" si="255">AVERAGE(W102:W109)</f>
        <v>10.136508939586587</v>
      </c>
      <c r="X110" s="32">
        <f t="shared" ref="X110" si="256">AVERAGE(X102:X109)</f>
        <v>0.41210000000000002</v>
      </c>
      <c r="Y110" s="34">
        <f t="shared" ref="Y110" si="257">AVERAGE(Y102:Y109)</f>
        <v>0.20404718042124903</v>
      </c>
      <c r="Z110" s="32">
        <f t="shared" ref="Z110" si="258">AVERAGE(Z102:Z109)</f>
        <v>0.17653749999999999</v>
      </c>
      <c r="AA110" s="34">
        <f t="shared" ref="AA110" si="259">AVERAGE(AA102:AA109)</f>
        <v>8.754418653279844E-2</v>
      </c>
      <c r="AB110" s="32">
        <f t="shared" ref="AB110" si="260">AVERAGE(AB102:AB109)</f>
        <v>6.2994750000000002</v>
      </c>
      <c r="AC110" s="34">
        <f t="shared" ref="AC110" si="261">AVERAGE(AC102:AC109)</f>
        <v>3.1181845299910607</v>
      </c>
      <c r="AD110" s="32">
        <f t="shared" ref="AD110" si="262">AVERAGE(AD102:AD109)</f>
        <v>0.69079999999999997</v>
      </c>
      <c r="AE110" s="35">
        <f>AVERAGE(AE102:AE109)</f>
        <v>0.34184827083085761</v>
      </c>
    </row>
    <row r="111" spans="1:74" x14ac:dyDescent="0.3">
      <c r="A111" t="s">
        <v>205</v>
      </c>
      <c r="C111" t="s">
        <v>240</v>
      </c>
      <c r="D111">
        <v>10</v>
      </c>
      <c r="E111" s="30">
        <v>30.19</v>
      </c>
      <c r="F111">
        <v>20.39705</v>
      </c>
      <c r="G111" s="31">
        <v>12.402556686807655</v>
      </c>
      <c r="H111">
        <v>0.39515</v>
      </c>
      <c r="I111" s="31">
        <v>0.24027348439073515</v>
      </c>
      <c r="J111">
        <v>0.294325</v>
      </c>
      <c r="K111" s="31">
        <v>0.17896619838872105</v>
      </c>
      <c r="L111">
        <v>8.1219750000000008</v>
      </c>
      <c r="M111" s="31">
        <v>4.9386188368580068</v>
      </c>
      <c r="N111">
        <v>1.218</v>
      </c>
      <c r="O111" s="1">
        <v>0.74061268882175224</v>
      </c>
      <c r="Q111" s="32" t="s">
        <v>206</v>
      </c>
      <c r="R111" s="32"/>
      <c r="S111" s="32" t="s">
        <v>359</v>
      </c>
      <c r="T111" s="32"/>
      <c r="U111" s="33" t="s">
        <v>268</v>
      </c>
      <c r="V111" s="32">
        <f>STDEV(V102:V109)/(SQRT(8))</f>
        <v>0.4642899477348546</v>
      </c>
      <c r="W111" s="34">
        <f t="shared" ref="W111:AE111" si="263">STDEV(W102:W109)/(SQRT(8))</f>
        <v>0.41504910551528879</v>
      </c>
      <c r="X111" s="32">
        <f t="shared" si="263"/>
        <v>3.2649066110030441E-2</v>
      </c>
      <c r="Y111" s="34">
        <f t="shared" si="263"/>
        <v>1.4892864675102634E-2</v>
      </c>
      <c r="Z111" s="32">
        <f t="shared" si="263"/>
        <v>2.5810440076920155E-2</v>
      </c>
      <c r="AA111" s="34">
        <f t="shared" si="263"/>
        <v>1.2611613468841435E-2</v>
      </c>
      <c r="AB111" s="32">
        <f t="shared" si="263"/>
        <v>0.34194950546200831</v>
      </c>
      <c r="AC111" s="34">
        <f t="shared" si="263"/>
        <v>0.12231847106312269</v>
      </c>
      <c r="AD111" s="32">
        <f t="shared" si="263"/>
        <v>8.5983580243140484E-2</v>
      </c>
      <c r="AE111" s="35">
        <f t="shared" si="263"/>
        <v>3.9816394331886461E-2</v>
      </c>
    </row>
    <row r="112" spans="1:74" x14ac:dyDescent="0.3">
      <c r="A112" t="s">
        <v>205</v>
      </c>
      <c r="C112" t="s">
        <v>240</v>
      </c>
      <c r="D112">
        <v>11</v>
      </c>
      <c r="E112" s="30">
        <v>30.24</v>
      </c>
      <c r="F112">
        <v>18.08249</v>
      </c>
      <c r="G112" s="31">
        <v>10.696684225352113</v>
      </c>
      <c r="H112">
        <v>0.35720000000000002</v>
      </c>
      <c r="I112" s="31">
        <v>0.21130140845070425</v>
      </c>
      <c r="J112">
        <v>0.28357500000000002</v>
      </c>
      <c r="K112" s="31">
        <v>0.16774859154929578</v>
      </c>
      <c r="L112">
        <v>7.8769749999999998</v>
      </c>
      <c r="M112" s="31">
        <v>4.6596190140845071</v>
      </c>
      <c r="N112">
        <v>1.3644999999999998</v>
      </c>
      <c r="O112" s="1">
        <v>0.80716901408450692</v>
      </c>
      <c r="Q112" s="2" t="s">
        <v>206</v>
      </c>
      <c r="S112" s="2" t="s">
        <v>240</v>
      </c>
      <c r="T112" s="2">
        <v>9</v>
      </c>
      <c r="U112" s="30">
        <v>28.94</v>
      </c>
      <c r="V112" s="2">
        <v>20.264229999999998</v>
      </c>
      <c r="W112" s="31">
        <v>12.104165453044374</v>
      </c>
      <c r="X112" s="2">
        <v>0.64524999999999999</v>
      </c>
      <c r="Y112" s="31">
        <v>0.38541867905056759</v>
      </c>
      <c r="Z112" s="2">
        <v>0.36737500000000001</v>
      </c>
      <c r="AA112" s="31">
        <v>0.21943926728586169</v>
      </c>
      <c r="AB112" s="2">
        <v>12.431975000000001</v>
      </c>
      <c r="AC112" s="31">
        <v>7.4258277915376691</v>
      </c>
      <c r="AD112" s="2">
        <v>1.9894999999999998</v>
      </c>
      <c r="AE112" s="1">
        <v>1.1883618163054694</v>
      </c>
    </row>
    <row r="113" spans="1:74" x14ac:dyDescent="0.3">
      <c r="A113" t="s">
        <v>205</v>
      </c>
      <c r="C113" t="s">
        <v>240</v>
      </c>
      <c r="D113">
        <v>12</v>
      </c>
      <c r="E113" s="30">
        <v>31.6</v>
      </c>
      <c r="F113">
        <v>21.388080000000002</v>
      </c>
      <c r="G113" s="31">
        <v>13.593389541432023</v>
      </c>
      <c r="H113">
        <v>0.309</v>
      </c>
      <c r="I113" s="31">
        <v>0.1963877715205149</v>
      </c>
      <c r="J113">
        <v>0.33627500000000005</v>
      </c>
      <c r="K113" s="31">
        <v>0.2137226468222044</v>
      </c>
      <c r="L113">
        <v>11.396975000000001</v>
      </c>
      <c r="M113" s="31">
        <v>7.2434515285599366</v>
      </c>
      <c r="N113">
        <v>1.6729999999999998</v>
      </c>
      <c r="O113" s="1">
        <v>1.0632904263877716</v>
      </c>
      <c r="Q113" s="2" t="s">
        <v>206</v>
      </c>
      <c r="S113" s="2" t="s">
        <v>240</v>
      </c>
      <c r="T113" s="2">
        <v>10</v>
      </c>
      <c r="U113" s="30">
        <v>27.3</v>
      </c>
      <c r="V113" s="2">
        <v>21.261779999999998</v>
      </c>
      <c r="W113" s="31">
        <v>11.690767250755288</v>
      </c>
      <c r="X113" s="2">
        <v>0.38850000000000001</v>
      </c>
      <c r="Y113" s="31">
        <v>0.21361631419939578</v>
      </c>
      <c r="Z113" s="2">
        <v>0.35487500000000005</v>
      </c>
      <c r="AA113" s="31">
        <v>0.19512764350453177</v>
      </c>
      <c r="AB113" s="2">
        <v>9.3969750000000012</v>
      </c>
      <c r="AC113" s="31">
        <v>5.1669167673716023</v>
      </c>
      <c r="AD113" s="2">
        <v>1.2874999999999999</v>
      </c>
      <c r="AE113" s="1">
        <v>0.70793051359516623</v>
      </c>
    </row>
    <row r="114" spans="1:74" s="32" customFormat="1" x14ac:dyDescent="0.3">
      <c r="A114" s="32" t="s">
        <v>205</v>
      </c>
      <c r="C114" s="32" t="s">
        <v>240</v>
      </c>
      <c r="E114" s="33" t="s">
        <v>267</v>
      </c>
      <c r="F114" s="32">
        <f>AVERAGE(F110:F113)</f>
        <v>19.941180000000003</v>
      </c>
      <c r="G114" s="34">
        <f t="shared" ref="G114" si="264">AVERAGE(G110:G113)</f>
        <v>12.264497556638403</v>
      </c>
      <c r="H114" s="32">
        <f t="shared" ref="H114" si="265">AVERAGE(H110:H113)</f>
        <v>0.41452499999999998</v>
      </c>
      <c r="I114" s="34">
        <f t="shared" ref="I114" si="266">AVERAGE(I110:I113)</f>
        <v>0.25470553967149989</v>
      </c>
      <c r="J114" s="32">
        <f t="shared" ref="J114" si="267">AVERAGE(J110:J113)</f>
        <v>0.34041250000000001</v>
      </c>
      <c r="K114" s="34">
        <f t="shared" ref="K114" si="268">AVERAGE(K110:K113)</f>
        <v>0.20963191981957027</v>
      </c>
      <c r="L114" s="32">
        <f t="shared" ref="L114" si="269">AVERAGE(L110:L113)</f>
        <v>9.0107250000000008</v>
      </c>
      <c r="M114" s="34">
        <f t="shared" ref="M114" si="270">AVERAGE(M110:M113)</f>
        <v>5.5538713502935693</v>
      </c>
      <c r="N114" s="32">
        <f t="shared" ref="N114" si="271">AVERAGE(N110:N113)</f>
        <v>1.3503749999999999</v>
      </c>
      <c r="O114" s="35">
        <f t="shared" ref="O114" si="272">AVERAGE(O110:O113)</f>
        <v>0.83081787752474612</v>
      </c>
      <c r="P114" s="93"/>
      <c r="Q114" s="2" t="s">
        <v>206</v>
      </c>
      <c r="R114" s="2"/>
      <c r="S114" s="2" t="s">
        <v>240</v>
      </c>
      <c r="T114" s="2">
        <v>11</v>
      </c>
      <c r="U114" s="30">
        <v>26.49</v>
      </c>
      <c r="V114" s="2">
        <v>20.35568</v>
      </c>
      <c r="W114" s="31">
        <v>10.54816046948357</v>
      </c>
      <c r="X114" s="2">
        <v>0.47305000000000003</v>
      </c>
      <c r="Y114" s="31">
        <v>0.24513095657276995</v>
      </c>
      <c r="Z114" s="2">
        <v>0.34517500000000001</v>
      </c>
      <c r="AA114" s="31">
        <v>0.17886709213615024</v>
      </c>
      <c r="AB114" s="2">
        <v>11.926975000000001</v>
      </c>
      <c r="AC114" s="31">
        <v>6.1804688526995308</v>
      </c>
      <c r="AD114" s="2">
        <v>1.625</v>
      </c>
      <c r="AE114" s="1">
        <v>0.84206279342723012</v>
      </c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</row>
    <row r="115" spans="1:74" s="32" customFormat="1" x14ac:dyDescent="0.3">
      <c r="A115" s="32" t="s">
        <v>205</v>
      </c>
      <c r="C115" s="32" t="s">
        <v>240</v>
      </c>
      <c r="E115" s="33" t="s">
        <v>268</v>
      </c>
      <c r="F115" s="32">
        <f>STDEV(F110:F113)/(SQRT(4))</f>
        <v>0.69270055034625211</v>
      </c>
      <c r="G115" s="34">
        <f t="shared" ref="G115:O115" si="273">STDEV(G110:G113)/(SQRT(4))</f>
        <v>0.59534486218161131</v>
      </c>
      <c r="H115" s="32">
        <f t="shared" si="273"/>
        <v>6.3247544418736201E-2</v>
      </c>
      <c r="I115" s="34">
        <f t="shared" si="273"/>
        <v>3.9775312789673854E-2</v>
      </c>
      <c r="J115" s="32">
        <f t="shared" si="273"/>
        <v>3.7454480011297274E-2</v>
      </c>
      <c r="K115" s="34">
        <f t="shared" si="273"/>
        <v>2.4829209364460644E-2</v>
      </c>
      <c r="L115" s="32">
        <f t="shared" si="273"/>
        <v>0.81146825518110344</v>
      </c>
      <c r="M115" s="34">
        <f t="shared" si="273"/>
        <v>0.58204604620775657</v>
      </c>
      <c r="N115" s="32">
        <f t="shared" si="273"/>
        <v>0.11675426027202011</v>
      </c>
      <c r="O115" s="35">
        <f t="shared" si="273"/>
        <v>8.0005249072531093E-2</v>
      </c>
      <c r="P115" s="93"/>
      <c r="Q115" s="2" t="s">
        <v>206</v>
      </c>
      <c r="R115" s="2"/>
      <c r="S115" s="2" t="s">
        <v>240</v>
      </c>
      <c r="T115" s="2">
        <v>12</v>
      </c>
      <c r="U115" s="30">
        <v>28.72</v>
      </c>
      <c r="V115" s="2">
        <v>23.925420000000003</v>
      </c>
      <c r="W115" s="31">
        <v>13.820154111021724</v>
      </c>
      <c r="X115" s="2">
        <v>0.51224999999999998</v>
      </c>
      <c r="Y115" s="31">
        <v>0.29589340305711986</v>
      </c>
      <c r="Z115" s="2">
        <v>0.33907500000000002</v>
      </c>
      <c r="AA115" s="31">
        <v>0.19586150442477876</v>
      </c>
      <c r="AB115" s="2">
        <v>9.8269750000000009</v>
      </c>
      <c r="AC115" s="31">
        <v>5.6764022928399038</v>
      </c>
      <c r="AD115" s="2">
        <v>1.2549999999999999</v>
      </c>
      <c r="AE115" s="1">
        <v>0.72493161705551079</v>
      </c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</row>
    <row r="116" spans="1:74" x14ac:dyDescent="0.3">
      <c r="A116" t="s">
        <v>205</v>
      </c>
      <c r="C116" t="s">
        <v>241</v>
      </c>
      <c r="D116">
        <v>13</v>
      </c>
      <c r="E116" s="30">
        <v>30.18</v>
      </c>
      <c r="F116">
        <v>22.367059999999999</v>
      </c>
      <c r="G116" s="31">
        <v>13.436263351910826</v>
      </c>
      <c r="H116">
        <v>0.47870000000000001</v>
      </c>
      <c r="I116" s="31">
        <v>0.28756301751592356</v>
      </c>
      <c r="J116">
        <v>0.43452500000000005</v>
      </c>
      <c r="K116" s="31">
        <v>0.26102636345541402</v>
      </c>
      <c r="L116">
        <v>7.2819749999999992</v>
      </c>
      <c r="M116" s="31">
        <v>4.3744029757165599</v>
      </c>
      <c r="N116">
        <v>1.3069999999999999</v>
      </c>
      <c r="O116" s="1">
        <v>0.78513654458598714</v>
      </c>
      <c r="Q116" s="2" t="s">
        <v>206</v>
      </c>
      <c r="S116" s="2" t="s">
        <v>241</v>
      </c>
      <c r="T116" s="2">
        <v>13</v>
      </c>
      <c r="U116" s="30">
        <v>25.3</v>
      </c>
      <c r="V116" s="2">
        <v>20.550689999999999</v>
      </c>
      <c r="W116" s="31">
        <v>10.348974064490445</v>
      </c>
      <c r="X116" s="2">
        <v>0.45145000000000002</v>
      </c>
      <c r="Y116" s="31">
        <v>0.22734245621019109</v>
      </c>
      <c r="Z116" s="2">
        <v>0.46517500000000001</v>
      </c>
      <c r="AA116" s="31">
        <v>0.23425413017515923</v>
      </c>
      <c r="AB116" s="2">
        <v>8.3669750000000001</v>
      </c>
      <c r="AC116" s="31">
        <v>4.213464719347134</v>
      </c>
      <c r="AD116" s="2">
        <v>1.7689999999999999</v>
      </c>
      <c r="AE116" s="1">
        <v>0.89083797770700623</v>
      </c>
    </row>
    <row r="117" spans="1:74" x14ac:dyDescent="0.3">
      <c r="A117" t="s">
        <v>205</v>
      </c>
      <c r="C117" t="s">
        <v>241</v>
      </c>
      <c r="D117">
        <v>14</v>
      </c>
      <c r="E117" s="30">
        <v>30.79</v>
      </c>
      <c r="F117">
        <v>18.995719999999999</v>
      </c>
      <c r="G117" s="31">
        <v>11.602424495139852</v>
      </c>
      <c r="H117">
        <v>0.38924999999999998</v>
      </c>
      <c r="I117" s="31">
        <v>0.2377505951200159</v>
      </c>
      <c r="J117">
        <v>0.30787500000000001</v>
      </c>
      <c r="K117" s="31">
        <v>0.18804743602459831</v>
      </c>
      <c r="L117">
        <v>7.4769749999999995</v>
      </c>
      <c r="M117" s="31">
        <v>4.5668728476492753</v>
      </c>
      <c r="N117">
        <v>1.1644999999999999</v>
      </c>
      <c r="O117" s="1">
        <v>0.71126671295377897</v>
      </c>
      <c r="Q117" s="2" t="s">
        <v>206</v>
      </c>
      <c r="S117" s="2" t="s">
        <v>241</v>
      </c>
      <c r="T117" s="2">
        <v>14</v>
      </c>
      <c r="U117" s="30">
        <v>27.28</v>
      </c>
      <c r="V117" s="2">
        <v>20.427029999999998</v>
      </c>
      <c r="W117" s="31">
        <v>11.054341963896052</v>
      </c>
      <c r="X117" s="2">
        <v>5.2249999999999991E-2</v>
      </c>
      <c r="Y117" s="31">
        <v>2.8275738940686371E-2</v>
      </c>
      <c r="Z117" s="2">
        <v>0.24162500000000001</v>
      </c>
      <c r="AA117" s="31">
        <v>0.13075838127355685</v>
      </c>
      <c r="AB117" s="2">
        <v>7.8319749999999999</v>
      </c>
      <c r="AC117" s="31">
        <v>4.2383709184685587</v>
      </c>
      <c r="AD117" s="2">
        <v>1.4949999999999999</v>
      </c>
      <c r="AE117" s="1">
        <v>0.80903788930767706</v>
      </c>
    </row>
    <row r="118" spans="1:74" x14ac:dyDescent="0.3">
      <c r="A118" t="s">
        <v>205</v>
      </c>
      <c r="C118" t="s">
        <v>241</v>
      </c>
      <c r="D118">
        <v>15</v>
      </c>
      <c r="E118" s="30">
        <v>31.73</v>
      </c>
      <c r="F118">
        <v>22.613949999999999</v>
      </c>
      <c r="G118" s="31">
        <v>13.589784725378788</v>
      </c>
      <c r="H118">
        <v>0.55274999999999996</v>
      </c>
      <c r="I118" s="31">
        <v>0.3321734375</v>
      </c>
      <c r="J118">
        <v>0.45127500000000004</v>
      </c>
      <c r="K118" s="31">
        <v>0.27119234375000001</v>
      </c>
      <c r="L118">
        <v>7.8719749999999999</v>
      </c>
      <c r="M118" s="31">
        <v>4.7306395217803034</v>
      </c>
      <c r="N118">
        <v>1.2894999999999999</v>
      </c>
      <c r="O118" s="1">
        <v>0.7749211174242423</v>
      </c>
      <c r="Q118" s="2" t="s">
        <v>206</v>
      </c>
      <c r="S118" s="2" t="s">
        <v>241</v>
      </c>
      <c r="T118" s="2">
        <v>15</v>
      </c>
      <c r="U118" s="30">
        <v>30.15</v>
      </c>
      <c r="V118" s="2">
        <v>20.956620000000001</v>
      </c>
      <c r="W118" s="31">
        <v>11.966706306818182</v>
      </c>
      <c r="X118" s="2">
        <v>2.0499999999999997E-3</v>
      </c>
      <c r="Y118" s="31">
        <v>1.1705965909090906E-3</v>
      </c>
      <c r="Z118" s="2">
        <v>0.11927499999999999</v>
      </c>
      <c r="AA118" s="31">
        <v>6.8108735795454539E-2</v>
      </c>
      <c r="AB118" s="2">
        <v>7.4419749999999993</v>
      </c>
      <c r="AC118" s="31">
        <v>4.2495368607954536</v>
      </c>
      <c r="AD118" s="2">
        <v>1.5305</v>
      </c>
      <c r="AE118" s="1">
        <v>0.87395028409090902</v>
      </c>
    </row>
    <row r="119" spans="1:74" x14ac:dyDescent="0.3">
      <c r="A119" t="s">
        <v>205</v>
      </c>
      <c r="C119" t="s">
        <v>241</v>
      </c>
      <c r="D119">
        <v>16</v>
      </c>
      <c r="E119" s="30">
        <v>29.77</v>
      </c>
      <c r="F119">
        <v>20.520670000000003</v>
      </c>
      <c r="G119" s="31">
        <v>12.051693547050702</v>
      </c>
      <c r="H119">
        <v>0.42804999999999999</v>
      </c>
      <c r="I119" s="31">
        <v>0.2513917636614717</v>
      </c>
      <c r="J119">
        <v>0.10907499999999999</v>
      </c>
      <c r="K119" s="31">
        <v>6.4059237522193724E-2</v>
      </c>
      <c r="L119">
        <v>6.4019749999999993</v>
      </c>
      <c r="M119" s="31">
        <v>3.7598499852041818</v>
      </c>
      <c r="N119">
        <v>0.93700000000000006</v>
      </c>
      <c r="O119" s="1">
        <v>0.55029571907674102</v>
      </c>
      <c r="Q119" s="2" t="s">
        <v>206</v>
      </c>
      <c r="S119" s="2" t="s">
        <v>241</v>
      </c>
      <c r="T119" s="2">
        <v>16</v>
      </c>
      <c r="U119" s="30">
        <v>23.46</v>
      </c>
      <c r="V119" s="2">
        <v>19.52786</v>
      </c>
      <c r="W119" s="31">
        <v>9.03775094890511</v>
      </c>
      <c r="X119" s="2">
        <v>0.66374999999999995</v>
      </c>
      <c r="Y119" s="31">
        <v>0.30719224699151704</v>
      </c>
      <c r="Z119" s="2">
        <v>0.85317500000000002</v>
      </c>
      <c r="AA119" s="31">
        <v>0.39486063326099824</v>
      </c>
      <c r="AB119" s="2">
        <v>8.2069749999999999</v>
      </c>
      <c r="AC119" s="31">
        <v>3.7982961826790298</v>
      </c>
      <c r="AD119" s="2">
        <v>1.8129999999999999</v>
      </c>
      <c r="AE119" s="1">
        <v>0.83908029197080303</v>
      </c>
    </row>
    <row r="120" spans="1:74" s="32" customFormat="1" x14ac:dyDescent="0.3">
      <c r="A120" s="32" t="s">
        <v>205</v>
      </c>
      <c r="C120" s="32" t="s">
        <v>241</v>
      </c>
      <c r="E120" s="33" t="s">
        <v>267</v>
      </c>
      <c r="F120" s="32">
        <f>AVERAGE(F116:F119)</f>
        <v>21.12435</v>
      </c>
      <c r="G120" s="34">
        <f t="shared" ref="G120" si="274">AVERAGE(G116:G119)</f>
        <v>12.670041529870042</v>
      </c>
      <c r="H120" s="32">
        <f t="shared" ref="H120" si="275">AVERAGE(H116:H119)</f>
        <v>0.46218750000000003</v>
      </c>
      <c r="I120" s="34">
        <f t="shared" ref="I120" si="276">AVERAGE(I116:I119)</f>
        <v>0.27721970344935282</v>
      </c>
      <c r="J120" s="32">
        <f t="shared" ref="J120" si="277">AVERAGE(J116:J119)</f>
        <v>0.32568750000000002</v>
      </c>
      <c r="K120" s="34">
        <f t="shared" ref="K120" si="278">AVERAGE(K116:K119)</f>
        <v>0.19608134518805154</v>
      </c>
      <c r="L120" s="32">
        <f t="shared" ref="L120" si="279">AVERAGE(L116:L119)</f>
        <v>7.2582249999999995</v>
      </c>
      <c r="M120" s="34">
        <f t="shared" ref="M120" si="280">AVERAGE(M116:M119)</f>
        <v>4.35794133258758</v>
      </c>
      <c r="N120" s="32">
        <f t="shared" ref="N120" si="281">AVERAGE(N116:N119)</f>
        <v>1.1744999999999999</v>
      </c>
      <c r="O120" s="35">
        <f t="shared" ref="O120" si="282">AVERAGE(O116:O119)</f>
        <v>0.7054050235101873</v>
      </c>
      <c r="P120" s="93"/>
      <c r="Q120" s="32" t="s">
        <v>206</v>
      </c>
      <c r="S120" s="32" t="s">
        <v>360</v>
      </c>
      <c r="U120" s="33" t="s">
        <v>267</v>
      </c>
      <c r="V120" s="32">
        <f>AVERAGE(V112:V119)</f>
        <v>20.908663749999999</v>
      </c>
      <c r="W120" s="34">
        <f t="shared" ref="W120" si="283">AVERAGE(W112:W119)</f>
        <v>11.321377571051842</v>
      </c>
      <c r="X120" s="32">
        <f t="shared" ref="X120" si="284">AVERAGE(X112:X119)</f>
        <v>0.39856874999999997</v>
      </c>
      <c r="Y120" s="34">
        <f t="shared" ref="Y120" si="285">AVERAGE(Y112:Y119)</f>
        <v>0.21300504895164463</v>
      </c>
      <c r="Z120" s="32">
        <f t="shared" ref="Z120" si="286">AVERAGE(Z112:Z119)</f>
        <v>0.38571875</v>
      </c>
      <c r="AA120" s="34">
        <f t="shared" ref="AA120" si="287">AVERAGE(AA112:AA119)</f>
        <v>0.20215967348206143</v>
      </c>
      <c r="AB120" s="32">
        <f t="shared" ref="AB120" si="288">AVERAGE(AB112:AB119)</f>
        <v>9.4288500000000006</v>
      </c>
      <c r="AC120" s="34">
        <f t="shared" ref="AC120" si="289">AVERAGE(AC112:AC119)</f>
        <v>5.1186605482173597</v>
      </c>
      <c r="AD120" s="32">
        <f t="shared" ref="AD120" si="290">AVERAGE(AD112:AD119)</f>
        <v>1.5955625</v>
      </c>
      <c r="AE120" s="35">
        <f>AVERAGE(AE112:AE119)</f>
        <v>0.85952414793247145</v>
      </c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</row>
    <row r="121" spans="1:74" s="32" customFormat="1" x14ac:dyDescent="0.3">
      <c r="A121" s="32" t="s">
        <v>205</v>
      </c>
      <c r="C121" s="32" t="s">
        <v>241</v>
      </c>
      <c r="E121" s="33" t="s">
        <v>268</v>
      </c>
      <c r="F121" s="32">
        <f>STDEV(F116:F119)/(SQRT(4))</f>
        <v>0.8494474440972396</v>
      </c>
      <c r="G121" s="34">
        <f t="shared" ref="G121:O121" si="291">STDEV(G116:G119)/(SQRT(4))</f>
        <v>0.4962512625474258</v>
      </c>
      <c r="H121" s="32">
        <f t="shared" si="291"/>
        <v>3.5307549800526465E-2</v>
      </c>
      <c r="I121" s="34">
        <f t="shared" si="291"/>
        <v>2.1118297788861214E-2</v>
      </c>
      <c r="J121" s="32">
        <f t="shared" si="291"/>
        <v>7.8981053569300214E-2</v>
      </c>
      <c r="K121" s="34">
        <f t="shared" si="291"/>
        <v>4.774402066550934E-2</v>
      </c>
      <c r="L121" s="32">
        <f t="shared" si="291"/>
        <v>0.31068053661813672</v>
      </c>
      <c r="M121" s="34">
        <f t="shared" si="291"/>
        <v>0.21223818454017354</v>
      </c>
      <c r="N121" s="32">
        <f t="shared" si="291"/>
        <v>8.5287503969417269E-2</v>
      </c>
      <c r="O121" s="35">
        <f t="shared" si="291"/>
        <v>5.4223963407249942E-2</v>
      </c>
      <c r="P121" s="93"/>
      <c r="Q121" s="32" t="s">
        <v>206</v>
      </c>
      <c r="S121" s="32" t="s">
        <v>360</v>
      </c>
      <c r="U121" s="33" t="s">
        <v>268</v>
      </c>
      <c r="V121" s="32">
        <f>STDEV(V112:V119)/(SQRT(8))</f>
        <v>0.46705059217749473</v>
      </c>
      <c r="W121" s="34">
        <f t="shared" ref="W121:AE121" si="292">STDEV(W112:W119)/(SQRT(8))</f>
        <v>0.50425388319512565</v>
      </c>
      <c r="X121" s="32">
        <f t="shared" si="292"/>
        <v>8.7597417167514971E-2</v>
      </c>
      <c r="Y121" s="34">
        <f t="shared" si="292"/>
        <v>4.7378590964825176E-2</v>
      </c>
      <c r="Z121" s="32">
        <f t="shared" si="292"/>
        <v>7.5792384086338593E-2</v>
      </c>
      <c r="AA121" s="34">
        <f t="shared" si="292"/>
        <v>3.3317133505340581E-2</v>
      </c>
      <c r="AB121" s="32">
        <f t="shared" si="292"/>
        <v>0.66193907352079673</v>
      </c>
      <c r="AC121" s="34">
        <f t="shared" si="292"/>
        <v>0.44031014724947531</v>
      </c>
      <c r="AD121" s="32">
        <f t="shared" si="292"/>
        <v>9.0499034993868369E-2</v>
      </c>
      <c r="AE121" s="35">
        <f t="shared" si="292"/>
        <v>5.2387698473859289E-2</v>
      </c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</row>
    <row r="122" spans="1:74" x14ac:dyDescent="0.3">
      <c r="A122" t="s">
        <v>206</v>
      </c>
      <c r="C122" t="s">
        <v>238</v>
      </c>
      <c r="D122">
        <v>1</v>
      </c>
      <c r="E122" s="30">
        <v>26.96</v>
      </c>
      <c r="F122">
        <v>19.96584</v>
      </c>
      <c r="G122" s="31">
        <v>10.593958795512693</v>
      </c>
      <c r="H122">
        <v>0.44575000000000004</v>
      </c>
      <c r="I122" s="31">
        <v>0.23651682739618188</v>
      </c>
      <c r="J122">
        <v>0.172875</v>
      </c>
      <c r="K122" s="31">
        <v>9.1728203109624082E-2</v>
      </c>
      <c r="L122">
        <v>5.5219749999999994</v>
      </c>
      <c r="M122" s="31">
        <v>2.9299831922849831</v>
      </c>
      <c r="N122">
        <v>0.37870000000000004</v>
      </c>
      <c r="O122" s="1">
        <v>0.20093981499704786</v>
      </c>
      <c r="Q122" s="2" t="s">
        <v>207</v>
      </c>
      <c r="S122" s="2" t="s">
        <v>238</v>
      </c>
      <c r="T122" s="2">
        <v>1</v>
      </c>
      <c r="U122" s="30">
        <v>19.010000000000002</v>
      </c>
      <c r="V122" s="2">
        <v>21.809379999999997</v>
      </c>
      <c r="W122" s="31">
        <v>8.1597385121039157</v>
      </c>
      <c r="X122" s="2">
        <v>0.46334999999999998</v>
      </c>
      <c r="Y122" s="31">
        <v>0.17335728203109624</v>
      </c>
      <c r="Z122" s="2">
        <v>0.32172500000000004</v>
      </c>
      <c r="AA122" s="31">
        <v>0.12036985337531984</v>
      </c>
      <c r="AB122" s="2">
        <v>10.686975</v>
      </c>
      <c r="AC122" s="31">
        <v>3.9984135947648101</v>
      </c>
      <c r="AD122" s="2">
        <v>1.9449999999999998</v>
      </c>
      <c r="AE122" s="1">
        <v>0.72770025585514653</v>
      </c>
    </row>
    <row r="123" spans="1:74" x14ac:dyDescent="0.3">
      <c r="A123" t="s">
        <v>206</v>
      </c>
      <c r="C123" t="s">
        <v>238</v>
      </c>
      <c r="D123">
        <v>2</v>
      </c>
      <c r="E123" s="30">
        <v>25.43</v>
      </c>
      <c r="F123">
        <v>18.365919999999999</v>
      </c>
      <c r="G123" s="31">
        <v>8.911378469757679</v>
      </c>
      <c r="H123">
        <v>0.46105000000000002</v>
      </c>
      <c r="I123" s="31">
        <v>0.22370733638618587</v>
      </c>
      <c r="J123">
        <v>0.16217499999999999</v>
      </c>
      <c r="K123" s="31">
        <v>7.868937702728486E-2</v>
      </c>
      <c r="L123">
        <v>5.5719749999999992</v>
      </c>
      <c r="M123" s="31">
        <v>2.7035932884945617</v>
      </c>
      <c r="N123">
        <v>0.41520000000000001</v>
      </c>
      <c r="O123" s="1">
        <v>0.20146033199771038</v>
      </c>
      <c r="Q123" s="2" t="s">
        <v>207</v>
      </c>
      <c r="S123" s="2" t="s">
        <v>238</v>
      </c>
      <c r="T123" s="2">
        <v>2</v>
      </c>
      <c r="U123" s="30">
        <v>19.23</v>
      </c>
      <c r="V123" s="2">
        <v>22.03237</v>
      </c>
      <c r="W123" s="31">
        <v>8.0840006697195204</v>
      </c>
      <c r="X123" s="2">
        <v>0.4446</v>
      </c>
      <c r="Y123" s="31">
        <v>0.16313028048082429</v>
      </c>
      <c r="Z123" s="2">
        <v>0.26792500000000002</v>
      </c>
      <c r="AA123" s="31">
        <v>9.8305623926731561E-2</v>
      </c>
      <c r="AB123" s="2">
        <v>11.666975000000001</v>
      </c>
      <c r="AC123" s="31">
        <v>4.2807847595878661</v>
      </c>
      <c r="AD123" s="2">
        <v>1.6024999999999998</v>
      </c>
      <c r="AE123" s="1">
        <v>0.58798082427017739</v>
      </c>
    </row>
    <row r="124" spans="1:74" x14ac:dyDescent="0.3">
      <c r="A124" t="s">
        <v>206</v>
      </c>
      <c r="C124" t="s">
        <v>238</v>
      </c>
      <c r="D124">
        <v>3</v>
      </c>
      <c r="E124" s="30">
        <v>23.43</v>
      </c>
      <c r="F124">
        <v>19.103490000000001</v>
      </c>
      <c r="G124" s="31">
        <v>9.2459155277835166</v>
      </c>
      <c r="H124">
        <v>0.55924999999999991</v>
      </c>
      <c r="I124" s="31">
        <v>0.27067191695930587</v>
      </c>
      <c r="J124">
        <v>0.26822500000000005</v>
      </c>
      <c r="K124" s="31">
        <v>0.12981846209460859</v>
      </c>
      <c r="L124">
        <v>7.6569749999999992</v>
      </c>
      <c r="M124" s="31">
        <v>3.7059063055153891</v>
      </c>
      <c r="N124">
        <v>0.67600000000000005</v>
      </c>
      <c r="O124" s="1">
        <v>0.32717785581491432</v>
      </c>
      <c r="Q124" s="2" t="s">
        <v>207</v>
      </c>
      <c r="S124" s="2" t="s">
        <v>238</v>
      </c>
      <c r="T124" s="2">
        <v>3</v>
      </c>
      <c r="U124" s="30">
        <v>20.8</v>
      </c>
      <c r="V124" s="2">
        <v>23.503440000000001</v>
      </c>
      <c r="W124" s="31">
        <v>10.098565420367695</v>
      </c>
      <c r="X124" s="2">
        <v>0.50874999999999992</v>
      </c>
      <c r="Y124" s="31">
        <v>0.2185912001652551</v>
      </c>
      <c r="Z124" s="2">
        <v>0.52717500000000006</v>
      </c>
      <c r="AA124" s="31">
        <v>0.22650774633340223</v>
      </c>
      <c r="AB124" s="2">
        <v>10.096975</v>
      </c>
      <c r="AC124" s="31">
        <v>4.3382995248915517</v>
      </c>
      <c r="AD124" s="2">
        <v>1.6064999999999998</v>
      </c>
      <c r="AE124" s="1">
        <v>0.69025407973559183</v>
      </c>
    </row>
    <row r="125" spans="1:74" x14ac:dyDescent="0.3">
      <c r="A125" t="s">
        <v>206</v>
      </c>
      <c r="C125" t="s">
        <v>238</v>
      </c>
      <c r="D125">
        <v>4</v>
      </c>
      <c r="E125" s="30">
        <v>23.26</v>
      </c>
      <c r="F125">
        <v>19.56626</v>
      </c>
      <c r="G125" s="31">
        <v>8.9430380742778546</v>
      </c>
      <c r="H125">
        <v>0.41835</v>
      </c>
      <c r="I125" s="31">
        <v>0.19121283159756339</v>
      </c>
      <c r="J125">
        <v>0.22017500000000001</v>
      </c>
      <c r="K125" s="31">
        <v>0.10063412261741012</v>
      </c>
      <c r="L125">
        <v>6.7419749999999992</v>
      </c>
      <c r="M125" s="31">
        <v>3.0815157889565725</v>
      </c>
      <c r="N125">
        <v>0.629</v>
      </c>
      <c r="O125" s="1">
        <v>0.28749341717429755</v>
      </c>
      <c r="Q125" s="2" t="s">
        <v>207</v>
      </c>
      <c r="S125" s="2" t="s">
        <v>238</v>
      </c>
      <c r="T125" s="2">
        <v>4</v>
      </c>
      <c r="U125" s="30">
        <v>18.2</v>
      </c>
      <c r="V125" s="2">
        <v>19.507850000000001</v>
      </c>
      <c r="W125" s="31">
        <v>6.9766726272352129</v>
      </c>
      <c r="X125" s="2">
        <v>0.34710000000000002</v>
      </c>
      <c r="Y125" s="31">
        <v>0.12413480055020633</v>
      </c>
      <c r="Z125" s="2">
        <v>0.32652500000000001</v>
      </c>
      <c r="AA125" s="31">
        <v>0.11677647867950482</v>
      </c>
      <c r="AB125" s="2">
        <v>8.6819750000000013</v>
      </c>
      <c r="AC125" s="31">
        <v>3.1049704264099041</v>
      </c>
      <c r="AD125" s="2">
        <v>1.4049999999999998</v>
      </c>
      <c r="AE125" s="1">
        <v>0.50247592847317735</v>
      </c>
    </row>
    <row r="126" spans="1:74" s="32" customFormat="1" x14ac:dyDescent="0.3">
      <c r="A126" s="32" t="s">
        <v>206</v>
      </c>
      <c r="C126" s="32" t="s">
        <v>238</v>
      </c>
      <c r="E126" s="33" t="s">
        <v>267</v>
      </c>
      <c r="F126" s="32">
        <f>AVERAGE(F122:F125)</f>
        <v>19.250377499999999</v>
      </c>
      <c r="G126" s="34">
        <f t="shared" ref="G126" si="293">AVERAGE(G122:G125)</f>
        <v>9.4235727168329362</v>
      </c>
      <c r="H126" s="32">
        <f t="shared" ref="H126" si="294">AVERAGE(H122:H125)</f>
        <v>0.47110000000000002</v>
      </c>
      <c r="I126" s="34">
        <f t="shared" ref="I126" si="295">AVERAGE(I122:I125)</f>
        <v>0.23052722808480924</v>
      </c>
      <c r="J126" s="32">
        <f t="shared" ref="J126" si="296">AVERAGE(J122:J125)</f>
        <v>0.2058625</v>
      </c>
      <c r="K126" s="34">
        <f t="shared" ref="K126" si="297">AVERAGE(K122:K125)</f>
        <v>0.10021754121223192</v>
      </c>
      <c r="L126" s="32">
        <f t="shared" ref="L126" si="298">AVERAGE(L122:L125)</f>
        <v>6.3732249999999997</v>
      </c>
      <c r="M126" s="34">
        <f t="shared" ref="M126" si="299">AVERAGE(M122:M125)</f>
        <v>3.1052496438128765</v>
      </c>
      <c r="N126" s="32">
        <f t="shared" ref="N126" si="300">AVERAGE(N122:N125)</f>
        <v>0.524725</v>
      </c>
      <c r="O126" s="35">
        <f t="shared" ref="O126" si="301">AVERAGE(O122:O125)</f>
        <v>0.25426785499599253</v>
      </c>
      <c r="P126" s="93"/>
      <c r="Q126" s="2" t="s">
        <v>207</v>
      </c>
      <c r="R126" s="2"/>
      <c r="S126" s="2" t="s">
        <v>239</v>
      </c>
      <c r="T126" s="2">
        <v>5</v>
      </c>
      <c r="U126" s="30">
        <v>20.12</v>
      </c>
      <c r="V126" s="2">
        <v>21.301920000000003</v>
      </c>
      <c r="W126" s="31">
        <v>9.0211456619659049</v>
      </c>
      <c r="X126" s="2">
        <v>0.3861</v>
      </c>
      <c r="Y126" s="31">
        <v>0.16350940854556936</v>
      </c>
      <c r="Z126" s="2">
        <v>0.62367499999999998</v>
      </c>
      <c r="AA126" s="31">
        <v>0.26411999579035994</v>
      </c>
      <c r="AB126" s="2">
        <v>7.8469749999999996</v>
      </c>
      <c r="AC126" s="31">
        <v>3.3231138076194484</v>
      </c>
      <c r="AD126" s="2">
        <v>1.7</v>
      </c>
      <c r="AE126" s="1">
        <v>0.71993264575878768</v>
      </c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</row>
    <row r="127" spans="1:74" s="32" customFormat="1" x14ac:dyDescent="0.3">
      <c r="A127" s="32" t="s">
        <v>206</v>
      </c>
      <c r="C127" s="32" t="s">
        <v>238</v>
      </c>
      <c r="E127" s="33" t="s">
        <v>268</v>
      </c>
      <c r="F127" s="32">
        <f>STDEV(F122:F125)/(SQRT(4))</f>
        <v>0.34345176149339629</v>
      </c>
      <c r="G127" s="34">
        <f t="shared" ref="G127:O127" si="302">STDEV(G122:G125)/(SQRT(4))</f>
        <v>0.39734767935030235</v>
      </c>
      <c r="H127" s="32">
        <f t="shared" si="302"/>
        <v>3.0681984399100581E-2</v>
      </c>
      <c r="I127" s="34">
        <f t="shared" si="302"/>
        <v>1.6430672634532906E-2</v>
      </c>
      <c r="J127" s="32">
        <f t="shared" si="302"/>
        <v>2.4308266555159143E-2</v>
      </c>
      <c r="K127" s="34">
        <f t="shared" si="302"/>
        <v>1.0847114715237577E-2</v>
      </c>
      <c r="L127" s="32">
        <f t="shared" si="302"/>
        <v>0.51239785567466822</v>
      </c>
      <c r="M127" s="34">
        <f t="shared" si="302"/>
        <v>0.214747502490856</v>
      </c>
      <c r="N127" s="32">
        <f t="shared" si="302"/>
        <v>7.4764311617687512E-2</v>
      </c>
      <c r="O127" s="35">
        <f t="shared" si="302"/>
        <v>3.1691639981787464E-2</v>
      </c>
      <c r="P127" s="93"/>
      <c r="Q127" s="2" t="s">
        <v>207</v>
      </c>
      <c r="R127" s="2"/>
      <c r="S127" s="2" t="s">
        <v>239</v>
      </c>
      <c r="T127" s="2">
        <v>6</v>
      </c>
      <c r="U127" s="30">
        <v>20.23</v>
      </c>
      <c r="V127" s="2">
        <v>19.424319999999998</v>
      </c>
      <c r="W127" s="31">
        <v>7.6763819808556359</v>
      </c>
      <c r="X127" s="2">
        <v>0.36465000000000003</v>
      </c>
      <c r="Y127" s="31">
        <v>0.1441076284430553</v>
      </c>
      <c r="Z127" s="2">
        <v>0.895675</v>
      </c>
      <c r="AA127" s="31">
        <v>0.35396572084391481</v>
      </c>
      <c r="AB127" s="2">
        <v>6.0419749999999999</v>
      </c>
      <c r="AC127" s="31">
        <v>2.3877545272514165</v>
      </c>
      <c r="AD127" s="2">
        <v>0.90249999999999997</v>
      </c>
      <c r="AE127" s="1">
        <v>0.35666292244579018</v>
      </c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</row>
    <row r="128" spans="1:74" x14ac:dyDescent="0.3">
      <c r="A128" t="s">
        <v>206</v>
      </c>
      <c r="C128" t="s">
        <v>239</v>
      </c>
      <c r="D128">
        <v>5</v>
      </c>
      <c r="E128" s="30">
        <v>23.76</v>
      </c>
      <c r="F128">
        <v>20.56268</v>
      </c>
      <c r="G128" s="31">
        <v>10.283504037044834</v>
      </c>
      <c r="H128">
        <v>0.44505</v>
      </c>
      <c r="I128" s="31">
        <v>0.22257183750789311</v>
      </c>
      <c r="J128">
        <v>0.25142500000000001</v>
      </c>
      <c r="K128" s="31">
        <v>0.1257389602189013</v>
      </c>
      <c r="L128">
        <v>6.5069749999999997</v>
      </c>
      <c r="M128" s="31">
        <v>3.2541723005683014</v>
      </c>
      <c r="N128">
        <v>0.91500000000000004</v>
      </c>
      <c r="O128" s="1">
        <v>0.45759629551673336</v>
      </c>
      <c r="Q128" s="2" t="s">
        <v>207</v>
      </c>
      <c r="S128" s="2" t="s">
        <v>239</v>
      </c>
      <c r="T128" s="2">
        <v>7</v>
      </c>
      <c r="U128" s="30">
        <v>22.6</v>
      </c>
      <c r="V128" s="2">
        <v>23.138179999999998</v>
      </c>
      <c r="W128" s="31">
        <v>10.110650966744005</v>
      </c>
      <c r="X128" s="2">
        <v>0.37480000000000002</v>
      </c>
      <c r="Y128" s="31">
        <v>0.1637757153905646</v>
      </c>
      <c r="Z128" s="2">
        <v>0.47212500000000002</v>
      </c>
      <c r="AA128" s="31">
        <v>0.2063036542923434</v>
      </c>
      <c r="AB128" s="2">
        <v>6.3219749999999992</v>
      </c>
      <c r="AC128" s="31">
        <v>2.7625026102088168</v>
      </c>
      <c r="AD128" s="2">
        <v>1.4039999999999999</v>
      </c>
      <c r="AE128" s="1">
        <v>0.61350348027842228</v>
      </c>
    </row>
    <row r="129" spans="1:74" x14ac:dyDescent="0.3">
      <c r="A129" t="s">
        <v>206</v>
      </c>
      <c r="C129" t="s">
        <v>239</v>
      </c>
      <c r="D129">
        <v>6</v>
      </c>
      <c r="E129" s="30">
        <v>23.54</v>
      </c>
      <c r="F129">
        <v>20.798249999999999</v>
      </c>
      <c r="G129" s="31">
        <v>9.5641884157061927</v>
      </c>
      <c r="H129">
        <v>0.39805000000000001</v>
      </c>
      <c r="I129" s="31">
        <v>0.18304545809728462</v>
      </c>
      <c r="J129">
        <v>9.5774999999999999E-2</v>
      </c>
      <c r="K129" s="31">
        <v>4.4042654815393635E-2</v>
      </c>
      <c r="L129">
        <v>7.5669749999999993</v>
      </c>
      <c r="M129" s="31">
        <v>3.4797146219964836</v>
      </c>
      <c r="N129">
        <v>1.1199999999999999</v>
      </c>
      <c r="O129" s="1">
        <v>0.51503809337761275</v>
      </c>
      <c r="Q129" s="2" t="s">
        <v>207</v>
      </c>
      <c r="S129" s="2" t="s">
        <v>239</v>
      </c>
      <c r="T129" s="2">
        <v>8</v>
      </c>
      <c r="U129" s="30">
        <v>24.12</v>
      </c>
      <c r="V129" s="2">
        <v>21.341290000000001</v>
      </c>
      <c r="W129" s="31">
        <v>10.60032773476112</v>
      </c>
      <c r="X129" s="2">
        <v>0.23810000000000003</v>
      </c>
      <c r="Y129" s="31">
        <v>0.11826548599670512</v>
      </c>
      <c r="Z129" s="2">
        <v>0.45487500000000003</v>
      </c>
      <c r="AA129" s="31">
        <v>0.22593873558484351</v>
      </c>
      <c r="AB129" s="2">
        <v>4.8244749999999996</v>
      </c>
      <c r="AC129" s="31">
        <v>2.3963413714991764</v>
      </c>
      <c r="AD129" s="2">
        <v>1.2229999999999999</v>
      </c>
      <c r="AE129" s="1">
        <v>0.60747034596375604</v>
      </c>
    </row>
    <row r="130" spans="1:74" x14ac:dyDescent="0.3">
      <c r="A130" t="s">
        <v>206</v>
      </c>
      <c r="C130" t="s">
        <v>239</v>
      </c>
      <c r="D130">
        <v>7</v>
      </c>
      <c r="E130" s="30">
        <v>27.49</v>
      </c>
      <c r="F130">
        <v>22.180140000000002</v>
      </c>
      <c r="G130" s="31">
        <v>11.789096067285383</v>
      </c>
      <c r="H130">
        <v>0.26590000000000003</v>
      </c>
      <c r="I130" s="31">
        <v>0.14133006573859241</v>
      </c>
      <c r="J130">
        <v>5.5874999999999994E-2</v>
      </c>
      <c r="K130" s="31">
        <v>2.9698448375870063E-2</v>
      </c>
      <c r="L130">
        <v>5.6969749999999992</v>
      </c>
      <c r="M130" s="31">
        <v>3.0280325357695275</v>
      </c>
      <c r="N130">
        <v>0.66400000000000003</v>
      </c>
      <c r="O130" s="1">
        <v>0.35292652745552977</v>
      </c>
      <c r="Q130" s="32" t="s">
        <v>207</v>
      </c>
      <c r="R130" s="32"/>
      <c r="S130" s="32" t="s">
        <v>359</v>
      </c>
      <c r="T130" s="32"/>
      <c r="U130" s="33" t="s">
        <v>267</v>
      </c>
      <c r="V130" s="32">
        <f>AVERAGE(V122:V129)</f>
        <v>21.507343750000004</v>
      </c>
      <c r="W130" s="34">
        <f t="shared" ref="W130" si="303">AVERAGE(W122:W129)</f>
        <v>8.8409354467191257</v>
      </c>
      <c r="X130" s="32">
        <f t="shared" ref="X130" si="304">AVERAGE(X122:X129)</f>
        <v>0.39093125000000006</v>
      </c>
      <c r="Y130" s="34">
        <f t="shared" ref="Y130" si="305">AVERAGE(Y122:Y129)</f>
        <v>0.15860897520040954</v>
      </c>
      <c r="Z130" s="32">
        <f t="shared" ref="Z130" si="306">AVERAGE(Z122:Z129)</f>
        <v>0.48621249999999999</v>
      </c>
      <c r="AA130" s="34">
        <f t="shared" ref="AA130" si="307">AVERAGE(AA122:AA129)</f>
        <v>0.20153597610330248</v>
      </c>
      <c r="AB130" s="32">
        <f t="shared" ref="AB130" si="308">AVERAGE(AB122:AB129)</f>
        <v>8.2710375000000003</v>
      </c>
      <c r="AC130" s="34">
        <f t="shared" ref="AC130" si="309">AVERAGE(AC122:AC129)</f>
        <v>3.3240225777791239</v>
      </c>
      <c r="AD130" s="32">
        <f t="shared" ref="AD130" si="310">AVERAGE(AD122:AD129)</f>
        <v>1.4735624999999999</v>
      </c>
      <c r="AE130" s="35">
        <f>AVERAGE(AE122:AE129)</f>
        <v>0.60074756034760624</v>
      </c>
    </row>
    <row r="131" spans="1:74" x14ac:dyDescent="0.3">
      <c r="A131" t="s">
        <v>206</v>
      </c>
      <c r="C131" t="s">
        <v>239</v>
      </c>
      <c r="D131">
        <v>8</v>
      </c>
      <c r="E131" s="30">
        <v>26.14</v>
      </c>
      <c r="F131">
        <v>21.848269999999999</v>
      </c>
      <c r="G131" s="31">
        <v>11.760992129324546</v>
      </c>
      <c r="H131">
        <v>0.3034</v>
      </c>
      <c r="I131" s="31">
        <v>0.16332116968698518</v>
      </c>
      <c r="J131">
        <v>0.185775</v>
      </c>
      <c r="K131" s="31">
        <v>0.1000032640032949</v>
      </c>
      <c r="L131">
        <v>5.1319749999999997</v>
      </c>
      <c r="M131" s="31">
        <v>2.7625582063426686</v>
      </c>
      <c r="N131">
        <v>0.72850000000000004</v>
      </c>
      <c r="O131" s="1">
        <v>0.39215383031301482</v>
      </c>
      <c r="Q131" s="32" t="s">
        <v>207</v>
      </c>
      <c r="R131" s="32"/>
      <c r="S131" s="32" t="s">
        <v>359</v>
      </c>
      <c r="T131" s="32"/>
      <c r="U131" s="33" t="s">
        <v>268</v>
      </c>
      <c r="V131" s="32">
        <f>STDEV(V122:V129)/(SQRT(8))</f>
        <v>0.52470470500401289</v>
      </c>
      <c r="W131" s="34">
        <f t="shared" ref="W131:AE131" si="311">STDEV(W122:W129)/(SQRT(8))</f>
        <v>0.46656778240982022</v>
      </c>
      <c r="X131" s="32">
        <f t="shared" si="311"/>
        <v>2.9355852327061015E-2</v>
      </c>
      <c r="Y131" s="34">
        <f t="shared" si="311"/>
        <v>1.1110553553962482E-2</v>
      </c>
      <c r="Z131" s="32">
        <f t="shared" si="311"/>
        <v>7.1915075007906809E-2</v>
      </c>
      <c r="AA131" s="34">
        <f t="shared" si="311"/>
        <v>3.0712380829659762E-2</v>
      </c>
      <c r="AB131" s="32">
        <f t="shared" si="311"/>
        <v>0.86290879772543971</v>
      </c>
      <c r="AC131" s="34">
        <f t="shared" si="311"/>
        <v>0.28345554166271331</v>
      </c>
      <c r="AD131" s="32">
        <f t="shared" si="311"/>
        <v>0.1123020654585211</v>
      </c>
      <c r="AE131" s="35">
        <f t="shared" si="311"/>
        <v>4.3903101801168069E-2</v>
      </c>
    </row>
    <row r="132" spans="1:74" s="32" customFormat="1" x14ac:dyDescent="0.3">
      <c r="A132" s="32" t="s">
        <v>206</v>
      </c>
      <c r="C132" s="32" t="s">
        <v>239</v>
      </c>
      <c r="E132" s="33" t="s">
        <v>267</v>
      </c>
      <c r="F132" s="32">
        <f>AVERAGE(F128:F131)</f>
        <v>21.347335000000001</v>
      </c>
      <c r="G132" s="34">
        <f t="shared" ref="G132" si="312">AVERAGE(G128:G131)</f>
        <v>10.849445162340238</v>
      </c>
      <c r="H132" s="32">
        <f t="shared" ref="H132" si="313">AVERAGE(H128:H131)</f>
        <v>0.35309999999999997</v>
      </c>
      <c r="I132" s="34">
        <f t="shared" ref="I132" si="314">AVERAGE(I128:I131)</f>
        <v>0.17756713275768882</v>
      </c>
      <c r="J132" s="32">
        <f t="shared" ref="J132" si="315">AVERAGE(J128:J131)</f>
        <v>0.1472125</v>
      </c>
      <c r="K132" s="34">
        <f t="shared" ref="K132" si="316">AVERAGE(K128:K131)</f>
        <v>7.4870831853364975E-2</v>
      </c>
      <c r="L132" s="32">
        <f t="shared" ref="L132" si="317">AVERAGE(L128:L131)</f>
        <v>6.2257249999999997</v>
      </c>
      <c r="M132" s="34">
        <f t="shared" ref="M132" si="318">AVERAGE(M128:M131)</f>
        <v>3.1311194161692457</v>
      </c>
      <c r="N132" s="32">
        <f t="shared" ref="N132" si="319">AVERAGE(N128:N131)</f>
        <v>0.85687500000000005</v>
      </c>
      <c r="O132" s="35">
        <f t="shared" ref="O132" si="320">AVERAGE(O128:O131)</f>
        <v>0.42942868666572265</v>
      </c>
      <c r="P132" s="93"/>
      <c r="Q132" s="2" t="s">
        <v>207</v>
      </c>
      <c r="R132" s="2"/>
      <c r="S132" s="2" t="s">
        <v>240</v>
      </c>
      <c r="T132" s="2">
        <v>9</v>
      </c>
      <c r="U132" s="30">
        <v>25.16</v>
      </c>
      <c r="V132" s="2">
        <v>21.615669999999998</v>
      </c>
      <c r="W132" s="31">
        <v>11.224979508771929</v>
      </c>
      <c r="X132" s="2">
        <v>0.32580000000000003</v>
      </c>
      <c r="Y132" s="31">
        <v>0.16918736842105264</v>
      </c>
      <c r="Z132" s="2">
        <v>0.232325</v>
      </c>
      <c r="AA132" s="31">
        <v>0.1206459649122807</v>
      </c>
      <c r="AB132" s="2">
        <v>5.0819749999999999</v>
      </c>
      <c r="AC132" s="31">
        <v>2.6390607017543855</v>
      </c>
      <c r="AD132" s="2">
        <v>0.64800000000000002</v>
      </c>
      <c r="AE132" s="1">
        <v>0.3365052631578947</v>
      </c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</row>
    <row r="133" spans="1:74" s="32" customFormat="1" x14ac:dyDescent="0.3">
      <c r="A133" s="32" t="s">
        <v>206</v>
      </c>
      <c r="C133" s="32" t="s">
        <v>239</v>
      </c>
      <c r="E133" s="33" t="s">
        <v>268</v>
      </c>
      <c r="F133" s="32">
        <f>STDEV(F128:F131)/(SQRT(4))</f>
        <v>0.39387792615013795</v>
      </c>
      <c r="G133" s="34">
        <f t="shared" ref="G133:O133" si="321">STDEV(G128:G131)/(SQRT(4))</f>
        <v>0.55422889061075054</v>
      </c>
      <c r="H133" s="32">
        <f t="shared" si="321"/>
        <v>4.1381593130279663E-2</v>
      </c>
      <c r="I133" s="34">
        <f t="shared" si="321"/>
        <v>1.7251830792068316E-2</v>
      </c>
      <c r="J133" s="32">
        <f t="shared" si="321"/>
        <v>4.4098060118898649E-2</v>
      </c>
      <c r="K133" s="34">
        <f t="shared" si="321"/>
        <v>2.2748857769321583E-2</v>
      </c>
      <c r="L133" s="32">
        <f t="shared" si="321"/>
        <v>0.52867119192052248</v>
      </c>
      <c r="M133" s="34">
        <f t="shared" si="321"/>
        <v>0.15360254451669461</v>
      </c>
      <c r="N133" s="32">
        <f t="shared" si="321"/>
        <v>0.10258906191695065</v>
      </c>
      <c r="O133" s="35">
        <f t="shared" si="321"/>
        <v>3.578218829003478E-2</v>
      </c>
      <c r="P133" s="93"/>
      <c r="Q133" s="2" t="s">
        <v>207</v>
      </c>
      <c r="R133" s="2"/>
      <c r="S133" s="2" t="s">
        <v>240</v>
      </c>
      <c r="T133" s="2">
        <v>10</v>
      </c>
      <c r="U133" s="30">
        <v>23.29</v>
      </c>
      <c r="V133" s="2">
        <v>22.334980000000002</v>
      </c>
      <c r="W133" s="31">
        <v>10.476972491440081</v>
      </c>
      <c r="X133" s="2">
        <v>0.38635000000000003</v>
      </c>
      <c r="Y133" s="31">
        <v>0.18123044310171202</v>
      </c>
      <c r="Z133" s="2">
        <v>0.21427499999999999</v>
      </c>
      <c r="AA133" s="31">
        <v>0.10051288519637461</v>
      </c>
      <c r="AB133" s="2">
        <v>4.9209749999999994</v>
      </c>
      <c r="AC133" s="31">
        <v>2.3083485951661626</v>
      </c>
      <c r="AD133" s="2">
        <v>0.43385000000000001</v>
      </c>
      <c r="AE133" s="1">
        <v>0.20351191339375629</v>
      </c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</row>
    <row r="134" spans="1:74" x14ac:dyDescent="0.3">
      <c r="A134" t="s">
        <v>206</v>
      </c>
      <c r="C134" t="s">
        <v>240</v>
      </c>
      <c r="D134">
        <v>9</v>
      </c>
      <c r="E134" s="30">
        <v>28.94</v>
      </c>
      <c r="F134">
        <v>20.264229999999998</v>
      </c>
      <c r="G134" s="31">
        <v>12.104165453044374</v>
      </c>
      <c r="H134">
        <v>0.64524999999999999</v>
      </c>
      <c r="I134" s="31">
        <v>0.38541867905056759</v>
      </c>
      <c r="J134">
        <v>0.36737500000000001</v>
      </c>
      <c r="K134" s="31">
        <v>0.21943926728586169</v>
      </c>
      <c r="L134">
        <v>12.431975000000001</v>
      </c>
      <c r="M134" s="31">
        <v>7.4258277915376691</v>
      </c>
      <c r="N134">
        <v>1.9894999999999998</v>
      </c>
      <c r="O134" s="1">
        <v>1.1883618163054694</v>
      </c>
      <c r="Q134" s="2" t="s">
        <v>207</v>
      </c>
      <c r="S134" s="2" t="s">
        <v>240</v>
      </c>
      <c r="T134" s="2">
        <v>11</v>
      </c>
      <c r="U134" s="30">
        <v>23.06</v>
      </c>
      <c r="V134" s="2">
        <v>25.611530000000002</v>
      </c>
      <c r="W134" s="31">
        <v>11.55324494913928</v>
      </c>
      <c r="X134" s="2">
        <v>0.52174999999999994</v>
      </c>
      <c r="Y134" s="31">
        <v>0.23535905712050073</v>
      </c>
      <c r="Z134" s="2">
        <v>0.323075</v>
      </c>
      <c r="AA134" s="31">
        <v>0.14573766627543036</v>
      </c>
      <c r="AB134" s="2">
        <v>7.1219749999999999</v>
      </c>
      <c r="AC134" s="31">
        <v>3.2126906005477309</v>
      </c>
      <c r="AD134" s="2">
        <v>0.68700000000000006</v>
      </c>
      <c r="AE134" s="1">
        <v>0.30990258215962446</v>
      </c>
    </row>
    <row r="135" spans="1:74" x14ac:dyDescent="0.3">
      <c r="A135" t="s">
        <v>206</v>
      </c>
      <c r="C135" t="s">
        <v>240</v>
      </c>
      <c r="D135">
        <v>10</v>
      </c>
      <c r="E135" s="30">
        <v>27.3</v>
      </c>
      <c r="F135">
        <v>21.261779999999998</v>
      </c>
      <c r="G135" s="31">
        <v>11.690767250755288</v>
      </c>
      <c r="H135">
        <v>0.38850000000000001</v>
      </c>
      <c r="I135" s="31">
        <v>0.21361631419939578</v>
      </c>
      <c r="J135">
        <v>0.35487500000000005</v>
      </c>
      <c r="K135" s="31">
        <v>0.19512764350453177</v>
      </c>
      <c r="L135">
        <v>9.3969750000000012</v>
      </c>
      <c r="M135" s="31">
        <v>5.1669167673716023</v>
      </c>
      <c r="N135">
        <v>1.2874999999999999</v>
      </c>
      <c r="O135" s="1">
        <v>0.70793051359516623</v>
      </c>
      <c r="Q135" s="2" t="s">
        <v>207</v>
      </c>
      <c r="S135" s="2" t="s">
        <v>240</v>
      </c>
      <c r="T135" s="2">
        <v>12</v>
      </c>
      <c r="U135" s="30">
        <v>22.84</v>
      </c>
      <c r="V135" s="2">
        <v>23.596550000000001</v>
      </c>
      <c r="W135" s="31">
        <v>10.839605832662912</v>
      </c>
      <c r="X135" s="2">
        <v>0.45590000000000003</v>
      </c>
      <c r="Y135" s="31">
        <v>0.20942791633145616</v>
      </c>
      <c r="Z135" s="2">
        <v>0.314975</v>
      </c>
      <c r="AA135" s="31">
        <v>0.14469084875301691</v>
      </c>
      <c r="AB135" s="2">
        <v>5.3669749999999992</v>
      </c>
      <c r="AC135" s="31">
        <v>2.4654406476267092</v>
      </c>
      <c r="AD135" s="2">
        <v>0.50650000000000006</v>
      </c>
      <c r="AE135" s="1">
        <v>0.23267216411906683</v>
      </c>
    </row>
    <row r="136" spans="1:74" x14ac:dyDescent="0.3">
      <c r="A136" t="s">
        <v>206</v>
      </c>
      <c r="C136" t="s">
        <v>240</v>
      </c>
      <c r="D136">
        <v>11</v>
      </c>
      <c r="E136" s="30">
        <v>26.49</v>
      </c>
      <c r="F136">
        <v>20.35568</v>
      </c>
      <c r="G136" s="31">
        <v>10.54816046948357</v>
      </c>
      <c r="H136">
        <v>0.47305000000000003</v>
      </c>
      <c r="I136" s="31">
        <v>0.24513095657276995</v>
      </c>
      <c r="J136">
        <v>0.34517500000000001</v>
      </c>
      <c r="K136" s="31">
        <v>0.17886709213615024</v>
      </c>
      <c r="L136">
        <v>11.926975000000001</v>
      </c>
      <c r="M136" s="31">
        <v>6.1804688526995308</v>
      </c>
      <c r="N136">
        <v>1.625</v>
      </c>
      <c r="O136" s="1">
        <v>0.84206279342723012</v>
      </c>
      <c r="Q136" s="2" t="s">
        <v>207</v>
      </c>
      <c r="S136" s="2" t="s">
        <v>241</v>
      </c>
      <c r="T136" s="2">
        <v>13</v>
      </c>
      <c r="U136" s="30">
        <v>23.63</v>
      </c>
      <c r="V136" s="2">
        <v>19.73912</v>
      </c>
      <c r="W136" s="31">
        <v>9.2841442197452224</v>
      </c>
      <c r="X136" s="2">
        <v>0.33490000000000003</v>
      </c>
      <c r="Y136" s="31">
        <v>0.15751765525477707</v>
      </c>
      <c r="Z136" s="2">
        <v>0.195525</v>
      </c>
      <c r="AA136" s="31">
        <v>9.1963689291401265E-2</v>
      </c>
      <c r="AB136" s="2">
        <v>5.8519749999999995</v>
      </c>
      <c r="AC136" s="31">
        <v>2.7524317127786619</v>
      </c>
      <c r="AD136" s="2">
        <v>0.78649999999999998</v>
      </c>
      <c r="AE136" s="1">
        <v>0.36992426353503183</v>
      </c>
    </row>
    <row r="137" spans="1:74" x14ac:dyDescent="0.3">
      <c r="A137" t="s">
        <v>206</v>
      </c>
      <c r="C137" t="s">
        <v>240</v>
      </c>
      <c r="D137">
        <v>12</v>
      </c>
      <c r="E137" s="30">
        <v>28.72</v>
      </c>
      <c r="F137">
        <v>23.925420000000003</v>
      </c>
      <c r="G137" s="31">
        <v>13.820154111021724</v>
      </c>
      <c r="H137">
        <v>0.51224999999999998</v>
      </c>
      <c r="I137" s="31">
        <v>0.29589340305711986</v>
      </c>
      <c r="J137">
        <v>0.33907500000000002</v>
      </c>
      <c r="K137" s="31">
        <v>0.19586150442477876</v>
      </c>
      <c r="L137">
        <v>9.8269750000000009</v>
      </c>
      <c r="M137" s="31">
        <v>5.6764022928399038</v>
      </c>
      <c r="N137">
        <v>1.2549999999999999</v>
      </c>
      <c r="O137" s="1">
        <v>0.72493161705551079</v>
      </c>
      <c r="Q137" s="2" t="s">
        <v>207</v>
      </c>
      <c r="S137" s="2" t="s">
        <v>241</v>
      </c>
      <c r="T137" s="2">
        <v>14</v>
      </c>
      <c r="U137" s="30">
        <v>26.49</v>
      </c>
      <c r="V137" s="2">
        <v>20.963150000000002</v>
      </c>
      <c r="W137" s="31">
        <v>11.015946111882565</v>
      </c>
      <c r="X137" s="2">
        <v>0.27690000000000003</v>
      </c>
      <c r="Y137" s="31">
        <v>0.14550845070422538</v>
      </c>
      <c r="Z137" s="2">
        <v>0.181725</v>
      </c>
      <c r="AA137" s="31">
        <v>9.5494847252529269E-2</v>
      </c>
      <c r="AB137" s="2">
        <v>5.3719749999999999</v>
      </c>
      <c r="AC137" s="31">
        <v>2.8229243751239834</v>
      </c>
      <c r="AD137" s="2">
        <v>0.63700000000000001</v>
      </c>
      <c r="AE137" s="1">
        <v>0.33473775044634008</v>
      </c>
    </row>
    <row r="138" spans="1:74" s="32" customFormat="1" x14ac:dyDescent="0.3">
      <c r="A138" s="32" t="s">
        <v>206</v>
      </c>
      <c r="C138" s="32" t="s">
        <v>240</v>
      </c>
      <c r="E138" s="33" t="s">
        <v>267</v>
      </c>
      <c r="F138" s="32">
        <f>AVERAGE(F134:F137)</f>
        <v>21.451777499999999</v>
      </c>
      <c r="G138" s="34">
        <f t="shared" ref="G138" si="322">AVERAGE(G134:G137)</f>
        <v>12.040811821076238</v>
      </c>
      <c r="H138" s="32">
        <f t="shared" ref="H138" si="323">AVERAGE(H134:H137)</f>
        <v>0.5047625</v>
      </c>
      <c r="I138" s="34">
        <f t="shared" ref="I138" si="324">AVERAGE(I134:I137)</f>
        <v>0.28501483821996332</v>
      </c>
      <c r="J138" s="32">
        <f t="shared" ref="J138" si="325">AVERAGE(J134:J137)</f>
        <v>0.35162500000000002</v>
      </c>
      <c r="K138" s="34">
        <f t="shared" ref="K138" si="326">AVERAGE(K134:K137)</f>
        <v>0.19732387683783062</v>
      </c>
      <c r="L138" s="32">
        <f t="shared" ref="L138" si="327">AVERAGE(L134:L137)</f>
        <v>10.895725000000002</v>
      </c>
      <c r="M138" s="34">
        <f t="shared" ref="M138" si="328">AVERAGE(M134:M137)</f>
        <v>6.1124039261121759</v>
      </c>
      <c r="N138" s="32">
        <f t="shared" ref="N138" si="329">AVERAGE(N134:N137)</f>
        <v>1.5392499999999998</v>
      </c>
      <c r="O138" s="35">
        <f t="shared" ref="O138" si="330">AVERAGE(O134:O137)</f>
        <v>0.86582168509584412</v>
      </c>
      <c r="P138" s="93"/>
      <c r="Q138" s="2" t="s">
        <v>207</v>
      </c>
      <c r="R138" s="2"/>
      <c r="S138" s="2" t="s">
        <v>241</v>
      </c>
      <c r="T138" s="2">
        <v>15</v>
      </c>
      <c r="U138" s="30">
        <v>27.19</v>
      </c>
      <c r="V138" s="2">
        <v>21.046529999999997</v>
      </c>
      <c r="W138" s="31">
        <v>10.838165732954545</v>
      </c>
      <c r="X138" s="2">
        <v>0.22985</v>
      </c>
      <c r="Y138" s="31">
        <v>0.11836404356060606</v>
      </c>
      <c r="Z138" s="2">
        <v>0.106375</v>
      </c>
      <c r="AA138" s="31">
        <v>5.4779095643939395E-2</v>
      </c>
      <c r="AB138" s="2">
        <v>6.0619749999999994</v>
      </c>
      <c r="AC138" s="31">
        <v>3.1216875047348487</v>
      </c>
      <c r="AD138" s="2">
        <v>0.85099999999999998</v>
      </c>
      <c r="AE138" s="1">
        <v>0.43823276515151516</v>
      </c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</row>
    <row r="139" spans="1:74" s="32" customFormat="1" x14ac:dyDescent="0.3">
      <c r="A139" s="32" t="s">
        <v>206</v>
      </c>
      <c r="C139" s="32" t="s">
        <v>240</v>
      </c>
      <c r="E139" s="33" t="s">
        <v>268</v>
      </c>
      <c r="F139" s="32">
        <f>STDEV(F134:F137)/(SQRT(4))</f>
        <v>0.8547272987175023</v>
      </c>
      <c r="G139" s="34">
        <f t="shared" ref="G139:O139" si="331">STDEV(G134:G137)/(SQRT(4))</f>
        <v>0.6782705904292301</v>
      </c>
      <c r="H139" s="32">
        <f t="shared" si="331"/>
        <v>5.3475424164594804E-2</v>
      </c>
      <c r="I139" s="34">
        <f t="shared" si="331"/>
        <v>3.7514161408300647E-2</v>
      </c>
      <c r="J139" s="32">
        <f t="shared" si="331"/>
        <v>6.1760963938936927E-3</v>
      </c>
      <c r="K139" s="34">
        <f t="shared" si="331"/>
        <v>8.3501764957484327E-3</v>
      </c>
      <c r="L139" s="32">
        <f t="shared" si="331"/>
        <v>0.75343760801187554</v>
      </c>
      <c r="M139" s="34">
        <f t="shared" si="331"/>
        <v>0.48423121853614781</v>
      </c>
      <c r="N139" s="32">
        <f t="shared" si="331"/>
        <v>0.17181730849946455</v>
      </c>
      <c r="O139" s="35">
        <f t="shared" si="331"/>
        <v>0.11157070048639928</v>
      </c>
      <c r="P139" s="93"/>
      <c r="Q139" s="2" t="s">
        <v>207</v>
      </c>
      <c r="R139" s="2"/>
      <c r="S139" s="2" t="s">
        <v>241</v>
      </c>
      <c r="T139" s="2">
        <v>16</v>
      </c>
      <c r="U139" s="30">
        <v>20.23</v>
      </c>
      <c r="V139" s="2">
        <v>24.399750000000001</v>
      </c>
      <c r="W139" s="31">
        <v>9.7377577924639969</v>
      </c>
      <c r="X139" s="2">
        <v>0.29189999999999999</v>
      </c>
      <c r="Y139" s="31">
        <v>0.1164951075162754</v>
      </c>
      <c r="Z139" s="2">
        <v>0.13977500000000001</v>
      </c>
      <c r="AA139" s="31">
        <v>5.57831574275005E-2</v>
      </c>
      <c r="AB139" s="2">
        <v>4.9919749999999992</v>
      </c>
      <c r="AC139" s="31">
        <v>1.9922598984020516</v>
      </c>
      <c r="AD139" s="2">
        <v>0.60650000000000004</v>
      </c>
      <c r="AE139" s="1">
        <v>0.24204961530873942</v>
      </c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</row>
    <row r="140" spans="1:74" x14ac:dyDescent="0.3">
      <c r="A140" t="s">
        <v>206</v>
      </c>
      <c r="C140" t="s">
        <v>241</v>
      </c>
      <c r="D140">
        <v>13</v>
      </c>
      <c r="E140" s="30">
        <v>25.3</v>
      </c>
      <c r="F140">
        <v>20.550689999999999</v>
      </c>
      <c r="G140" s="31">
        <v>10.348974064490445</v>
      </c>
      <c r="H140">
        <v>0.45145000000000002</v>
      </c>
      <c r="I140" s="31">
        <v>0.22734245621019109</v>
      </c>
      <c r="J140">
        <v>0.46517500000000001</v>
      </c>
      <c r="K140" s="31">
        <v>0.23425413017515923</v>
      </c>
      <c r="L140">
        <v>8.3669750000000001</v>
      </c>
      <c r="M140" s="31">
        <v>4.213464719347134</v>
      </c>
      <c r="N140">
        <v>1.7689999999999999</v>
      </c>
      <c r="O140" s="1">
        <v>0.89083797770700623</v>
      </c>
      <c r="Q140" s="32" t="s">
        <v>207</v>
      </c>
      <c r="R140" s="32"/>
      <c r="S140" s="32" t="s">
        <v>360</v>
      </c>
      <c r="T140" s="32"/>
      <c r="U140" s="33" t="s">
        <v>267</v>
      </c>
      <c r="V140" s="32">
        <f>AVERAGE(V132:V139)</f>
        <v>22.413409999999999</v>
      </c>
      <c r="W140" s="34">
        <f t="shared" ref="W140" si="332">AVERAGE(W132:W139)</f>
        <v>10.621352079882566</v>
      </c>
      <c r="X140" s="32">
        <f t="shared" ref="X140" si="333">AVERAGE(X132:X139)</f>
        <v>0.35291875</v>
      </c>
      <c r="Y140" s="34">
        <f t="shared" ref="Y140" si="334">AVERAGE(Y132:Y139)</f>
        <v>0.16663625525132572</v>
      </c>
      <c r="Z140" s="32">
        <f t="shared" ref="Z140" si="335">AVERAGE(Z132:Z139)</f>
        <v>0.21350624999999998</v>
      </c>
      <c r="AA140" s="34">
        <f t="shared" ref="AA140" si="336">AVERAGE(AA132:AA139)</f>
        <v>0.10120101934405912</v>
      </c>
      <c r="AB140" s="32">
        <f t="shared" ref="AB140" si="337">AVERAGE(AB132:AB139)</f>
        <v>5.5962249999999987</v>
      </c>
      <c r="AC140" s="34">
        <f t="shared" ref="AC140" si="338">AVERAGE(AC132:AC139)</f>
        <v>2.6643555045168164</v>
      </c>
      <c r="AD140" s="32">
        <f t="shared" ref="AD140" si="339">AVERAGE(AD132:AD139)</f>
        <v>0.64454374999999997</v>
      </c>
      <c r="AE140" s="35">
        <f>AVERAGE(AE132:AE139)</f>
        <v>0.30844203965899603</v>
      </c>
    </row>
    <row r="141" spans="1:74" x14ac:dyDescent="0.3">
      <c r="A141" t="s">
        <v>206</v>
      </c>
      <c r="C141" t="s">
        <v>241</v>
      </c>
      <c r="D141">
        <v>14</v>
      </c>
      <c r="E141" s="30">
        <v>27.28</v>
      </c>
      <c r="F141">
        <v>20.427029999999998</v>
      </c>
      <c r="G141" s="31">
        <v>11.054341963896052</v>
      </c>
      <c r="H141">
        <v>5.2249999999999991E-2</v>
      </c>
      <c r="I141" s="31">
        <v>2.8275738940686371E-2</v>
      </c>
      <c r="J141">
        <v>0.24162500000000001</v>
      </c>
      <c r="K141" s="31">
        <v>0.13075838127355685</v>
      </c>
      <c r="L141">
        <v>7.8319749999999999</v>
      </c>
      <c r="M141" s="31">
        <v>4.2383709184685587</v>
      </c>
      <c r="N141">
        <v>1.4949999999999999</v>
      </c>
      <c r="O141" s="1">
        <v>0.80903788930767706</v>
      </c>
      <c r="Q141" s="32" t="s">
        <v>207</v>
      </c>
      <c r="R141" s="32"/>
      <c r="S141" s="32" t="s">
        <v>360</v>
      </c>
      <c r="T141" s="32"/>
      <c r="U141" s="33" t="s">
        <v>268</v>
      </c>
      <c r="V141" s="32">
        <f>STDEV(V132:V139)/(SQRT(8))</f>
        <v>0.69871464602869193</v>
      </c>
      <c r="W141" s="34">
        <f t="shared" ref="W141:AE141" si="340">STDEV(W132:W139)/(SQRT(8))</f>
        <v>0.26968390541590126</v>
      </c>
      <c r="X141" s="32">
        <f t="shared" si="340"/>
        <v>3.4313401871441884E-2</v>
      </c>
      <c r="Y141" s="34">
        <f t="shared" si="340"/>
        <v>1.4728084421524502E-2</v>
      </c>
      <c r="Z141" s="32">
        <f t="shared" si="340"/>
        <v>2.7026022409462832E-2</v>
      </c>
      <c r="AA141" s="34">
        <f t="shared" si="340"/>
        <v>1.2384555089042352E-2</v>
      </c>
      <c r="AB141" s="32">
        <f t="shared" si="340"/>
        <v>0.26044678302047758</v>
      </c>
      <c r="AC141" s="34">
        <f t="shared" si="340"/>
        <v>0.14401052861761984</v>
      </c>
      <c r="AD141" s="32">
        <f t="shared" si="340"/>
        <v>4.8096333240750945E-2</v>
      </c>
      <c r="AE141" s="35">
        <f t="shared" si="340"/>
        <v>2.7795875152765426E-2</v>
      </c>
    </row>
    <row r="142" spans="1:74" x14ac:dyDescent="0.3">
      <c r="A142" t="s">
        <v>206</v>
      </c>
      <c r="C142" t="s">
        <v>241</v>
      </c>
      <c r="D142">
        <v>15</v>
      </c>
      <c r="E142" s="30">
        <v>30.15</v>
      </c>
      <c r="F142">
        <v>20.956620000000001</v>
      </c>
      <c r="G142" s="31">
        <v>11.966706306818182</v>
      </c>
      <c r="H142">
        <v>2.0499999999999997E-3</v>
      </c>
      <c r="I142" s="31">
        <v>1.1705965909090906E-3</v>
      </c>
      <c r="J142">
        <v>0.11927499999999999</v>
      </c>
      <c r="K142" s="31">
        <v>6.8108735795454539E-2</v>
      </c>
      <c r="L142">
        <v>7.4419749999999993</v>
      </c>
      <c r="M142" s="31">
        <v>4.2495368607954536</v>
      </c>
      <c r="N142">
        <v>1.5305</v>
      </c>
      <c r="O142" s="1">
        <v>0.87395028409090902</v>
      </c>
      <c r="Q142" s="2" t="s">
        <v>208</v>
      </c>
      <c r="S142" s="2" t="s">
        <v>238</v>
      </c>
      <c r="T142" s="2">
        <v>1</v>
      </c>
      <c r="U142" s="30">
        <v>15.07</v>
      </c>
      <c r="V142" s="2">
        <v>23.585509999999999</v>
      </c>
      <c r="W142" s="31">
        <v>6.9953480751820498</v>
      </c>
      <c r="X142" s="2">
        <v>0.62474999999999992</v>
      </c>
      <c r="Y142" s="31">
        <v>0.18529782523125365</v>
      </c>
      <c r="Z142" s="2">
        <v>0.49817500000000003</v>
      </c>
      <c r="AA142" s="31">
        <v>0.14775629305254873</v>
      </c>
      <c r="AB142" s="2">
        <v>10.956975</v>
      </c>
      <c r="AC142" s="31">
        <v>3.2497857360755753</v>
      </c>
      <c r="AD142" s="2">
        <v>1.4515</v>
      </c>
      <c r="AE142" s="1">
        <v>0.43050787246604999</v>
      </c>
    </row>
    <row r="143" spans="1:74" x14ac:dyDescent="0.3">
      <c r="A143" t="s">
        <v>206</v>
      </c>
      <c r="C143" t="s">
        <v>241</v>
      </c>
      <c r="D143">
        <v>16</v>
      </c>
      <c r="E143" s="30">
        <v>23.46</v>
      </c>
      <c r="F143">
        <v>19.52786</v>
      </c>
      <c r="G143" s="31">
        <v>9.03775094890511</v>
      </c>
      <c r="H143">
        <v>0.66374999999999995</v>
      </c>
      <c r="I143" s="31">
        <v>0.30719224699151704</v>
      </c>
      <c r="J143">
        <v>0.85317500000000002</v>
      </c>
      <c r="K143" s="31">
        <v>0.39486063326099824</v>
      </c>
      <c r="L143">
        <v>8.2069749999999999</v>
      </c>
      <c r="M143" s="31">
        <v>3.7982961826790298</v>
      </c>
      <c r="N143">
        <v>1.8129999999999999</v>
      </c>
      <c r="O143" s="1">
        <v>0.83908029197080303</v>
      </c>
      <c r="Q143" s="2" t="s">
        <v>208</v>
      </c>
      <c r="S143" s="2" t="s">
        <v>238</v>
      </c>
      <c r="T143" s="2">
        <v>2</v>
      </c>
      <c r="U143" s="30">
        <v>17.93</v>
      </c>
      <c r="V143" s="2">
        <v>23.27308</v>
      </c>
      <c r="W143" s="31">
        <v>7.9619600152642631</v>
      </c>
      <c r="X143" s="2">
        <v>0.28275</v>
      </c>
      <c r="Y143" s="31">
        <v>9.673168288494563E-2</v>
      </c>
      <c r="Z143" s="2">
        <v>0.41562500000000002</v>
      </c>
      <c r="AA143" s="31">
        <v>0.14218958691089489</v>
      </c>
      <c r="AB143" s="2">
        <v>9.861975000000001</v>
      </c>
      <c r="AC143" s="31">
        <v>3.3738830709788217</v>
      </c>
      <c r="AD143" s="2">
        <v>1.393</v>
      </c>
      <c r="AE143" s="1">
        <v>0.47655962602556762</v>
      </c>
    </row>
    <row r="144" spans="1:74" s="32" customFormat="1" x14ac:dyDescent="0.3">
      <c r="A144" s="32" t="s">
        <v>206</v>
      </c>
      <c r="C144" s="32" t="s">
        <v>241</v>
      </c>
      <c r="E144" s="33" t="s">
        <v>267</v>
      </c>
      <c r="F144" s="32">
        <f>AVERAGE(F140:F143)</f>
        <v>20.365549999999999</v>
      </c>
      <c r="G144" s="34">
        <f t="shared" ref="G144" si="341">AVERAGE(G140:G143)</f>
        <v>10.601943321027449</v>
      </c>
      <c r="H144" s="32">
        <f t="shared" ref="H144" si="342">AVERAGE(H140:H143)</f>
        <v>0.292375</v>
      </c>
      <c r="I144" s="34">
        <f t="shared" ref="I144" si="343">AVERAGE(I140:I143)</f>
        <v>0.14099525968332588</v>
      </c>
      <c r="J144" s="32">
        <f t="shared" ref="J144" si="344">AVERAGE(J140:J143)</f>
        <v>0.41981250000000003</v>
      </c>
      <c r="K144" s="34">
        <f t="shared" ref="K144" si="345">AVERAGE(K140:K143)</f>
        <v>0.20699547012629221</v>
      </c>
      <c r="L144" s="32">
        <f t="shared" ref="L144" si="346">AVERAGE(L140:L143)</f>
        <v>7.9619749999999998</v>
      </c>
      <c r="M144" s="34">
        <f t="shared" ref="M144" si="347">AVERAGE(M140:M143)</f>
        <v>4.1249171703225436</v>
      </c>
      <c r="N144" s="32">
        <f t="shared" ref="N144" si="348">AVERAGE(N140:N143)</f>
        <v>1.6518749999999998</v>
      </c>
      <c r="O144" s="35">
        <f t="shared" ref="O144" si="349">AVERAGE(O140:O143)</f>
        <v>0.85322661076909889</v>
      </c>
      <c r="P144" s="93"/>
      <c r="Q144" s="2" t="s">
        <v>208</v>
      </c>
      <c r="R144" s="2"/>
      <c r="S144" s="2" t="s">
        <v>238</v>
      </c>
      <c r="T144" s="2">
        <v>3</v>
      </c>
      <c r="U144" s="30">
        <v>19.29</v>
      </c>
      <c r="V144" s="2">
        <v>20.996980000000001</v>
      </c>
      <c r="W144" s="31">
        <v>8.3666958107828968</v>
      </c>
      <c r="X144" s="2">
        <v>0.4753</v>
      </c>
      <c r="Y144" s="31">
        <v>0.18939345176616401</v>
      </c>
      <c r="Z144" s="2">
        <v>0.77967500000000001</v>
      </c>
      <c r="AA144" s="31">
        <v>0.31067818116091717</v>
      </c>
      <c r="AB144" s="2">
        <v>10.526975</v>
      </c>
      <c r="AC144" s="31">
        <v>4.1946983629415415</v>
      </c>
      <c r="AD144" s="2">
        <v>1.2534999999999998</v>
      </c>
      <c r="AE144" s="1">
        <v>0.4994838876265234</v>
      </c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</row>
    <row r="145" spans="1:74" s="32" customFormat="1" x14ac:dyDescent="0.3">
      <c r="A145" s="32" t="s">
        <v>206</v>
      </c>
      <c r="C145" s="32" t="s">
        <v>241</v>
      </c>
      <c r="E145" s="33" t="s">
        <v>268</v>
      </c>
      <c r="F145" s="32">
        <f>STDEV(F140:F143)/(SQRT(4))</f>
        <v>0.30126744638277797</v>
      </c>
      <c r="G145" s="34">
        <f t="shared" ref="G145:O145" si="350">STDEV(G140:G143)/(SQRT(4))</f>
        <v>0.61765239423240392</v>
      </c>
      <c r="H145" s="32">
        <f t="shared" si="350"/>
        <v>0.15947122715921722</v>
      </c>
      <c r="I145" s="34">
        <f t="shared" si="350"/>
        <v>7.4907667444509288E-2</v>
      </c>
      <c r="J145" s="32">
        <f t="shared" si="350"/>
        <v>0.1612281992691828</v>
      </c>
      <c r="K145" s="34">
        <f t="shared" si="350"/>
        <v>7.1378085314001166E-2</v>
      </c>
      <c r="L145" s="32">
        <f t="shared" si="350"/>
        <v>0.2064279535334303</v>
      </c>
      <c r="M145" s="34">
        <f t="shared" si="350"/>
        <v>0.10913438131856444</v>
      </c>
      <c r="N145" s="32">
        <f t="shared" si="350"/>
        <v>8.114862265210257E-2</v>
      </c>
      <c r="O145" s="35">
        <f t="shared" si="350"/>
        <v>1.8250221457161268E-2</v>
      </c>
      <c r="P145" s="93"/>
      <c r="Q145" s="2" t="s">
        <v>208</v>
      </c>
      <c r="R145" s="2"/>
      <c r="S145" s="2" t="s">
        <v>238</v>
      </c>
      <c r="T145" s="2">
        <v>4</v>
      </c>
      <c r="U145" s="30">
        <v>14.36</v>
      </c>
      <c r="V145" s="2">
        <v>23.08032</v>
      </c>
      <c r="W145" s="31">
        <v>6.5127411122027903</v>
      </c>
      <c r="X145" s="2">
        <v>0.61574999999999991</v>
      </c>
      <c r="Y145" s="31">
        <v>0.17375063863234422</v>
      </c>
      <c r="Z145" s="2">
        <v>0.48692500000000005</v>
      </c>
      <c r="AA145" s="31">
        <v>0.13739915504028297</v>
      </c>
      <c r="AB145" s="2">
        <v>10.626975</v>
      </c>
      <c r="AC145" s="31">
        <v>2.9986905285910783</v>
      </c>
      <c r="AD145" s="2">
        <v>1.8334999999999999</v>
      </c>
      <c r="AE145" s="1">
        <v>0.51737197877775587</v>
      </c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</row>
    <row r="146" spans="1:74" x14ac:dyDescent="0.3">
      <c r="A146" t="s">
        <v>207</v>
      </c>
      <c r="C146" t="s">
        <v>238</v>
      </c>
      <c r="D146">
        <v>1</v>
      </c>
      <c r="E146" s="30">
        <v>19.010000000000002</v>
      </c>
      <c r="F146">
        <v>21.809379999999997</v>
      </c>
      <c r="G146" s="31">
        <v>8.1597385121039157</v>
      </c>
      <c r="H146">
        <v>0.46334999999999998</v>
      </c>
      <c r="I146" s="31">
        <v>0.17335728203109624</v>
      </c>
      <c r="J146">
        <v>0.32172500000000004</v>
      </c>
      <c r="K146" s="31">
        <v>0.12036985337531984</v>
      </c>
      <c r="L146">
        <v>10.686975</v>
      </c>
      <c r="M146" s="31">
        <v>3.9984135947648101</v>
      </c>
      <c r="N146">
        <v>1.9449999999999998</v>
      </c>
      <c r="O146" s="1">
        <v>0.72770025585514653</v>
      </c>
      <c r="Q146" s="2" t="s">
        <v>208</v>
      </c>
      <c r="S146" s="2" t="s">
        <v>239</v>
      </c>
      <c r="T146" s="2">
        <v>5</v>
      </c>
      <c r="U146" s="30">
        <v>18.73</v>
      </c>
      <c r="V146" s="2">
        <v>21.993269999999999</v>
      </c>
      <c r="W146" s="31">
        <v>8.6704682614186499</v>
      </c>
      <c r="X146" s="2">
        <v>0.27434999999999998</v>
      </c>
      <c r="Y146" s="31">
        <v>0.1081577667859398</v>
      </c>
      <c r="Z146" s="2">
        <v>0.42822500000000002</v>
      </c>
      <c r="AA146" s="31">
        <v>0.16882033782361608</v>
      </c>
      <c r="AB146" s="2">
        <v>6.4069749999999992</v>
      </c>
      <c r="AC146" s="31">
        <v>2.5258396495474633</v>
      </c>
      <c r="AD146" s="2">
        <v>1.2899999999999998</v>
      </c>
      <c r="AE146" s="1">
        <v>0.5085603030940854</v>
      </c>
    </row>
    <row r="147" spans="1:74" x14ac:dyDescent="0.3">
      <c r="A147" t="s">
        <v>207</v>
      </c>
      <c r="C147" t="s">
        <v>238</v>
      </c>
      <c r="D147">
        <v>2</v>
      </c>
      <c r="E147" s="30">
        <v>19.23</v>
      </c>
      <c r="F147">
        <v>22.03237</v>
      </c>
      <c r="G147" s="31">
        <v>8.0840006697195204</v>
      </c>
      <c r="H147">
        <v>0.4446</v>
      </c>
      <c r="I147" s="31">
        <v>0.16313028048082429</v>
      </c>
      <c r="J147">
        <v>0.26792500000000002</v>
      </c>
      <c r="K147" s="31">
        <v>9.8305623926731561E-2</v>
      </c>
      <c r="L147">
        <v>11.666975000000001</v>
      </c>
      <c r="M147" s="31">
        <v>4.2807847595878661</v>
      </c>
      <c r="N147">
        <v>1.6024999999999998</v>
      </c>
      <c r="O147" s="1">
        <v>0.58798082427017739</v>
      </c>
      <c r="Q147" s="2" t="s">
        <v>208</v>
      </c>
      <c r="S147" s="2" t="s">
        <v>239</v>
      </c>
      <c r="T147" s="2">
        <v>6</v>
      </c>
      <c r="U147" s="30">
        <v>19.11</v>
      </c>
      <c r="V147" s="2">
        <v>20.23854</v>
      </c>
      <c r="W147" s="31">
        <v>7.5553525962101977</v>
      </c>
      <c r="X147" s="2">
        <v>0.26819999999999999</v>
      </c>
      <c r="Y147" s="31">
        <v>0.10012310998241844</v>
      </c>
      <c r="Z147" s="2">
        <v>0.24452500000000002</v>
      </c>
      <c r="AA147" s="31">
        <v>9.1284874975581187E-2</v>
      </c>
      <c r="AB147" s="2">
        <v>4.0759749999999997</v>
      </c>
      <c r="AC147" s="31">
        <v>1.5216230171908576</v>
      </c>
      <c r="AD147" s="2">
        <v>0.92549999999999999</v>
      </c>
      <c r="AE147" s="1">
        <v>0.34550312561047081</v>
      </c>
    </row>
    <row r="148" spans="1:74" x14ac:dyDescent="0.3">
      <c r="A148" t="s">
        <v>207</v>
      </c>
      <c r="C148" t="s">
        <v>238</v>
      </c>
      <c r="D148">
        <v>3</v>
      </c>
      <c r="E148" s="30">
        <v>20.8</v>
      </c>
      <c r="F148">
        <v>23.503440000000001</v>
      </c>
      <c r="G148" s="31">
        <v>10.098565420367695</v>
      </c>
      <c r="H148">
        <v>0.50874999999999992</v>
      </c>
      <c r="I148" s="31">
        <v>0.2185912001652551</v>
      </c>
      <c r="J148">
        <v>0.52717500000000006</v>
      </c>
      <c r="K148" s="31">
        <v>0.22650774633340223</v>
      </c>
      <c r="L148">
        <v>10.096975</v>
      </c>
      <c r="M148" s="31">
        <v>4.3382995248915517</v>
      </c>
      <c r="N148">
        <v>1.6064999999999998</v>
      </c>
      <c r="O148" s="1">
        <v>0.69025407973559183</v>
      </c>
      <c r="Q148" s="2" t="s">
        <v>208</v>
      </c>
      <c r="S148" s="2" t="s">
        <v>239</v>
      </c>
      <c r="T148" s="2">
        <v>7</v>
      </c>
      <c r="U148" s="30">
        <v>19.489999999999998</v>
      </c>
      <c r="V148" s="2">
        <v>20.571640000000002</v>
      </c>
      <c r="W148" s="31">
        <v>7.7521512683681362</v>
      </c>
      <c r="X148" s="2">
        <v>0.56774999999999998</v>
      </c>
      <c r="Y148" s="31">
        <v>0.21394910092807423</v>
      </c>
      <c r="Z148" s="2">
        <v>0.53467500000000001</v>
      </c>
      <c r="AA148" s="31">
        <v>0.20148522331786542</v>
      </c>
      <c r="AB148" s="2">
        <v>9.2919750000000008</v>
      </c>
      <c r="AC148" s="31">
        <v>3.5015582511600929</v>
      </c>
      <c r="AD148" s="2">
        <v>2.0205000000000002</v>
      </c>
      <c r="AE148" s="1">
        <v>0.76139878190255228</v>
      </c>
    </row>
    <row r="149" spans="1:74" x14ac:dyDescent="0.3">
      <c r="A149" t="s">
        <v>207</v>
      </c>
      <c r="C149" t="s">
        <v>238</v>
      </c>
      <c r="D149">
        <v>4</v>
      </c>
      <c r="E149" s="30">
        <v>18.2</v>
      </c>
      <c r="F149">
        <v>19.507850000000001</v>
      </c>
      <c r="G149" s="31">
        <v>6.9766726272352129</v>
      </c>
      <c r="H149">
        <v>0.34710000000000002</v>
      </c>
      <c r="I149" s="31">
        <v>0.12413480055020633</v>
      </c>
      <c r="J149">
        <v>0.32652500000000001</v>
      </c>
      <c r="K149" s="31">
        <v>0.11677647867950482</v>
      </c>
      <c r="L149">
        <v>8.6819750000000013</v>
      </c>
      <c r="M149" s="31">
        <v>3.1049704264099041</v>
      </c>
      <c r="N149">
        <v>1.4049999999999998</v>
      </c>
      <c r="O149" s="1">
        <v>0.50247592847317735</v>
      </c>
      <c r="Q149" s="2" t="s">
        <v>208</v>
      </c>
      <c r="S149" s="2" t="s">
        <v>239</v>
      </c>
      <c r="T149" s="2">
        <v>8</v>
      </c>
      <c r="U149" s="30">
        <v>20.309999999999999</v>
      </c>
      <c r="V149" s="2">
        <v>18.940629999999999</v>
      </c>
      <c r="W149" s="31">
        <v>7.9218326873970328</v>
      </c>
      <c r="X149" s="2">
        <v>0.3241</v>
      </c>
      <c r="Y149" s="31">
        <v>0.13555335667215815</v>
      </c>
      <c r="Z149" s="2">
        <v>0.37067500000000003</v>
      </c>
      <c r="AA149" s="31">
        <v>0.15503313941515651</v>
      </c>
      <c r="AB149" s="2">
        <v>6.8869749999999996</v>
      </c>
      <c r="AC149" s="31">
        <v>2.880446092462932</v>
      </c>
      <c r="AD149" s="2">
        <v>0.89849999999999997</v>
      </c>
      <c r="AE149" s="1">
        <v>0.37579355436573303</v>
      </c>
    </row>
    <row r="150" spans="1:74" s="32" customFormat="1" x14ac:dyDescent="0.3">
      <c r="A150" s="32" t="s">
        <v>207</v>
      </c>
      <c r="C150" s="32" t="s">
        <v>238</v>
      </c>
      <c r="E150" s="33" t="s">
        <v>267</v>
      </c>
      <c r="F150" s="32">
        <f>AVERAGE(F146:F149)</f>
        <v>21.713260000000002</v>
      </c>
      <c r="G150" s="34">
        <f t="shared" ref="G150" si="351">AVERAGE(G146:G149)</f>
        <v>8.3297443073565862</v>
      </c>
      <c r="H150" s="32">
        <f t="shared" ref="H150" si="352">AVERAGE(H146:H149)</f>
        <v>0.44095000000000001</v>
      </c>
      <c r="I150" s="34">
        <f t="shared" ref="I150" si="353">AVERAGE(I146:I149)</f>
        <v>0.16980339080684548</v>
      </c>
      <c r="J150" s="32">
        <f t="shared" ref="J150" si="354">AVERAGE(J146:J149)</f>
        <v>0.36083749999999998</v>
      </c>
      <c r="K150" s="34">
        <f t="shared" ref="K150" si="355">AVERAGE(K146:K149)</f>
        <v>0.1404899255787396</v>
      </c>
      <c r="L150" s="32">
        <f t="shared" ref="L150" si="356">AVERAGE(L146:L149)</f>
        <v>10.283225</v>
      </c>
      <c r="M150" s="34">
        <f t="shared" ref="M150" si="357">AVERAGE(M146:M149)</f>
        <v>3.9306170764135331</v>
      </c>
      <c r="N150" s="32">
        <f t="shared" ref="N150" si="358">AVERAGE(N146:N149)</f>
        <v>1.6397499999999998</v>
      </c>
      <c r="O150" s="35">
        <f t="shared" ref="O150" si="359">AVERAGE(O146:O149)</f>
        <v>0.62710277208352327</v>
      </c>
      <c r="P150" s="93"/>
      <c r="Q150" s="32" t="s">
        <v>208</v>
      </c>
      <c r="S150" s="32" t="s">
        <v>359</v>
      </c>
      <c r="U150" s="33" t="s">
        <v>267</v>
      </c>
      <c r="V150" s="32">
        <f>AVERAGE(V142:V149)</f>
        <v>21.58499625</v>
      </c>
      <c r="W150" s="34">
        <f t="shared" ref="W150" si="360">AVERAGE(W142:W149)</f>
        <v>7.7170687283532526</v>
      </c>
      <c r="X150" s="32">
        <f t="shared" ref="X150" si="361">AVERAGE(X142:X149)</f>
        <v>0.42911875000000005</v>
      </c>
      <c r="Y150" s="34">
        <f t="shared" ref="Y150" si="362">AVERAGE(Y142:Y149)</f>
        <v>0.15036961661041226</v>
      </c>
      <c r="Z150" s="32">
        <f t="shared" ref="Z150" si="363">AVERAGE(Z142:Z149)</f>
        <v>0.46981249999999997</v>
      </c>
      <c r="AA150" s="34">
        <f t="shared" ref="AA150" si="364">AVERAGE(AA142:AA149)</f>
        <v>0.16933084896210787</v>
      </c>
      <c r="AB150" s="32">
        <f t="shared" ref="AB150" si="365">AVERAGE(AB142:AB149)</f>
        <v>8.5793499999999998</v>
      </c>
      <c r="AC150" s="34">
        <f t="shared" ref="AC150" si="366">AVERAGE(AC142:AC149)</f>
        <v>3.0308155886185455</v>
      </c>
      <c r="AD150" s="32">
        <f t="shared" ref="AD150" si="367">AVERAGE(AD142:AD149)</f>
        <v>1.3832500000000001</v>
      </c>
      <c r="AE150" s="35">
        <f>AVERAGE(AE142:AE149)</f>
        <v>0.48939739123359233</v>
      </c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</row>
    <row r="151" spans="1:74" s="32" customFormat="1" x14ac:dyDescent="0.3">
      <c r="A151" s="32" t="s">
        <v>207</v>
      </c>
      <c r="C151" s="32" t="s">
        <v>238</v>
      </c>
      <c r="E151" s="33" t="s">
        <v>268</v>
      </c>
      <c r="F151" s="32">
        <f>STDEV(F146:F149)/(SQRT(4))</f>
        <v>0.82561330471151351</v>
      </c>
      <c r="G151" s="34">
        <f t="shared" ref="G151:O151" si="368">STDEV(G146:G149)/(SQRT(4))</f>
        <v>0.64864107995350062</v>
      </c>
      <c r="H151" s="32">
        <f t="shared" si="368"/>
        <v>3.4058460769682386E-2</v>
      </c>
      <c r="I151" s="34">
        <f t="shared" si="368"/>
        <v>1.9414408357107695E-2</v>
      </c>
      <c r="J151" s="32">
        <f t="shared" si="368"/>
        <v>5.701464130306072E-2</v>
      </c>
      <c r="K151" s="34">
        <f t="shared" si="368"/>
        <v>2.9077089581780333E-2</v>
      </c>
      <c r="L151" s="32">
        <f t="shared" si="368"/>
        <v>0.62426415015334147</v>
      </c>
      <c r="M151" s="34">
        <f t="shared" si="368"/>
        <v>0.28506010239063023</v>
      </c>
      <c r="N151" s="32">
        <f t="shared" si="368"/>
        <v>0.11209306029664225</v>
      </c>
      <c r="O151" s="35">
        <f t="shared" si="368"/>
        <v>5.0965934986302232E-2</v>
      </c>
      <c r="P151" s="93"/>
      <c r="Q151" s="32" t="s">
        <v>208</v>
      </c>
      <c r="S151" s="32" t="s">
        <v>359</v>
      </c>
      <c r="U151" s="33" t="s">
        <v>268</v>
      </c>
      <c r="V151" s="32">
        <f>STDEV(V142:V149)/(SQRT(8))</f>
        <v>0.58907666673283066</v>
      </c>
      <c r="W151" s="34">
        <f t="shared" ref="W151:AE151" si="369">STDEV(W142:W149)/(SQRT(8))</f>
        <v>0.24754345352487797</v>
      </c>
      <c r="X151" s="32">
        <f t="shared" si="369"/>
        <v>5.6181323105176179E-2</v>
      </c>
      <c r="Y151" s="34">
        <f t="shared" si="369"/>
        <v>1.6221108201215643E-2</v>
      </c>
      <c r="Z151" s="32">
        <f t="shared" si="369"/>
        <v>5.4538271089143171E-2</v>
      </c>
      <c r="AA151" s="34">
        <f t="shared" si="369"/>
        <v>2.2963703475925211E-2</v>
      </c>
      <c r="AB151" s="32">
        <f t="shared" si="369"/>
        <v>0.8829314594313491</v>
      </c>
      <c r="AC151" s="34">
        <f t="shared" si="369"/>
        <v>0.27704341173432018</v>
      </c>
      <c r="AD151" s="32">
        <f t="shared" si="369"/>
        <v>0.13910517603597639</v>
      </c>
      <c r="AE151" s="35">
        <f t="shared" si="369"/>
        <v>4.4817180965143824E-2</v>
      </c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</row>
    <row r="152" spans="1:74" x14ac:dyDescent="0.3">
      <c r="A152" t="s">
        <v>207</v>
      </c>
      <c r="C152" t="s">
        <v>239</v>
      </c>
      <c r="D152">
        <v>5</v>
      </c>
      <c r="E152" s="30">
        <v>20.12</v>
      </c>
      <c r="F152">
        <v>21.301920000000003</v>
      </c>
      <c r="G152" s="31">
        <v>9.0211456619659049</v>
      </c>
      <c r="H152">
        <v>0.3861</v>
      </c>
      <c r="I152" s="31">
        <v>0.16350940854556936</v>
      </c>
      <c r="J152">
        <v>0.62367499999999998</v>
      </c>
      <c r="K152" s="31">
        <v>0.26411999579035994</v>
      </c>
      <c r="L152">
        <v>7.8469749999999996</v>
      </c>
      <c r="M152" s="31">
        <v>3.3231138076194484</v>
      </c>
      <c r="N152">
        <v>1.7</v>
      </c>
      <c r="O152" s="1">
        <v>0.71993264575878768</v>
      </c>
      <c r="Q152" s="2" t="s">
        <v>208</v>
      </c>
      <c r="S152" s="2" t="s">
        <v>240</v>
      </c>
      <c r="T152" s="2">
        <v>9</v>
      </c>
      <c r="U152" s="30">
        <v>22.82</v>
      </c>
      <c r="V152" s="2">
        <v>19.87735</v>
      </c>
      <c r="W152" s="31">
        <v>9.3622523632610939</v>
      </c>
      <c r="X152" s="2">
        <v>0.4047</v>
      </c>
      <c r="Y152" s="31">
        <v>0.1906141176470588</v>
      </c>
      <c r="Z152" s="2">
        <v>0.26012500000000005</v>
      </c>
      <c r="AA152" s="31">
        <v>0.12251914344685245</v>
      </c>
      <c r="AB152" s="2">
        <v>7.8719749999999999</v>
      </c>
      <c r="AC152" s="31">
        <v>3.7077083488132097</v>
      </c>
      <c r="AD152" s="2">
        <v>1.2444999999999999</v>
      </c>
      <c r="AE152" s="1">
        <v>0.58616078431372542</v>
      </c>
    </row>
    <row r="153" spans="1:74" x14ac:dyDescent="0.3">
      <c r="A153" t="s">
        <v>207</v>
      </c>
      <c r="C153" t="s">
        <v>239</v>
      </c>
      <c r="D153">
        <v>6</v>
      </c>
      <c r="E153" s="30">
        <v>20.23</v>
      </c>
      <c r="F153">
        <v>19.424319999999998</v>
      </c>
      <c r="G153" s="31">
        <v>7.6763819808556359</v>
      </c>
      <c r="H153">
        <v>0.36465000000000003</v>
      </c>
      <c r="I153" s="31">
        <v>0.1441076284430553</v>
      </c>
      <c r="J153">
        <v>0.895675</v>
      </c>
      <c r="K153" s="31">
        <v>0.35396572084391481</v>
      </c>
      <c r="L153">
        <v>6.0419749999999999</v>
      </c>
      <c r="M153" s="31">
        <v>2.3877545272514165</v>
      </c>
      <c r="N153">
        <v>0.90249999999999997</v>
      </c>
      <c r="O153" s="1">
        <v>0.35666292244579018</v>
      </c>
      <c r="Q153" s="2" t="s">
        <v>208</v>
      </c>
      <c r="S153" s="2" t="s">
        <v>240</v>
      </c>
      <c r="T153" s="2">
        <v>10</v>
      </c>
      <c r="U153" s="30">
        <v>19.97</v>
      </c>
      <c r="V153" s="2">
        <v>22.569469999999999</v>
      </c>
      <c r="W153" s="31">
        <v>9.0777908539778451</v>
      </c>
      <c r="X153" s="2">
        <v>0.29515000000000002</v>
      </c>
      <c r="Y153" s="31">
        <v>0.11871390735146023</v>
      </c>
      <c r="Z153" s="2">
        <v>0</v>
      </c>
      <c r="AA153" s="31">
        <v>0</v>
      </c>
      <c r="AB153" s="2">
        <v>4.9079749999999995</v>
      </c>
      <c r="AC153" s="31">
        <v>1.9740636606243702</v>
      </c>
      <c r="AD153" s="2">
        <v>0.40450000000000003</v>
      </c>
      <c r="AE153" s="1">
        <v>0.16269617321248739</v>
      </c>
    </row>
    <row r="154" spans="1:74" x14ac:dyDescent="0.3">
      <c r="A154" t="s">
        <v>207</v>
      </c>
      <c r="C154" t="s">
        <v>239</v>
      </c>
      <c r="D154">
        <v>7</v>
      </c>
      <c r="E154" s="30">
        <v>22.6</v>
      </c>
      <c r="F154">
        <v>23.138179999999998</v>
      </c>
      <c r="G154" s="31">
        <v>10.110650966744005</v>
      </c>
      <c r="H154">
        <v>0.37480000000000002</v>
      </c>
      <c r="I154" s="31">
        <v>0.1637757153905646</v>
      </c>
      <c r="J154">
        <v>0.47212500000000002</v>
      </c>
      <c r="K154" s="31">
        <v>0.2063036542923434</v>
      </c>
      <c r="L154">
        <v>6.3219749999999992</v>
      </c>
      <c r="M154" s="31">
        <v>2.7625026102088168</v>
      </c>
      <c r="N154">
        <v>1.4039999999999999</v>
      </c>
      <c r="O154" s="1">
        <v>0.61350348027842228</v>
      </c>
      <c r="Q154" s="2" t="s">
        <v>208</v>
      </c>
      <c r="S154" s="2" t="s">
        <v>240</v>
      </c>
      <c r="T154" s="2">
        <v>11</v>
      </c>
      <c r="U154" s="30">
        <v>20.3</v>
      </c>
      <c r="V154" s="2">
        <v>21.606359999999999</v>
      </c>
      <c r="W154" s="31">
        <v>8.5799903755868545</v>
      </c>
      <c r="X154" s="2">
        <v>0.24670000000000003</v>
      </c>
      <c r="Y154" s="31">
        <v>9.7965766823161202E-2</v>
      </c>
      <c r="Z154" s="2">
        <v>4.7424999999999995E-2</v>
      </c>
      <c r="AA154" s="31">
        <v>1.8832697574334898E-2</v>
      </c>
      <c r="AB154" s="2">
        <v>3.3364750000000001</v>
      </c>
      <c r="AC154" s="31">
        <v>1.3249304088419407</v>
      </c>
      <c r="AD154" s="2">
        <v>0.29370000000000002</v>
      </c>
      <c r="AE154" s="1">
        <v>0.11662969483568078</v>
      </c>
    </row>
    <row r="155" spans="1:74" x14ac:dyDescent="0.3">
      <c r="A155" t="s">
        <v>207</v>
      </c>
      <c r="C155" t="s">
        <v>239</v>
      </c>
      <c r="D155">
        <v>8</v>
      </c>
      <c r="E155" s="30">
        <v>24.12</v>
      </c>
      <c r="F155">
        <v>21.341290000000001</v>
      </c>
      <c r="G155" s="31">
        <v>10.60032773476112</v>
      </c>
      <c r="H155">
        <v>0.23810000000000003</v>
      </c>
      <c r="I155" s="31">
        <v>0.11826548599670512</v>
      </c>
      <c r="J155">
        <v>0.45487500000000003</v>
      </c>
      <c r="K155" s="31">
        <v>0.22593873558484351</v>
      </c>
      <c r="L155">
        <v>4.8244749999999996</v>
      </c>
      <c r="M155" s="31">
        <v>2.3963413714991764</v>
      </c>
      <c r="N155">
        <v>1.2229999999999999</v>
      </c>
      <c r="O155" s="1">
        <v>0.60747034596375604</v>
      </c>
      <c r="Q155" s="2" t="s">
        <v>208</v>
      </c>
      <c r="S155" s="2" t="s">
        <v>240</v>
      </c>
      <c r="T155" s="2">
        <v>12</v>
      </c>
      <c r="U155" s="30">
        <v>19.32</v>
      </c>
      <c r="V155" s="2">
        <v>23.439070000000001</v>
      </c>
      <c r="W155" s="31">
        <v>9.1078606677393417</v>
      </c>
      <c r="X155" s="2">
        <v>0.29070000000000001</v>
      </c>
      <c r="Y155" s="31">
        <v>0.11295905068382946</v>
      </c>
      <c r="Z155" s="2">
        <v>5.9249999999999997E-3</v>
      </c>
      <c r="AA155" s="31">
        <v>2.3023129525341912E-3</v>
      </c>
      <c r="AB155" s="2">
        <v>3.9179750000000002</v>
      </c>
      <c r="AC155" s="31">
        <v>1.5224311544650042</v>
      </c>
      <c r="AD155" s="2">
        <v>0.31575000000000003</v>
      </c>
      <c r="AE155" s="1">
        <v>0.12269288012872086</v>
      </c>
    </row>
    <row r="156" spans="1:74" s="32" customFormat="1" x14ac:dyDescent="0.3">
      <c r="A156" s="32" t="s">
        <v>207</v>
      </c>
      <c r="C156" s="32" t="s">
        <v>239</v>
      </c>
      <c r="E156" s="33" t="s">
        <v>267</v>
      </c>
      <c r="F156" s="32">
        <f>AVERAGE(F152:F155)</f>
        <v>21.301427500000003</v>
      </c>
      <c r="G156" s="34">
        <f t="shared" ref="G156" si="370">AVERAGE(G152:G155)</f>
        <v>9.3521265860816669</v>
      </c>
      <c r="H156" s="32">
        <f t="shared" ref="H156" si="371">AVERAGE(H152:H155)</f>
        <v>0.34091250000000001</v>
      </c>
      <c r="I156" s="34">
        <f t="shared" ref="I156" si="372">AVERAGE(I152:I155)</f>
        <v>0.14741455959397359</v>
      </c>
      <c r="J156" s="32">
        <f t="shared" ref="J156" si="373">AVERAGE(J152:J155)</f>
        <v>0.61158749999999995</v>
      </c>
      <c r="K156" s="34">
        <f t="shared" ref="K156" si="374">AVERAGE(K152:K155)</f>
        <v>0.26258202662786545</v>
      </c>
      <c r="L156" s="32">
        <f t="shared" ref="L156" si="375">AVERAGE(L152:L155)</f>
        <v>6.2588499999999998</v>
      </c>
      <c r="M156" s="34">
        <f t="shared" ref="M156" si="376">AVERAGE(M152:M155)</f>
        <v>2.7174280791447143</v>
      </c>
      <c r="N156" s="32">
        <f t="shared" ref="N156" si="377">AVERAGE(N152:N155)</f>
        <v>1.307375</v>
      </c>
      <c r="O156" s="35">
        <f t="shared" ref="O156" si="378">AVERAGE(O152:O155)</f>
        <v>0.57439234861168909</v>
      </c>
      <c r="P156" s="93"/>
      <c r="Q156" s="2" t="s">
        <v>208</v>
      </c>
      <c r="R156" s="2"/>
      <c r="S156" s="2" t="s">
        <v>241</v>
      </c>
      <c r="T156" s="2">
        <v>13</v>
      </c>
      <c r="U156" s="30">
        <v>20.92</v>
      </c>
      <c r="V156" s="2">
        <v>21.751170000000002</v>
      </c>
      <c r="W156" s="31">
        <v>9.0572148964968164</v>
      </c>
      <c r="X156" s="2">
        <v>0.37495000000000001</v>
      </c>
      <c r="Y156" s="31">
        <v>0.1561296576433121</v>
      </c>
      <c r="Z156" s="2">
        <v>2.2974999999999999E-2</v>
      </c>
      <c r="AA156" s="31">
        <v>9.5668192675159233E-3</v>
      </c>
      <c r="AB156" s="2">
        <v>5.8669749999999992</v>
      </c>
      <c r="AC156" s="31">
        <v>2.4430158638535029</v>
      </c>
      <c r="AD156" s="2">
        <v>0.745</v>
      </c>
      <c r="AE156" s="1">
        <v>0.31021894904458602</v>
      </c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</row>
    <row r="157" spans="1:74" s="32" customFormat="1" x14ac:dyDescent="0.3">
      <c r="A157" s="32" t="s">
        <v>207</v>
      </c>
      <c r="C157" s="32" t="s">
        <v>239</v>
      </c>
      <c r="E157" s="33" t="s">
        <v>268</v>
      </c>
      <c r="F157" s="32">
        <f>STDEV(F152:F155)/(SQRT(4))</f>
        <v>0.75822059093836069</v>
      </c>
      <c r="G157" s="34">
        <f t="shared" ref="G157:O157" si="379">STDEV(G152:G155)/(SQRT(4))</f>
        <v>0.64878307222680343</v>
      </c>
      <c r="H157" s="32">
        <f t="shared" si="379"/>
        <v>3.454966458472019E-2</v>
      </c>
      <c r="I157" s="34">
        <f t="shared" si="379"/>
        <v>1.0752270562501746E-2</v>
      </c>
      <c r="J157" s="32">
        <f t="shared" si="379"/>
        <v>0.10200507008436734</v>
      </c>
      <c r="K157" s="34">
        <f t="shared" si="379"/>
        <v>3.2740559566736605E-2</v>
      </c>
      <c r="L157" s="32">
        <f t="shared" si="379"/>
        <v>0.62119456073895674</v>
      </c>
      <c r="M157" s="34">
        <f t="shared" si="379"/>
        <v>0.21997504397719228</v>
      </c>
      <c r="N157" s="32">
        <f t="shared" si="379"/>
        <v>0.16696648553427332</v>
      </c>
      <c r="O157" s="35">
        <f t="shared" si="379"/>
        <v>7.7034578621807431E-2</v>
      </c>
      <c r="P157" s="93"/>
      <c r="Q157" s="2" t="s">
        <v>208</v>
      </c>
      <c r="R157" s="2"/>
      <c r="S157" s="2" t="s">
        <v>241</v>
      </c>
      <c r="T157" s="2">
        <v>14</v>
      </c>
      <c r="U157" s="30">
        <v>22.76</v>
      </c>
      <c r="V157" s="2">
        <v>24.426899999999996</v>
      </c>
      <c r="W157" s="31">
        <v>11.02868962507439</v>
      </c>
      <c r="X157" s="2">
        <v>0.24945000000000001</v>
      </c>
      <c r="Y157" s="31">
        <v>0.11262610593136284</v>
      </c>
      <c r="Z157" s="2">
        <v>0</v>
      </c>
      <c r="AA157" s="31">
        <v>0</v>
      </c>
      <c r="AB157" s="2">
        <v>4.1809749999999992</v>
      </c>
      <c r="AC157" s="31">
        <v>1.8877006744693512</v>
      </c>
      <c r="AD157" s="2">
        <v>0.49550000000000005</v>
      </c>
      <c r="AE157" s="1">
        <v>0.22371711961912324</v>
      </c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</row>
    <row r="158" spans="1:74" x14ac:dyDescent="0.3">
      <c r="A158" t="s">
        <v>207</v>
      </c>
      <c r="C158" t="s">
        <v>240</v>
      </c>
      <c r="D158">
        <v>9</v>
      </c>
      <c r="E158" s="30">
        <v>25.16</v>
      </c>
      <c r="F158">
        <v>21.615669999999998</v>
      </c>
      <c r="G158" s="31">
        <v>11.224979508771929</v>
      </c>
      <c r="H158">
        <v>0.32580000000000003</v>
      </c>
      <c r="I158" s="31">
        <v>0.16918736842105264</v>
      </c>
      <c r="J158">
        <v>0.232325</v>
      </c>
      <c r="K158" s="31">
        <v>0.1206459649122807</v>
      </c>
      <c r="L158">
        <v>5.0819749999999999</v>
      </c>
      <c r="M158" s="31">
        <v>2.6390607017543855</v>
      </c>
      <c r="N158">
        <v>0.64800000000000002</v>
      </c>
      <c r="O158" s="1">
        <v>0.3365052631578947</v>
      </c>
      <c r="Q158" s="2" t="s">
        <v>208</v>
      </c>
      <c r="S158" s="2" t="s">
        <v>241</v>
      </c>
      <c r="T158" s="2">
        <v>15</v>
      </c>
      <c r="U158" s="30">
        <v>20.48</v>
      </c>
      <c r="V158" s="2">
        <v>24.425039999999999</v>
      </c>
      <c r="W158" s="31">
        <v>9.4739549090909101</v>
      </c>
      <c r="X158" s="2">
        <v>0.27390000000000003</v>
      </c>
      <c r="Y158" s="31">
        <v>0.10624000000000003</v>
      </c>
      <c r="Z158" s="2">
        <v>0</v>
      </c>
      <c r="AA158" s="31">
        <v>0</v>
      </c>
      <c r="AB158" s="2">
        <v>5.2269749999999995</v>
      </c>
      <c r="AC158" s="31">
        <v>2.0274327272727271</v>
      </c>
      <c r="AD158" s="2">
        <v>0.83899999999999997</v>
      </c>
      <c r="AE158" s="1">
        <v>0.32543030303030307</v>
      </c>
    </row>
    <row r="159" spans="1:74" x14ac:dyDescent="0.3">
      <c r="A159" t="s">
        <v>207</v>
      </c>
      <c r="C159" t="s">
        <v>240</v>
      </c>
      <c r="D159">
        <v>10</v>
      </c>
      <c r="E159" s="30">
        <v>23.29</v>
      </c>
      <c r="F159">
        <v>22.334980000000002</v>
      </c>
      <c r="G159" s="31">
        <v>10.476972491440081</v>
      </c>
      <c r="H159">
        <v>0.38635000000000003</v>
      </c>
      <c r="I159" s="31">
        <v>0.18123044310171202</v>
      </c>
      <c r="J159">
        <v>0.21427499999999999</v>
      </c>
      <c r="K159" s="31">
        <v>0.10051288519637461</v>
      </c>
      <c r="L159">
        <v>4.9209749999999994</v>
      </c>
      <c r="M159" s="31">
        <v>2.3083485951661626</v>
      </c>
      <c r="N159">
        <v>0.43385000000000001</v>
      </c>
      <c r="O159" s="1">
        <v>0.20351191339375629</v>
      </c>
      <c r="Q159" s="2" t="s">
        <v>208</v>
      </c>
      <c r="S159" s="2" t="s">
        <v>241</v>
      </c>
      <c r="T159" s="2">
        <v>16</v>
      </c>
      <c r="U159" s="30">
        <v>19.03</v>
      </c>
      <c r="V159" s="2">
        <v>25.933320000000002</v>
      </c>
      <c r="W159" s="31">
        <v>9.7358666324718897</v>
      </c>
      <c r="X159" s="2">
        <v>0.11889999999999999</v>
      </c>
      <c r="Y159" s="31">
        <v>4.4637344643913987E-2</v>
      </c>
      <c r="Z159" s="2">
        <v>0</v>
      </c>
      <c r="AA159" s="31">
        <v>0</v>
      </c>
      <c r="AB159" s="2">
        <v>4.7274749999999992</v>
      </c>
      <c r="AC159" s="31">
        <v>1.7747849526533832</v>
      </c>
      <c r="AD159" s="2">
        <v>0.58000000000000007</v>
      </c>
      <c r="AE159" s="1">
        <v>0.21774314460445851</v>
      </c>
    </row>
    <row r="160" spans="1:74" x14ac:dyDescent="0.3">
      <c r="A160" t="s">
        <v>207</v>
      </c>
      <c r="C160" t="s">
        <v>240</v>
      </c>
      <c r="D160">
        <v>11</v>
      </c>
      <c r="E160" s="30">
        <v>23.06</v>
      </c>
      <c r="F160">
        <v>25.611530000000002</v>
      </c>
      <c r="G160" s="31">
        <v>11.55324494913928</v>
      </c>
      <c r="H160">
        <v>0.52174999999999994</v>
      </c>
      <c r="I160" s="31">
        <v>0.23535905712050073</v>
      </c>
      <c r="J160">
        <v>0.323075</v>
      </c>
      <c r="K160" s="31">
        <v>0.14573766627543036</v>
      </c>
      <c r="L160">
        <v>7.1219749999999999</v>
      </c>
      <c r="M160" s="31">
        <v>3.2126906005477309</v>
      </c>
      <c r="N160">
        <v>0.68700000000000006</v>
      </c>
      <c r="O160" s="1">
        <v>0.30990258215962446</v>
      </c>
      <c r="Q160" s="32" t="s">
        <v>208</v>
      </c>
      <c r="R160" s="32"/>
      <c r="S160" s="32" t="s">
        <v>360</v>
      </c>
      <c r="T160" s="32"/>
      <c r="U160" s="33" t="s">
        <v>267</v>
      </c>
      <c r="V160" s="32">
        <f>AVERAGE(V152:V159)</f>
        <v>23.003585000000001</v>
      </c>
      <c r="W160" s="34">
        <f t="shared" ref="W160" si="380">AVERAGE(W152:W159)</f>
        <v>9.4279525404623925</v>
      </c>
      <c r="X160" s="32">
        <f t="shared" ref="X160" si="381">AVERAGE(X152:X159)</f>
        <v>0.28180625000000004</v>
      </c>
      <c r="Y160" s="34">
        <f t="shared" ref="Y160" si="382">AVERAGE(Y152:Y159)</f>
        <v>0.11748574384051233</v>
      </c>
      <c r="Z160" s="32">
        <f t="shared" ref="Z160" si="383">AVERAGE(Z152:Z159)</f>
        <v>4.205625000000001E-2</v>
      </c>
      <c r="AA160" s="34">
        <f t="shared" ref="AA160" si="384">AVERAGE(AA152:AA159)</f>
        <v>1.9152621655154686E-2</v>
      </c>
      <c r="AB160" s="32">
        <f t="shared" ref="AB160" si="385">AVERAGE(AB152:AB159)</f>
        <v>5.0045999999999999</v>
      </c>
      <c r="AC160" s="34">
        <f t="shared" ref="AC160" si="386">AVERAGE(AC152:AC159)</f>
        <v>2.0827584738741862</v>
      </c>
      <c r="AD160" s="32">
        <f t="shared" ref="AD160" si="387">AVERAGE(AD152:AD159)</f>
        <v>0.61474375000000014</v>
      </c>
      <c r="AE160" s="35">
        <f>AVERAGE(AE152:AE159)</f>
        <v>0.25816113109863564</v>
      </c>
    </row>
    <row r="161" spans="1:74" x14ac:dyDescent="0.3">
      <c r="A161" t="s">
        <v>207</v>
      </c>
      <c r="C161" t="s">
        <v>240</v>
      </c>
      <c r="D161">
        <v>12</v>
      </c>
      <c r="E161" s="30">
        <v>22.84</v>
      </c>
      <c r="F161">
        <v>23.596550000000001</v>
      </c>
      <c r="G161" s="31">
        <v>10.839605832662912</v>
      </c>
      <c r="H161">
        <v>0.45590000000000003</v>
      </c>
      <c r="I161" s="31">
        <v>0.20942791633145616</v>
      </c>
      <c r="J161">
        <v>0.314975</v>
      </c>
      <c r="K161" s="31">
        <v>0.14469084875301691</v>
      </c>
      <c r="L161">
        <v>5.3669749999999992</v>
      </c>
      <c r="M161" s="31">
        <v>2.4654406476267092</v>
      </c>
      <c r="N161">
        <v>0.50650000000000006</v>
      </c>
      <c r="O161" s="1">
        <v>0.23267216411906683</v>
      </c>
      <c r="Q161" s="32" t="s">
        <v>208</v>
      </c>
      <c r="R161" s="32"/>
      <c r="S161" s="32" t="s">
        <v>360</v>
      </c>
      <c r="T161" s="32"/>
      <c r="U161" s="33" t="s">
        <v>268</v>
      </c>
      <c r="V161" s="32">
        <f>STDEV(V152:V159)/(SQRT(8))</f>
        <v>0.6853301655172177</v>
      </c>
      <c r="W161" s="34">
        <f t="shared" ref="W161:AE161" si="388">STDEV(W152:W159)/(SQRT(8))</f>
        <v>0.25860757918584987</v>
      </c>
      <c r="X161" s="32">
        <f t="shared" si="388"/>
        <v>3.0739724528084177E-2</v>
      </c>
      <c r="Y161" s="34">
        <f t="shared" si="388"/>
        <v>1.5060065493556556E-2</v>
      </c>
      <c r="Z161" s="32">
        <f t="shared" si="388"/>
        <v>3.1715047461592608E-2</v>
      </c>
      <c r="AA161" s="34">
        <f t="shared" si="388"/>
        <v>1.4956993320482398E-2</v>
      </c>
      <c r="AB161" s="32">
        <f t="shared" si="388"/>
        <v>0.49538708485313349</v>
      </c>
      <c r="AC161" s="34">
        <f t="shared" si="388"/>
        <v>0.26070948184275056</v>
      </c>
      <c r="AD161" s="32">
        <f t="shared" si="388"/>
        <v>0.11306962750474805</v>
      </c>
      <c r="AE161" s="35">
        <f t="shared" si="388"/>
        <v>5.4303263290793276E-2</v>
      </c>
    </row>
    <row r="162" spans="1:74" s="32" customFormat="1" x14ac:dyDescent="0.3">
      <c r="A162" s="32" t="s">
        <v>207</v>
      </c>
      <c r="C162" s="32" t="s">
        <v>240</v>
      </c>
      <c r="E162" s="33" t="s">
        <v>267</v>
      </c>
      <c r="F162" s="32">
        <f>AVERAGE(F158:F161)</f>
        <v>23.289682499999998</v>
      </c>
      <c r="G162" s="34">
        <f t="shared" ref="G162" si="389">AVERAGE(G158:G161)</f>
        <v>11.02370069550355</v>
      </c>
      <c r="H162" s="32">
        <f t="shared" ref="H162" si="390">AVERAGE(H158:H161)</f>
        <v>0.42244999999999999</v>
      </c>
      <c r="I162" s="34">
        <f t="shared" ref="I162" si="391">AVERAGE(I158:I161)</f>
        <v>0.19880119624368039</v>
      </c>
      <c r="J162" s="32">
        <f t="shared" ref="J162" si="392">AVERAGE(J158:J161)</f>
        <v>0.27116249999999997</v>
      </c>
      <c r="K162" s="34">
        <f t="shared" ref="K162" si="393">AVERAGE(K158:K161)</f>
        <v>0.12789684128427564</v>
      </c>
      <c r="L162" s="32">
        <f t="shared" ref="L162" si="394">AVERAGE(L158:L161)</f>
        <v>5.6229749999999994</v>
      </c>
      <c r="M162" s="34">
        <f t="shared" ref="M162" si="395">AVERAGE(M158:M161)</f>
        <v>2.6563851362737467</v>
      </c>
      <c r="N162" s="32">
        <f t="shared" ref="N162" si="396">AVERAGE(N158:N161)</f>
        <v>0.5688375</v>
      </c>
      <c r="O162" s="35">
        <f t="shared" ref="O162" si="397">AVERAGE(O158:O161)</f>
        <v>0.27064798070758556</v>
      </c>
      <c r="P162" s="93"/>
      <c r="Q162" s="2" t="s">
        <v>209</v>
      </c>
      <c r="R162" s="2"/>
      <c r="S162" s="2" t="s">
        <v>238</v>
      </c>
      <c r="T162" s="2">
        <v>1</v>
      </c>
      <c r="U162" s="30">
        <v>11.15</v>
      </c>
      <c r="V162" s="2">
        <v>21.680109999999999</v>
      </c>
      <c r="W162" s="31">
        <v>4.7575915469395786</v>
      </c>
      <c r="X162" s="2">
        <v>0.59124999999999994</v>
      </c>
      <c r="Y162" s="31">
        <v>0.12974685101357999</v>
      </c>
      <c r="Z162" s="2">
        <v>0.44847500000000001</v>
      </c>
      <c r="AA162" s="31">
        <v>9.8415592403070268E-2</v>
      </c>
      <c r="AB162" s="2">
        <v>10.996975000000001</v>
      </c>
      <c r="AC162" s="31">
        <v>2.4132310814800237</v>
      </c>
      <c r="AD162" s="2">
        <v>1.097</v>
      </c>
      <c r="AE162" s="1">
        <v>0.24073115528439284</v>
      </c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</row>
    <row r="163" spans="1:74" s="32" customFormat="1" x14ac:dyDescent="0.3">
      <c r="A163" s="32" t="s">
        <v>207</v>
      </c>
      <c r="C163" s="32" t="s">
        <v>240</v>
      </c>
      <c r="E163" s="33" t="s">
        <v>268</v>
      </c>
      <c r="F163" s="32">
        <f>STDEV(F158:F161)/(SQRT(4))</f>
        <v>0.87554355447892163</v>
      </c>
      <c r="G163" s="34">
        <f t="shared" ref="G163:O163" si="398">STDEV(G158:G161)/(SQRT(4))</f>
        <v>0.2334046780579688</v>
      </c>
      <c r="H163" s="32">
        <f t="shared" si="398"/>
        <v>4.244979878240486E-2</v>
      </c>
      <c r="I163" s="34">
        <f t="shared" si="398"/>
        <v>1.481866653919166E-2</v>
      </c>
      <c r="J163" s="32">
        <f t="shared" si="398"/>
        <v>2.7926961099446625E-2</v>
      </c>
      <c r="K163" s="34">
        <f t="shared" si="398"/>
        <v>1.0811991731449528E-2</v>
      </c>
      <c r="L163" s="32">
        <f t="shared" si="398"/>
        <v>0.50810284392040161</v>
      </c>
      <c r="M163" s="34">
        <f t="shared" si="398"/>
        <v>0.19735018311437438</v>
      </c>
      <c r="N163" s="32">
        <f t="shared" si="398"/>
        <v>5.9397437427187789E-2</v>
      </c>
      <c r="O163" s="35">
        <f t="shared" si="398"/>
        <v>3.1394691120779868E-2</v>
      </c>
      <c r="P163" s="93"/>
      <c r="Q163" s="2" t="s">
        <v>209</v>
      </c>
      <c r="R163" s="2"/>
      <c r="S163" s="2" t="s">
        <v>238</v>
      </c>
      <c r="T163" s="2">
        <v>2</v>
      </c>
      <c r="U163" s="30">
        <v>13</v>
      </c>
      <c r="V163" s="2">
        <v>20.378299999999999</v>
      </c>
      <c r="W163" s="31">
        <v>5.0547204731921385</v>
      </c>
      <c r="X163" s="2">
        <v>8.0649999999999999E-2</v>
      </c>
      <c r="Y163" s="31">
        <v>2.000477008204541E-2</v>
      </c>
      <c r="Z163" s="2">
        <v>0.43622500000000003</v>
      </c>
      <c r="AA163" s="31">
        <v>0.10820311009349362</v>
      </c>
      <c r="AB163" s="2">
        <v>9.0819749999999999</v>
      </c>
      <c r="AC163" s="31">
        <v>2.2527318259874072</v>
      </c>
      <c r="AD163" s="2">
        <v>1.0425</v>
      </c>
      <c r="AE163" s="1">
        <v>0.25858614768174015</v>
      </c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</row>
    <row r="164" spans="1:74" x14ac:dyDescent="0.3">
      <c r="A164" t="s">
        <v>207</v>
      </c>
      <c r="C164" t="s">
        <v>241</v>
      </c>
      <c r="D164">
        <v>13</v>
      </c>
      <c r="E164" s="30">
        <v>23.63</v>
      </c>
      <c r="F164">
        <v>19.73912</v>
      </c>
      <c r="G164" s="31">
        <v>9.2841442197452224</v>
      </c>
      <c r="H164">
        <v>0.33490000000000003</v>
      </c>
      <c r="I164" s="31">
        <v>0.15751765525477707</v>
      </c>
      <c r="J164">
        <v>0.195525</v>
      </c>
      <c r="K164" s="31">
        <v>9.1963689291401265E-2</v>
      </c>
      <c r="L164">
        <v>5.8519749999999995</v>
      </c>
      <c r="M164" s="31">
        <v>2.7524317127786619</v>
      </c>
      <c r="N164">
        <v>0.78649999999999998</v>
      </c>
      <c r="O164" s="1">
        <v>0.36992426353503183</v>
      </c>
      <c r="Q164" s="2" t="s">
        <v>209</v>
      </c>
      <c r="S164" s="2" t="s">
        <v>238</v>
      </c>
      <c r="T164" s="2">
        <v>3</v>
      </c>
      <c r="U164" s="30">
        <v>14.17</v>
      </c>
      <c r="V164" s="2">
        <v>19.919840000000001</v>
      </c>
      <c r="W164" s="31">
        <v>5.8306988803966133</v>
      </c>
      <c r="X164" s="2">
        <v>0.64424999999999999</v>
      </c>
      <c r="Y164" s="31">
        <v>0.18857720512290849</v>
      </c>
      <c r="Z164" s="2">
        <v>0.70767500000000005</v>
      </c>
      <c r="AA164" s="31">
        <v>0.20714221751704198</v>
      </c>
      <c r="AB164" s="2">
        <v>10.801975000000001</v>
      </c>
      <c r="AC164" s="31">
        <v>3.1618257746333405</v>
      </c>
      <c r="AD164" s="2">
        <v>1.0994999999999999</v>
      </c>
      <c r="AE164" s="1">
        <v>0.32183257591406733</v>
      </c>
    </row>
    <row r="165" spans="1:74" x14ac:dyDescent="0.3">
      <c r="A165" t="s">
        <v>207</v>
      </c>
      <c r="C165" t="s">
        <v>241</v>
      </c>
      <c r="D165">
        <v>14</v>
      </c>
      <c r="E165" s="30">
        <v>26.49</v>
      </c>
      <c r="F165">
        <v>20.963150000000002</v>
      </c>
      <c r="G165" s="31">
        <v>11.015946111882565</v>
      </c>
      <c r="H165">
        <v>0.27690000000000003</v>
      </c>
      <c r="I165" s="31">
        <v>0.14550845070422538</v>
      </c>
      <c r="J165">
        <v>0.181725</v>
      </c>
      <c r="K165" s="31">
        <v>9.5494847252529269E-2</v>
      </c>
      <c r="L165">
        <v>5.3719749999999999</v>
      </c>
      <c r="M165" s="31">
        <v>2.8229243751239834</v>
      </c>
      <c r="N165">
        <v>0.63700000000000001</v>
      </c>
      <c r="O165" s="1">
        <v>0.33473775044634008</v>
      </c>
      <c r="Q165" s="2" t="s">
        <v>209</v>
      </c>
      <c r="S165" s="2" t="s">
        <v>238</v>
      </c>
      <c r="T165" s="2">
        <v>4</v>
      </c>
      <c r="U165" s="30">
        <v>13.7</v>
      </c>
      <c r="V165" s="2">
        <v>19.29776</v>
      </c>
      <c r="W165" s="31">
        <v>5.1951132246020819</v>
      </c>
      <c r="X165" s="2">
        <v>0.63574999999999993</v>
      </c>
      <c r="Y165" s="31">
        <v>0.17114904696404007</v>
      </c>
      <c r="Z165" s="2">
        <v>0.48112500000000002</v>
      </c>
      <c r="AA165" s="31">
        <v>0.12952274513656906</v>
      </c>
      <c r="AB165" s="2">
        <v>11.011975</v>
      </c>
      <c r="AC165" s="31">
        <v>2.9645128217724497</v>
      </c>
      <c r="AD165" s="2">
        <v>1.1284999999999998</v>
      </c>
      <c r="AE165" s="1">
        <v>0.30380133621536642</v>
      </c>
    </row>
    <row r="166" spans="1:74" x14ac:dyDescent="0.3">
      <c r="A166" t="s">
        <v>207</v>
      </c>
      <c r="C166" t="s">
        <v>241</v>
      </c>
      <c r="D166">
        <v>15</v>
      </c>
      <c r="E166" s="30">
        <v>27.19</v>
      </c>
      <c r="F166">
        <v>21.046529999999997</v>
      </c>
      <c r="G166" s="31">
        <v>10.838165732954545</v>
      </c>
      <c r="H166">
        <v>0.22985</v>
      </c>
      <c r="I166" s="31">
        <v>0.11836404356060606</v>
      </c>
      <c r="J166">
        <v>0.106375</v>
      </c>
      <c r="K166" s="31">
        <v>5.4779095643939395E-2</v>
      </c>
      <c r="L166">
        <v>6.0619749999999994</v>
      </c>
      <c r="M166" s="31">
        <v>3.1216875047348487</v>
      </c>
      <c r="N166">
        <v>0.85099999999999998</v>
      </c>
      <c r="O166" s="1">
        <v>0.43823276515151516</v>
      </c>
      <c r="Q166" s="2" t="s">
        <v>209</v>
      </c>
      <c r="S166" s="2" t="s">
        <v>239</v>
      </c>
      <c r="T166" s="2">
        <v>5</v>
      </c>
      <c r="U166" s="30">
        <v>12.34</v>
      </c>
      <c r="V166" s="2">
        <v>13.751610000000001</v>
      </c>
      <c r="W166" s="31">
        <v>3.5717715723005687</v>
      </c>
      <c r="X166" s="2">
        <v>0.40650000000000003</v>
      </c>
      <c r="Y166" s="31">
        <v>0.10558219322247948</v>
      </c>
      <c r="Z166" s="2">
        <v>0.53217500000000006</v>
      </c>
      <c r="AA166" s="31">
        <v>0.13822436329193857</v>
      </c>
      <c r="AB166" s="2">
        <v>4.3069749999999996</v>
      </c>
      <c r="AC166" s="31">
        <v>1.1186712586823826</v>
      </c>
      <c r="AD166" s="2">
        <v>0.4244</v>
      </c>
      <c r="AE166" s="1">
        <v>0.11023144601136604</v>
      </c>
    </row>
    <row r="167" spans="1:74" x14ac:dyDescent="0.3">
      <c r="A167" t="s">
        <v>207</v>
      </c>
      <c r="C167" t="s">
        <v>241</v>
      </c>
      <c r="D167">
        <v>16</v>
      </c>
      <c r="E167" s="30">
        <v>20.23</v>
      </c>
      <c r="F167">
        <v>24.399750000000001</v>
      </c>
      <c r="G167" s="31">
        <v>9.7377577924639969</v>
      </c>
      <c r="H167">
        <v>0.29189999999999999</v>
      </c>
      <c r="I167" s="31">
        <v>0.1164951075162754</v>
      </c>
      <c r="J167">
        <v>0.13977500000000001</v>
      </c>
      <c r="K167" s="31">
        <v>5.57831574275005E-2</v>
      </c>
      <c r="L167">
        <v>4.9919749999999992</v>
      </c>
      <c r="M167" s="31">
        <v>1.9922598984020516</v>
      </c>
      <c r="N167">
        <v>0.60650000000000004</v>
      </c>
      <c r="O167" s="1">
        <v>0.24204961530873942</v>
      </c>
      <c r="Q167" s="2" t="s">
        <v>209</v>
      </c>
      <c r="S167" s="2" t="s">
        <v>239</v>
      </c>
      <c r="T167" s="2">
        <v>6</v>
      </c>
      <c r="U167" s="30">
        <v>16.23</v>
      </c>
      <c r="V167" s="2">
        <v>14.5825</v>
      </c>
      <c r="W167" s="31">
        <v>4.6234415901543278</v>
      </c>
      <c r="X167" s="2">
        <v>0.57774999999999999</v>
      </c>
      <c r="Y167" s="31">
        <v>0.18317801328384453</v>
      </c>
      <c r="Z167" s="2">
        <v>0.86117500000000002</v>
      </c>
      <c r="AA167" s="31">
        <v>0.27303907501465136</v>
      </c>
      <c r="AB167" s="2">
        <v>4.2654749999999995</v>
      </c>
      <c r="AC167" s="31">
        <v>1.3523863889431529</v>
      </c>
      <c r="AD167" s="2">
        <v>0.50750000000000006</v>
      </c>
      <c r="AE167" s="1">
        <v>0.16090496190662243</v>
      </c>
    </row>
    <row r="168" spans="1:74" s="32" customFormat="1" x14ac:dyDescent="0.3">
      <c r="A168" s="32" t="s">
        <v>207</v>
      </c>
      <c r="C168" s="32" t="s">
        <v>241</v>
      </c>
      <c r="E168" s="33" t="s">
        <v>267</v>
      </c>
      <c r="F168" s="32">
        <f>AVERAGE(F164:F167)</f>
        <v>21.5371375</v>
      </c>
      <c r="G168" s="34">
        <f t="shared" ref="G168" si="399">AVERAGE(G164:G167)</f>
        <v>10.219003464261581</v>
      </c>
      <c r="H168" s="32">
        <f t="shared" ref="H168" si="400">AVERAGE(H164:H167)</f>
        <v>0.28338750000000001</v>
      </c>
      <c r="I168" s="34">
        <f t="shared" ref="I168" si="401">AVERAGE(I164:I167)</f>
        <v>0.13447131425897096</v>
      </c>
      <c r="J168" s="32">
        <f t="shared" ref="J168" si="402">AVERAGE(J164:J167)</f>
        <v>0.15584999999999999</v>
      </c>
      <c r="K168" s="34">
        <f t="shared" ref="K168" si="403">AVERAGE(K164:K167)</f>
        <v>7.4505197403842607E-2</v>
      </c>
      <c r="L168" s="32">
        <f t="shared" ref="L168" si="404">AVERAGE(L164:L167)</f>
        <v>5.5694749999999997</v>
      </c>
      <c r="M168" s="34">
        <f t="shared" ref="M168" si="405">AVERAGE(M164:M167)</f>
        <v>2.6723258727598864</v>
      </c>
      <c r="N168" s="32">
        <f t="shared" ref="N168" si="406">AVERAGE(N164:N167)</f>
        <v>0.72024999999999995</v>
      </c>
      <c r="O168" s="35">
        <f t="shared" ref="O168" si="407">AVERAGE(O164:O167)</f>
        <v>0.34623609861040666</v>
      </c>
      <c r="P168" s="93"/>
      <c r="Q168" s="2" t="s">
        <v>209</v>
      </c>
      <c r="R168" s="2"/>
      <c r="S168" s="2" t="s">
        <v>239</v>
      </c>
      <c r="T168" s="2">
        <v>7</v>
      </c>
      <c r="U168" s="30">
        <v>17.43</v>
      </c>
      <c r="V168" s="2">
        <v>14.89167</v>
      </c>
      <c r="W168" s="31">
        <v>5.0185964443155457</v>
      </c>
      <c r="X168" s="2">
        <v>0.51174999999999993</v>
      </c>
      <c r="Y168" s="31">
        <v>0.17246331206496518</v>
      </c>
      <c r="Z168" s="2">
        <v>0.71967500000000006</v>
      </c>
      <c r="AA168" s="31">
        <v>0.24253548433874711</v>
      </c>
      <c r="AB168" s="2">
        <v>3.512975</v>
      </c>
      <c r="AC168" s="31">
        <v>1.1838970272621809</v>
      </c>
      <c r="AD168" s="2">
        <v>0.39885000000000004</v>
      </c>
      <c r="AE168" s="1">
        <v>0.13441522621809746</v>
      </c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</row>
    <row r="169" spans="1:74" s="32" customFormat="1" x14ac:dyDescent="0.3">
      <c r="A169" s="32" t="s">
        <v>207</v>
      </c>
      <c r="C169" s="32" t="s">
        <v>241</v>
      </c>
      <c r="E169" s="33" t="s">
        <v>268</v>
      </c>
      <c r="F169" s="32">
        <f>STDEV(F164:F167)/(SQRT(4))</f>
        <v>0.99989893758798642</v>
      </c>
      <c r="G169" s="34">
        <f t="shared" ref="G169:O169" si="408">STDEV(G164:G167)/(SQRT(4))</f>
        <v>0.42071751233772908</v>
      </c>
      <c r="H169" s="32">
        <f t="shared" si="408"/>
        <v>2.1668625312111209E-2</v>
      </c>
      <c r="I169" s="34">
        <f t="shared" si="408"/>
        <v>1.0147004452927199E-2</v>
      </c>
      <c r="J169" s="32">
        <f t="shared" si="408"/>
        <v>2.0309690831390545E-2</v>
      </c>
      <c r="K169" s="34">
        <f t="shared" si="408"/>
        <v>1.1124291030878591E-2</v>
      </c>
      <c r="L169" s="32">
        <f t="shared" si="408"/>
        <v>0.24063717501666282</v>
      </c>
      <c r="M169" s="34">
        <f t="shared" si="408"/>
        <v>0.2404011335750269</v>
      </c>
      <c r="N169" s="32">
        <f t="shared" si="408"/>
        <v>5.8704237496112928E-2</v>
      </c>
      <c r="O169" s="35">
        <f t="shared" si="408"/>
        <v>4.0836616662666372E-2</v>
      </c>
      <c r="P169" s="93"/>
      <c r="Q169" s="2" t="s">
        <v>209</v>
      </c>
      <c r="R169" s="2"/>
      <c r="S169" s="2" t="s">
        <v>239</v>
      </c>
      <c r="T169" s="2">
        <v>8</v>
      </c>
      <c r="U169" s="30">
        <v>17.77</v>
      </c>
      <c r="V169" s="2">
        <v>15.23658</v>
      </c>
      <c r="W169" s="31">
        <v>5.5756595263591429</v>
      </c>
      <c r="X169" s="2">
        <v>0.55124999999999991</v>
      </c>
      <c r="Y169" s="31">
        <v>0.2017238982701812</v>
      </c>
      <c r="Z169" s="2">
        <v>0.775675</v>
      </c>
      <c r="AA169" s="31">
        <v>0.28384976832784181</v>
      </c>
      <c r="AB169" s="2">
        <v>3.466475</v>
      </c>
      <c r="AC169" s="31">
        <v>1.2685185492174629</v>
      </c>
      <c r="AD169" s="2">
        <v>0.44655</v>
      </c>
      <c r="AE169" s="1">
        <v>0.16341008031301482</v>
      </c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</row>
    <row r="170" spans="1:74" x14ac:dyDescent="0.3">
      <c r="A170" t="s">
        <v>208</v>
      </c>
      <c r="C170" t="s">
        <v>238</v>
      </c>
      <c r="D170">
        <v>1</v>
      </c>
      <c r="E170" s="30">
        <v>15.07</v>
      </c>
      <c r="F170">
        <v>23.585509999999999</v>
      </c>
      <c r="G170" s="31">
        <v>6.9953480751820498</v>
      </c>
      <c r="H170">
        <v>0.62474999999999992</v>
      </c>
      <c r="I170" s="31">
        <v>0.18529782523125365</v>
      </c>
      <c r="J170">
        <v>0.49817500000000003</v>
      </c>
      <c r="K170" s="31">
        <v>0.14775629305254873</v>
      </c>
      <c r="L170">
        <v>10.956975</v>
      </c>
      <c r="M170" s="31">
        <v>3.2497857360755753</v>
      </c>
      <c r="N170">
        <v>1.4515</v>
      </c>
      <c r="O170" s="1">
        <v>0.43050787246604999</v>
      </c>
      <c r="Q170" s="32" t="s">
        <v>209</v>
      </c>
      <c r="R170" s="32"/>
      <c r="S170" s="32" t="s">
        <v>359</v>
      </c>
      <c r="T170" s="32"/>
      <c r="U170" s="33" t="s">
        <v>267</v>
      </c>
      <c r="V170" s="32">
        <f>AVERAGE(V162:V169)</f>
        <v>17.46729625</v>
      </c>
      <c r="W170" s="34">
        <f t="shared" ref="W170" si="409">AVERAGE(W162:W169)</f>
        <v>4.9534491572825008</v>
      </c>
      <c r="X170" s="32">
        <f t="shared" ref="X170" si="410">AVERAGE(X162:X169)</f>
        <v>0.49989374999999997</v>
      </c>
      <c r="Y170" s="34">
        <f t="shared" ref="Y170" si="411">AVERAGE(Y162:Y169)</f>
        <v>0.14655316125300555</v>
      </c>
      <c r="Z170" s="32">
        <f t="shared" ref="Z170" si="412">AVERAGE(Z162:Z169)</f>
        <v>0.62027499999999991</v>
      </c>
      <c r="AA170" s="34">
        <f t="shared" ref="AA170" si="413">AVERAGE(AA162:AA169)</f>
        <v>0.1851165445154192</v>
      </c>
      <c r="AB170" s="32">
        <f t="shared" ref="AB170" si="414">AVERAGE(AB162:AB169)</f>
        <v>7.1806000000000001</v>
      </c>
      <c r="AC170" s="34">
        <f t="shared" ref="AC170" si="415">AVERAGE(AC162:AC169)</f>
        <v>1.9644718409973001</v>
      </c>
      <c r="AD170" s="32">
        <f t="shared" ref="AD170" si="416">AVERAGE(AD162:AD169)</f>
        <v>0.76810000000000012</v>
      </c>
      <c r="AE170" s="35">
        <f>AVERAGE(AE162:AE169)</f>
        <v>0.21173911619308344</v>
      </c>
    </row>
    <row r="171" spans="1:74" x14ac:dyDescent="0.3">
      <c r="A171" t="s">
        <v>208</v>
      </c>
      <c r="C171" t="s">
        <v>238</v>
      </c>
      <c r="D171">
        <v>2</v>
      </c>
      <c r="E171" s="30">
        <v>17.93</v>
      </c>
      <c r="F171">
        <v>23.27308</v>
      </c>
      <c r="G171" s="31">
        <v>7.9619600152642631</v>
      </c>
      <c r="H171">
        <v>0.28275</v>
      </c>
      <c r="I171" s="31">
        <v>9.673168288494563E-2</v>
      </c>
      <c r="J171">
        <v>0.41562500000000002</v>
      </c>
      <c r="K171" s="31">
        <v>0.14218958691089489</v>
      </c>
      <c r="L171">
        <v>9.861975000000001</v>
      </c>
      <c r="M171" s="31">
        <v>3.3738830709788217</v>
      </c>
      <c r="N171">
        <v>1.393</v>
      </c>
      <c r="O171" s="1">
        <v>0.47655962602556762</v>
      </c>
      <c r="Q171" s="32" t="s">
        <v>209</v>
      </c>
      <c r="R171" s="32"/>
      <c r="S171" s="32" t="s">
        <v>359</v>
      </c>
      <c r="T171" s="32"/>
      <c r="U171" s="33" t="s">
        <v>268</v>
      </c>
      <c r="V171" s="32">
        <f>STDEV(V162:V169)/(SQRT(8))</f>
        <v>1.1126354667970901</v>
      </c>
      <c r="W171" s="34">
        <f t="shared" ref="W171:AE171" si="417">STDEV(W162:W169)/(SQRT(8))</f>
        <v>0.24223337834359368</v>
      </c>
      <c r="X171" s="32">
        <f t="shared" si="417"/>
        <v>6.5597386324715137E-2</v>
      </c>
      <c r="Y171" s="34">
        <f t="shared" si="417"/>
        <v>2.1298504044830087E-2</v>
      </c>
      <c r="Z171" s="32">
        <f t="shared" si="417"/>
        <v>5.8281194130574629E-2</v>
      </c>
      <c r="AA171" s="34">
        <f t="shared" si="417"/>
        <v>2.6720432409496713E-2</v>
      </c>
      <c r="AB171" s="32">
        <f t="shared" si="417"/>
        <v>1.267559581404643</v>
      </c>
      <c r="AC171" s="34">
        <f t="shared" si="417"/>
        <v>0.29586110189236298</v>
      </c>
      <c r="AD171" s="32">
        <f t="shared" si="417"/>
        <v>0.12312643799015235</v>
      </c>
      <c r="AE171" s="35">
        <f t="shared" si="417"/>
        <v>2.8294939898592896E-2</v>
      </c>
    </row>
    <row r="172" spans="1:74" x14ac:dyDescent="0.3">
      <c r="A172" t="s">
        <v>208</v>
      </c>
      <c r="C172" t="s">
        <v>238</v>
      </c>
      <c r="D172">
        <v>3</v>
      </c>
      <c r="E172" s="30">
        <v>19.29</v>
      </c>
      <c r="F172">
        <v>20.996980000000001</v>
      </c>
      <c r="G172" s="31">
        <v>8.3666958107828968</v>
      </c>
      <c r="H172">
        <v>0.4753</v>
      </c>
      <c r="I172" s="31">
        <v>0.18939345176616401</v>
      </c>
      <c r="J172">
        <v>0.77967500000000001</v>
      </c>
      <c r="K172" s="31">
        <v>0.31067818116091717</v>
      </c>
      <c r="L172">
        <v>10.526975</v>
      </c>
      <c r="M172" s="31">
        <v>4.1946983629415415</v>
      </c>
      <c r="N172">
        <v>1.2534999999999998</v>
      </c>
      <c r="O172" s="1">
        <v>0.4994838876265234</v>
      </c>
      <c r="Q172" s="2" t="s">
        <v>209</v>
      </c>
      <c r="S172" s="2" t="s">
        <v>240</v>
      </c>
      <c r="T172" s="2">
        <v>9</v>
      </c>
      <c r="U172" s="30">
        <v>19.66</v>
      </c>
      <c r="V172" s="2">
        <v>18.257815000000001</v>
      </c>
      <c r="W172" s="31">
        <v>7.4086407203302374</v>
      </c>
      <c r="X172" s="2">
        <v>0.38855000000000001</v>
      </c>
      <c r="Y172" s="31">
        <v>0.15766549019607842</v>
      </c>
      <c r="Z172" s="2">
        <v>0.46192500000000003</v>
      </c>
      <c r="AA172" s="31">
        <v>0.18743953560371518</v>
      </c>
      <c r="AB172" s="2">
        <v>2.1289750000000001</v>
      </c>
      <c r="AC172" s="31">
        <v>0.86389367389060889</v>
      </c>
      <c r="AD172" s="2">
        <v>7.980000000000001E-2</v>
      </c>
      <c r="AE172" s="1">
        <v>3.238117647058824E-2</v>
      </c>
    </row>
    <row r="173" spans="1:74" x14ac:dyDescent="0.3">
      <c r="A173" t="s">
        <v>208</v>
      </c>
      <c r="C173" t="s">
        <v>238</v>
      </c>
      <c r="D173">
        <v>4</v>
      </c>
      <c r="E173" s="30">
        <v>14.36</v>
      </c>
      <c r="F173">
        <v>23.08032</v>
      </c>
      <c r="G173" s="31">
        <v>6.5127411122027903</v>
      </c>
      <c r="H173">
        <v>0.61574999999999991</v>
      </c>
      <c r="I173" s="31">
        <v>0.17375063863234422</v>
      </c>
      <c r="J173">
        <v>0.48692500000000005</v>
      </c>
      <c r="K173" s="31">
        <v>0.13739915504028297</v>
      </c>
      <c r="L173">
        <v>10.626975</v>
      </c>
      <c r="M173" s="31">
        <v>2.9986905285910783</v>
      </c>
      <c r="N173">
        <v>1.8334999999999999</v>
      </c>
      <c r="O173" s="1">
        <v>0.51737197877775587</v>
      </c>
      <c r="Q173" s="2" t="s">
        <v>209</v>
      </c>
      <c r="S173" s="2" t="s">
        <v>240</v>
      </c>
      <c r="T173" s="2">
        <v>10</v>
      </c>
      <c r="U173" s="30">
        <v>17.84</v>
      </c>
      <c r="V173" s="2">
        <v>15.3634</v>
      </c>
      <c r="W173" s="31">
        <v>5.5203032426988923</v>
      </c>
      <c r="X173" s="2">
        <v>0.45955000000000001</v>
      </c>
      <c r="Y173" s="31">
        <v>0.165123303121853</v>
      </c>
      <c r="Z173" s="2">
        <v>0.42222500000000002</v>
      </c>
      <c r="AA173" s="31">
        <v>0.15171186304128903</v>
      </c>
      <c r="AB173" s="2">
        <v>3.6019749999999999</v>
      </c>
      <c r="AC173" s="31">
        <v>1.294244390735146</v>
      </c>
      <c r="AD173" s="2">
        <v>0.29955000000000004</v>
      </c>
      <c r="AE173" s="1">
        <v>0.10763287009063446</v>
      </c>
    </row>
    <row r="174" spans="1:74" s="32" customFormat="1" x14ac:dyDescent="0.3">
      <c r="A174" s="32" t="s">
        <v>208</v>
      </c>
      <c r="C174" s="32" t="s">
        <v>238</v>
      </c>
      <c r="E174" s="33" t="s">
        <v>267</v>
      </c>
      <c r="F174" s="32">
        <f>AVERAGE(F170:F173)</f>
        <v>22.7339725</v>
      </c>
      <c r="G174" s="34">
        <f t="shared" ref="G174" si="418">AVERAGE(G170:G173)</f>
        <v>7.4591862533580002</v>
      </c>
      <c r="H174" s="32">
        <f t="shared" ref="H174" si="419">AVERAGE(H170:H173)</f>
        <v>0.49963749999999996</v>
      </c>
      <c r="I174" s="34">
        <f t="shared" ref="I174" si="420">AVERAGE(I170:I173)</f>
        <v>0.16129339962867689</v>
      </c>
      <c r="J174" s="32">
        <f t="shared" ref="J174" si="421">AVERAGE(J170:J173)</f>
        <v>0.54510000000000003</v>
      </c>
      <c r="K174" s="34">
        <f t="shared" ref="K174" si="422">AVERAGE(K170:K173)</f>
        <v>0.18450580404116093</v>
      </c>
      <c r="L174" s="32">
        <f t="shared" ref="L174" si="423">AVERAGE(L170:L173)</f>
        <v>10.493225000000001</v>
      </c>
      <c r="M174" s="34">
        <f t="shared" ref="M174" si="424">AVERAGE(M170:M173)</f>
        <v>3.454264424646754</v>
      </c>
      <c r="N174" s="32">
        <f t="shared" ref="N174" si="425">AVERAGE(N170:N173)</f>
        <v>1.4828749999999999</v>
      </c>
      <c r="O174" s="35">
        <f t="shared" ref="O174" si="426">AVERAGE(O170:O173)</f>
        <v>0.48098084122397422</v>
      </c>
      <c r="P174" s="93"/>
      <c r="Q174" s="2" t="s">
        <v>209</v>
      </c>
      <c r="R174" s="2"/>
      <c r="S174" s="2" t="s">
        <v>240</v>
      </c>
      <c r="T174" s="2">
        <v>11</v>
      </c>
      <c r="U174" s="30">
        <v>19.27</v>
      </c>
      <c r="V174" s="2">
        <v>18.85042</v>
      </c>
      <c r="W174" s="31">
        <v>7.105782343505477</v>
      </c>
      <c r="X174" s="2">
        <v>0.36930000000000002</v>
      </c>
      <c r="Y174" s="31">
        <v>0.13920991784037559</v>
      </c>
      <c r="Z174" s="2">
        <v>0.32727500000000004</v>
      </c>
      <c r="AA174" s="31">
        <v>0.12336833431142412</v>
      </c>
      <c r="AB174" s="2">
        <v>3.0454750000000002</v>
      </c>
      <c r="AC174" s="31">
        <v>1.1480106269561816</v>
      </c>
      <c r="AD174" s="2">
        <v>0.26924999999999999</v>
      </c>
      <c r="AE174" s="1">
        <v>0.10149545187793427</v>
      </c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</row>
    <row r="175" spans="1:74" s="32" customFormat="1" x14ac:dyDescent="0.3">
      <c r="A175" s="32" t="s">
        <v>208</v>
      </c>
      <c r="C175" s="32" t="s">
        <v>238</v>
      </c>
      <c r="E175" s="33" t="s">
        <v>268</v>
      </c>
      <c r="F175" s="32">
        <f>STDEV(F170:F173)/(SQRT(4))</f>
        <v>0.58827803420059499</v>
      </c>
      <c r="G175" s="34">
        <f t="shared" ref="G175:O175" si="427">STDEV(G170:G173)/(SQRT(4))</f>
        <v>0.42693279264508727</v>
      </c>
      <c r="H175" s="32">
        <f t="shared" si="427"/>
        <v>7.9983202338053491E-2</v>
      </c>
      <c r="I175" s="34">
        <f t="shared" si="427"/>
        <v>2.1773882388332822E-2</v>
      </c>
      <c r="J175" s="32">
        <f t="shared" si="427"/>
        <v>8.0299176261860505E-2</v>
      </c>
      <c r="K175" s="34">
        <f t="shared" si="427"/>
        <v>4.211066167280747E-2</v>
      </c>
      <c r="L175" s="32">
        <f t="shared" si="427"/>
        <v>0.22959543222808218</v>
      </c>
      <c r="M175" s="34">
        <f t="shared" si="427"/>
        <v>0.25885367292535544</v>
      </c>
      <c r="N175" s="32">
        <f t="shared" si="427"/>
        <v>0.12403382855092442</v>
      </c>
      <c r="O175" s="35">
        <f t="shared" si="427"/>
        <v>1.8783293413967107E-2</v>
      </c>
      <c r="P175" s="93"/>
      <c r="Q175" s="2" t="s">
        <v>209</v>
      </c>
      <c r="R175" s="2"/>
      <c r="S175" s="2" t="s">
        <v>240</v>
      </c>
      <c r="T175" s="2">
        <v>12</v>
      </c>
      <c r="U175" s="30">
        <v>16.260000000000002</v>
      </c>
      <c r="V175" s="2">
        <v>15.95294</v>
      </c>
      <c r="W175" s="31">
        <v>5.2171119147224454</v>
      </c>
      <c r="X175" s="2">
        <v>0.4617</v>
      </c>
      <c r="Y175" s="31">
        <v>0.15099038616251007</v>
      </c>
      <c r="Z175" s="2">
        <v>0.379525</v>
      </c>
      <c r="AA175" s="31">
        <v>0.12411658286403864</v>
      </c>
      <c r="AB175" s="2">
        <v>3.5154749999999999</v>
      </c>
      <c r="AC175" s="31">
        <v>1.149670625502816</v>
      </c>
      <c r="AD175" s="2">
        <v>0.24305000000000004</v>
      </c>
      <c r="AE175" s="1">
        <v>7.9484975864843141E-2</v>
      </c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</row>
    <row r="176" spans="1:74" x14ac:dyDescent="0.3">
      <c r="A176" t="s">
        <v>208</v>
      </c>
      <c r="C176" t="s">
        <v>239</v>
      </c>
      <c r="D176">
        <v>5</v>
      </c>
      <c r="E176" s="30">
        <v>18.73</v>
      </c>
      <c r="F176">
        <v>21.993269999999999</v>
      </c>
      <c r="G176" s="31">
        <v>8.6704682614186499</v>
      </c>
      <c r="H176">
        <v>0.27434999999999998</v>
      </c>
      <c r="I176" s="31">
        <v>0.1081577667859398</v>
      </c>
      <c r="J176">
        <v>0.42822500000000002</v>
      </c>
      <c r="K176" s="31">
        <v>0.16882033782361608</v>
      </c>
      <c r="L176">
        <v>6.4069749999999992</v>
      </c>
      <c r="M176" s="31">
        <v>2.5258396495474633</v>
      </c>
      <c r="N176">
        <v>1.2899999999999998</v>
      </c>
      <c r="O176" s="1">
        <v>0.5085603030940854</v>
      </c>
      <c r="Q176" s="2" t="s">
        <v>209</v>
      </c>
      <c r="S176" s="2" t="s">
        <v>241</v>
      </c>
      <c r="T176" s="2">
        <v>13</v>
      </c>
      <c r="U176" s="30">
        <v>16.690000000000001</v>
      </c>
      <c r="V176" s="2">
        <v>16.039740000000002</v>
      </c>
      <c r="W176" s="31">
        <v>5.3284884673566895</v>
      </c>
      <c r="X176" s="2">
        <v>0.50174999999999992</v>
      </c>
      <c r="Y176" s="31">
        <v>0.16668406648089168</v>
      </c>
      <c r="Z176" s="2">
        <v>0.34492500000000004</v>
      </c>
      <c r="AA176" s="31">
        <v>0.11458595242834396</v>
      </c>
      <c r="AB176" s="2">
        <v>7.1219749999999999</v>
      </c>
      <c r="AC176" s="31">
        <v>2.3659586534633759</v>
      </c>
      <c r="AD176" s="2">
        <v>0.78049999999999997</v>
      </c>
      <c r="AE176" s="1">
        <v>0.25928632563694265</v>
      </c>
    </row>
    <row r="177" spans="1:74" x14ac:dyDescent="0.3">
      <c r="A177" t="s">
        <v>208</v>
      </c>
      <c r="C177" t="s">
        <v>239</v>
      </c>
      <c r="D177">
        <v>6</v>
      </c>
      <c r="E177" s="30">
        <v>19.11</v>
      </c>
      <c r="F177">
        <v>20.23854</v>
      </c>
      <c r="G177" s="31">
        <v>7.5553525962101977</v>
      </c>
      <c r="H177">
        <v>0.26819999999999999</v>
      </c>
      <c r="I177" s="31">
        <v>0.10012310998241844</v>
      </c>
      <c r="J177">
        <v>0.24452500000000002</v>
      </c>
      <c r="K177" s="31">
        <v>9.1284874975581187E-2</v>
      </c>
      <c r="L177">
        <v>4.0759749999999997</v>
      </c>
      <c r="M177" s="31">
        <v>1.5216230171908576</v>
      </c>
      <c r="N177">
        <v>0.92549999999999999</v>
      </c>
      <c r="O177" s="1">
        <v>0.34550312561047081</v>
      </c>
      <c r="Q177" s="2" t="s">
        <v>209</v>
      </c>
      <c r="S177" s="2" t="s">
        <v>241</v>
      </c>
      <c r="T177" s="2">
        <v>14</v>
      </c>
      <c r="U177" s="30">
        <v>18.899999999999999</v>
      </c>
      <c r="V177" s="2">
        <v>14.994110000000001</v>
      </c>
      <c r="W177" s="31">
        <v>5.6216758381273566</v>
      </c>
      <c r="X177" s="2">
        <v>0.26305000000000001</v>
      </c>
      <c r="Y177" s="31">
        <v>9.8624181709978179E-2</v>
      </c>
      <c r="Z177" s="2">
        <v>0.203925</v>
      </c>
      <c r="AA177" s="31">
        <v>7.6456705018845467E-2</v>
      </c>
      <c r="AB177" s="2">
        <v>4.7524749999999996</v>
      </c>
      <c r="AC177" s="31">
        <v>1.7818245883753221</v>
      </c>
      <c r="AD177" s="2">
        <v>0.40945000000000004</v>
      </c>
      <c r="AE177" s="1">
        <v>0.15351329101368777</v>
      </c>
    </row>
    <row r="178" spans="1:74" x14ac:dyDescent="0.3">
      <c r="A178" t="s">
        <v>208</v>
      </c>
      <c r="C178" t="s">
        <v>239</v>
      </c>
      <c r="D178">
        <v>7</v>
      </c>
      <c r="E178" s="30">
        <v>19.489999999999998</v>
      </c>
      <c r="F178">
        <v>20.571640000000002</v>
      </c>
      <c r="G178" s="31">
        <v>7.7521512683681362</v>
      </c>
      <c r="H178">
        <v>0.56774999999999998</v>
      </c>
      <c r="I178" s="31">
        <v>0.21394910092807423</v>
      </c>
      <c r="J178">
        <v>0.53467500000000001</v>
      </c>
      <c r="K178" s="31">
        <v>0.20148522331786542</v>
      </c>
      <c r="L178">
        <v>9.2919750000000008</v>
      </c>
      <c r="M178" s="31">
        <v>3.5015582511600929</v>
      </c>
      <c r="N178">
        <v>2.0205000000000002</v>
      </c>
      <c r="O178" s="1">
        <v>0.76139878190255228</v>
      </c>
      <c r="Q178" s="2" t="s">
        <v>209</v>
      </c>
      <c r="S178" s="2" t="s">
        <v>241</v>
      </c>
      <c r="T178" s="2">
        <v>15</v>
      </c>
      <c r="U178" s="30">
        <v>16.899999999999999</v>
      </c>
      <c r="V178" s="2">
        <v>19.8231</v>
      </c>
      <c r="W178" s="31">
        <v>6.3448937499999998</v>
      </c>
      <c r="X178" s="2">
        <v>0.46745000000000003</v>
      </c>
      <c r="Y178" s="31">
        <v>0.14961941287878788</v>
      </c>
      <c r="Z178" s="2">
        <v>0.44382500000000003</v>
      </c>
      <c r="AA178" s="31">
        <v>0.1420576231060606</v>
      </c>
      <c r="AB178" s="2">
        <v>6.1569749999999992</v>
      </c>
      <c r="AC178" s="31">
        <v>1.9706984374999996</v>
      </c>
      <c r="AD178" s="2">
        <v>0.63700000000000001</v>
      </c>
      <c r="AE178" s="1">
        <v>0.2038882575757576</v>
      </c>
    </row>
    <row r="179" spans="1:74" x14ac:dyDescent="0.3">
      <c r="A179" t="s">
        <v>208</v>
      </c>
      <c r="C179" t="s">
        <v>239</v>
      </c>
      <c r="D179">
        <v>8</v>
      </c>
      <c r="E179" s="30">
        <v>20.309999999999999</v>
      </c>
      <c r="F179">
        <v>18.940629999999999</v>
      </c>
      <c r="G179" s="31">
        <v>7.9218326873970328</v>
      </c>
      <c r="H179">
        <v>0.3241</v>
      </c>
      <c r="I179" s="31">
        <v>0.13555335667215815</v>
      </c>
      <c r="J179">
        <v>0.37067500000000003</v>
      </c>
      <c r="K179" s="31">
        <v>0.15503313941515651</v>
      </c>
      <c r="L179">
        <v>6.8869749999999996</v>
      </c>
      <c r="M179" s="31">
        <v>2.880446092462932</v>
      </c>
      <c r="N179">
        <v>0.89849999999999997</v>
      </c>
      <c r="O179" s="1">
        <v>0.37579355436573303</v>
      </c>
      <c r="Q179" s="2" t="s">
        <v>209</v>
      </c>
      <c r="S179" s="2" t="s">
        <v>241</v>
      </c>
      <c r="T179" s="2">
        <v>16</v>
      </c>
      <c r="U179" s="30">
        <v>17.25</v>
      </c>
      <c r="V179" s="2">
        <v>15.007200000000001</v>
      </c>
      <c r="W179" s="31">
        <v>5.1070072992700739</v>
      </c>
      <c r="X179" s="2">
        <v>0.26769999999999999</v>
      </c>
      <c r="Y179" s="31">
        <v>9.1099329256263559E-2</v>
      </c>
      <c r="Z179" s="2">
        <v>0.26772500000000005</v>
      </c>
      <c r="AA179" s="31">
        <v>9.1107836851450005E-2</v>
      </c>
      <c r="AB179" s="2">
        <v>5.3069749999999996</v>
      </c>
      <c r="AC179" s="31">
        <v>1.8059837985796015</v>
      </c>
      <c r="AD179" s="2">
        <v>0.59</v>
      </c>
      <c r="AE179" s="1">
        <v>0.20077924639968436</v>
      </c>
    </row>
    <row r="180" spans="1:74" s="32" customFormat="1" x14ac:dyDescent="0.3">
      <c r="A180" s="32" t="s">
        <v>208</v>
      </c>
      <c r="C180" s="32" t="s">
        <v>239</v>
      </c>
      <c r="E180" s="33" t="s">
        <v>267</v>
      </c>
      <c r="F180" s="32">
        <f>AVERAGE(F176:F179)</f>
        <v>20.436019999999999</v>
      </c>
      <c r="G180" s="34">
        <f t="shared" ref="G180" si="428">AVERAGE(G176:G179)</f>
        <v>7.9749512033485042</v>
      </c>
      <c r="H180" s="32">
        <f t="shared" ref="H180" si="429">AVERAGE(H176:H179)</f>
        <v>0.35860000000000003</v>
      </c>
      <c r="I180" s="34">
        <f t="shared" ref="I180" si="430">AVERAGE(I176:I179)</f>
        <v>0.13944583359214766</v>
      </c>
      <c r="J180" s="32">
        <f t="shared" ref="J180" si="431">AVERAGE(J176:J179)</f>
        <v>0.39452500000000007</v>
      </c>
      <c r="K180" s="34">
        <f t="shared" ref="K180" si="432">AVERAGE(K176:K179)</f>
        <v>0.15415589388305481</v>
      </c>
      <c r="L180" s="32">
        <f t="shared" ref="L180" si="433">AVERAGE(L176:L179)</f>
        <v>6.6654749999999998</v>
      </c>
      <c r="M180" s="34">
        <f t="shared" ref="M180" si="434">AVERAGE(M176:M179)</f>
        <v>2.6073667525903366</v>
      </c>
      <c r="N180" s="32">
        <f t="shared" ref="N180" si="435">AVERAGE(N176:N179)</f>
        <v>1.283625</v>
      </c>
      <c r="O180" s="35">
        <f t="shared" ref="O180" si="436">AVERAGE(O176:O179)</f>
        <v>0.49781394124321043</v>
      </c>
      <c r="P180" s="93"/>
      <c r="Q180" s="32" t="s">
        <v>209</v>
      </c>
      <c r="S180" s="32" t="s">
        <v>360</v>
      </c>
      <c r="U180" s="33" t="s">
        <v>267</v>
      </c>
      <c r="V180" s="32">
        <f>AVERAGE(V172:V179)</f>
        <v>16.786090625</v>
      </c>
      <c r="W180" s="34">
        <f t="shared" ref="W180" si="437">AVERAGE(W172:W179)</f>
        <v>5.9567379470013959</v>
      </c>
      <c r="X180" s="32">
        <f t="shared" ref="X180" si="438">AVERAGE(X172:X179)</f>
        <v>0.39738125000000002</v>
      </c>
      <c r="Y180" s="34">
        <f t="shared" ref="Y180" si="439">AVERAGE(Y172:Y179)</f>
        <v>0.13987701095584229</v>
      </c>
      <c r="Z180" s="32">
        <f t="shared" ref="Z180" si="440">AVERAGE(Z172:Z179)</f>
        <v>0.35641874999999995</v>
      </c>
      <c r="AA180" s="34">
        <f t="shared" ref="AA180" si="441">AVERAGE(AA172:AA179)</f>
        <v>0.12635555415314589</v>
      </c>
      <c r="AB180" s="32">
        <f t="shared" ref="AB180" si="442">AVERAGE(AB172:AB179)</f>
        <v>4.4537874999999998</v>
      </c>
      <c r="AC180" s="34">
        <f t="shared" ref="AC180" si="443">AVERAGE(AC172:AC179)</f>
        <v>1.5475355993753814</v>
      </c>
      <c r="AD180" s="32">
        <f t="shared" ref="AD180" si="444">AVERAGE(AD172:AD179)</f>
        <v>0.41357499999999997</v>
      </c>
      <c r="AE180" s="35">
        <f>AVERAGE(AE172:AE179)</f>
        <v>0.14230769936625906</v>
      </c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</row>
    <row r="181" spans="1:74" s="32" customFormat="1" x14ac:dyDescent="0.3">
      <c r="A181" s="32" t="s">
        <v>208</v>
      </c>
      <c r="C181" s="32" t="s">
        <v>239</v>
      </c>
      <c r="E181" s="33" t="s">
        <v>268</v>
      </c>
      <c r="F181" s="32">
        <f>STDEV(F176:F179)/(SQRT(4))</f>
        <v>0.62707056682907181</v>
      </c>
      <c r="G181" s="34">
        <f t="shared" ref="G181:O181" si="445">STDEV(G176:G179)/(SQRT(4))</f>
        <v>0.24363024527329324</v>
      </c>
      <c r="H181" s="32">
        <f t="shared" si="445"/>
        <v>7.0830898977776557E-2</v>
      </c>
      <c r="I181" s="34">
        <f t="shared" si="445"/>
        <v>2.5966497544685788E-2</v>
      </c>
      <c r="J181" s="32">
        <f t="shared" si="445"/>
        <v>6.0447315214711222E-2</v>
      </c>
      <c r="K181" s="34">
        <f t="shared" si="445"/>
        <v>2.3109604639309188E-2</v>
      </c>
      <c r="L181" s="32">
        <f t="shared" si="445"/>
        <v>1.0692636484983475</v>
      </c>
      <c r="M181" s="34">
        <f t="shared" si="445"/>
        <v>0.41429024542678772</v>
      </c>
      <c r="N181" s="32">
        <f t="shared" si="445"/>
        <v>0.26134271680113846</v>
      </c>
      <c r="O181" s="35">
        <f t="shared" si="445"/>
        <v>9.4727685099130363E-2</v>
      </c>
      <c r="P181" s="93"/>
      <c r="Q181" s="32" t="s">
        <v>209</v>
      </c>
      <c r="S181" s="32" t="s">
        <v>360</v>
      </c>
      <c r="U181" s="33" t="s">
        <v>268</v>
      </c>
      <c r="V181" s="32">
        <f>STDEV(V172:V179)/(SQRT(8))</f>
        <v>0.67217302988970384</v>
      </c>
      <c r="W181" s="34">
        <f t="shared" ref="W181:AE181" si="446">STDEV(W172:W179)/(SQRT(8))</f>
        <v>0.31468572002345491</v>
      </c>
      <c r="X181" s="32">
        <f t="shared" si="446"/>
        <v>3.260504444086948E-2</v>
      </c>
      <c r="Y181" s="34">
        <f t="shared" si="446"/>
        <v>1.0327103865077829E-2</v>
      </c>
      <c r="Z181" s="32">
        <f t="shared" si="446"/>
        <v>3.1548763895725293E-2</v>
      </c>
      <c r="AA181" s="34">
        <f t="shared" si="446"/>
        <v>1.2324124772728061E-2</v>
      </c>
      <c r="AB181" s="32">
        <f t="shared" si="446"/>
        <v>0.5950889409628195</v>
      </c>
      <c r="AC181" s="34">
        <f t="shared" si="446"/>
        <v>0.18027802658805411</v>
      </c>
      <c r="AD181" s="32">
        <f t="shared" si="446"/>
        <v>8.3453517322947077E-2</v>
      </c>
      <c r="AE181" s="35">
        <f t="shared" si="446"/>
        <v>2.669910699571058E-2</v>
      </c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</row>
    <row r="182" spans="1:74" x14ac:dyDescent="0.3">
      <c r="A182" t="s">
        <v>208</v>
      </c>
      <c r="C182" t="s">
        <v>240</v>
      </c>
      <c r="D182">
        <v>9</v>
      </c>
      <c r="E182" s="30">
        <v>22.82</v>
      </c>
      <c r="F182">
        <v>19.87735</v>
      </c>
      <c r="G182" s="31">
        <v>9.3622523632610939</v>
      </c>
      <c r="H182">
        <v>0.4047</v>
      </c>
      <c r="I182" s="31">
        <v>0.1906141176470588</v>
      </c>
      <c r="J182">
        <v>0.26012500000000005</v>
      </c>
      <c r="K182" s="31">
        <v>0.12251914344685245</v>
      </c>
      <c r="L182">
        <v>7.8719749999999999</v>
      </c>
      <c r="M182" s="31">
        <v>3.7077083488132097</v>
      </c>
      <c r="N182">
        <v>1.2444999999999999</v>
      </c>
      <c r="O182" s="1">
        <v>0.58616078431372542</v>
      </c>
      <c r="Q182" s="2" t="s">
        <v>210</v>
      </c>
      <c r="S182" s="2" t="s">
        <v>238</v>
      </c>
      <c r="T182" s="2">
        <v>1</v>
      </c>
      <c r="U182" s="30">
        <v>7.11</v>
      </c>
      <c r="V182" s="2">
        <v>16.25732</v>
      </c>
      <c r="W182" s="31">
        <v>2.2749369258020073</v>
      </c>
      <c r="X182" s="2">
        <v>0.48025000000000001</v>
      </c>
      <c r="Y182" s="31">
        <v>6.7202863609525681E-2</v>
      </c>
      <c r="Z182" s="2">
        <v>0.445525</v>
      </c>
      <c r="AA182" s="31">
        <v>6.2343687266286162E-2</v>
      </c>
      <c r="AB182" s="2">
        <v>10.226975000000001</v>
      </c>
      <c r="AC182" s="31">
        <v>1.4310921521354065</v>
      </c>
      <c r="AD182" s="2">
        <v>1.3784999999999998</v>
      </c>
      <c r="AE182" s="1">
        <v>0.19289775634717571</v>
      </c>
    </row>
    <row r="183" spans="1:74" x14ac:dyDescent="0.3">
      <c r="A183" t="s">
        <v>208</v>
      </c>
      <c r="C183" t="s">
        <v>240</v>
      </c>
      <c r="D183">
        <v>10</v>
      </c>
      <c r="E183" s="30">
        <v>19.97</v>
      </c>
      <c r="F183">
        <v>22.569469999999999</v>
      </c>
      <c r="G183" s="31">
        <v>9.0777908539778451</v>
      </c>
      <c r="H183">
        <v>0.29515000000000002</v>
      </c>
      <c r="I183" s="31">
        <v>0.11871390735146023</v>
      </c>
      <c r="J183">
        <v>0</v>
      </c>
      <c r="K183" s="31">
        <v>0</v>
      </c>
      <c r="L183">
        <v>4.9079749999999995</v>
      </c>
      <c r="M183" s="31">
        <v>1.9740636606243702</v>
      </c>
      <c r="N183">
        <v>0.40450000000000003</v>
      </c>
      <c r="O183" s="1">
        <v>0.16269617321248739</v>
      </c>
      <c r="Q183" s="2" t="s">
        <v>210</v>
      </c>
      <c r="S183" s="2" t="s">
        <v>238</v>
      </c>
      <c r="T183" s="2">
        <v>2</v>
      </c>
      <c r="U183" s="30">
        <v>10.23</v>
      </c>
      <c r="V183" s="2">
        <v>20.39536</v>
      </c>
      <c r="W183" s="31">
        <v>3.9810061591299375</v>
      </c>
      <c r="X183" s="2">
        <v>0.57024999999999992</v>
      </c>
      <c r="Y183" s="31">
        <v>0.11130809959931311</v>
      </c>
      <c r="Z183" s="2">
        <v>0.38627500000000003</v>
      </c>
      <c r="AA183" s="31">
        <v>7.5397696050372082E-2</v>
      </c>
      <c r="AB183" s="2">
        <v>10.001975</v>
      </c>
      <c r="AC183" s="31">
        <v>1.9523030767029195</v>
      </c>
      <c r="AD183" s="2">
        <v>1.321</v>
      </c>
      <c r="AE183" s="1">
        <v>0.25784831139095593</v>
      </c>
    </row>
    <row r="184" spans="1:74" x14ac:dyDescent="0.3">
      <c r="A184" t="s">
        <v>208</v>
      </c>
      <c r="C184" t="s">
        <v>240</v>
      </c>
      <c r="D184">
        <v>11</v>
      </c>
      <c r="E184" s="30">
        <v>20.3</v>
      </c>
      <c r="F184">
        <v>21.606359999999999</v>
      </c>
      <c r="G184" s="31">
        <v>8.5799903755868545</v>
      </c>
      <c r="H184">
        <v>0.24670000000000003</v>
      </c>
      <c r="I184" s="31">
        <v>9.7965766823161202E-2</v>
      </c>
      <c r="J184">
        <v>4.7424999999999995E-2</v>
      </c>
      <c r="K184" s="31">
        <v>1.8832697574334898E-2</v>
      </c>
      <c r="L184">
        <v>3.3364750000000001</v>
      </c>
      <c r="M184" s="31">
        <v>1.3249304088419407</v>
      </c>
      <c r="N184">
        <v>0.29370000000000002</v>
      </c>
      <c r="O184" s="1">
        <v>0.11662969483568078</v>
      </c>
      <c r="Q184" s="2" t="s">
        <v>210</v>
      </c>
      <c r="S184" s="2" t="s">
        <v>238</v>
      </c>
      <c r="T184" s="2">
        <v>3</v>
      </c>
      <c r="U184" s="30">
        <v>12.17</v>
      </c>
      <c r="V184" s="2">
        <v>17.875820000000001</v>
      </c>
      <c r="W184" s="31">
        <v>4.4938799710803563</v>
      </c>
      <c r="X184" s="2">
        <v>0.42494999999999999</v>
      </c>
      <c r="Y184" s="31">
        <v>0.10683002478826689</v>
      </c>
      <c r="Z184" s="2">
        <v>0.27947500000000003</v>
      </c>
      <c r="AA184" s="31">
        <v>7.0258433174963858E-2</v>
      </c>
      <c r="AB184" s="2">
        <v>13.091975</v>
      </c>
      <c r="AC184" s="31">
        <v>3.2912484145837637</v>
      </c>
      <c r="AD184" s="2">
        <v>1.6684999999999999</v>
      </c>
      <c r="AE184" s="1">
        <v>0.41945145631067959</v>
      </c>
    </row>
    <row r="185" spans="1:74" x14ac:dyDescent="0.3">
      <c r="A185" t="s">
        <v>208</v>
      </c>
      <c r="C185" t="s">
        <v>240</v>
      </c>
      <c r="D185">
        <v>12</v>
      </c>
      <c r="E185" s="30">
        <v>19.32</v>
      </c>
      <c r="F185">
        <v>23.439070000000001</v>
      </c>
      <c r="G185" s="31">
        <v>9.1078606677393417</v>
      </c>
      <c r="H185">
        <v>0.29070000000000001</v>
      </c>
      <c r="I185" s="31">
        <v>0.11295905068382946</v>
      </c>
      <c r="J185">
        <v>5.9249999999999997E-3</v>
      </c>
      <c r="K185" s="31">
        <v>2.3023129525341912E-3</v>
      </c>
      <c r="L185">
        <v>3.9179750000000002</v>
      </c>
      <c r="M185" s="31">
        <v>1.5224311544650042</v>
      </c>
      <c r="N185">
        <v>0.31575000000000003</v>
      </c>
      <c r="O185" s="1">
        <v>0.12269288012872086</v>
      </c>
      <c r="Q185" s="2" t="s">
        <v>210</v>
      </c>
      <c r="S185" s="2" t="s">
        <v>238</v>
      </c>
      <c r="T185" s="2">
        <v>4</v>
      </c>
      <c r="U185" s="30">
        <v>8.52</v>
      </c>
      <c r="V185" s="2">
        <v>17.581289999999999</v>
      </c>
      <c r="W185" s="31">
        <v>2.9434582589899785</v>
      </c>
      <c r="X185" s="2">
        <v>0.57824999999999993</v>
      </c>
      <c r="Y185" s="31">
        <v>9.681057182157593E-2</v>
      </c>
      <c r="Z185" s="2">
        <v>0.47107500000000002</v>
      </c>
      <c r="AA185" s="31">
        <v>7.886734132442523E-2</v>
      </c>
      <c r="AB185" s="2">
        <v>8.5569750000000013</v>
      </c>
      <c r="AC185" s="31">
        <v>1.4326081155433288</v>
      </c>
      <c r="AD185" s="2">
        <v>0.9385</v>
      </c>
      <c r="AE185" s="1">
        <v>0.1571235999213991</v>
      </c>
    </row>
    <row r="186" spans="1:74" s="32" customFormat="1" x14ac:dyDescent="0.3">
      <c r="A186" s="32" t="s">
        <v>208</v>
      </c>
      <c r="C186" s="32" t="s">
        <v>240</v>
      </c>
      <c r="E186" s="33" t="s">
        <v>267</v>
      </c>
      <c r="F186" s="32">
        <f>AVERAGE(F182:F185)</f>
        <v>21.8730625</v>
      </c>
      <c r="G186" s="34">
        <f t="shared" ref="G186" si="447">AVERAGE(G182:G185)</f>
        <v>9.031973565141282</v>
      </c>
      <c r="H186" s="32">
        <f t="shared" ref="H186" si="448">AVERAGE(H182:H185)</f>
        <v>0.30931250000000005</v>
      </c>
      <c r="I186" s="34">
        <f t="shared" ref="I186" si="449">AVERAGE(I182:I185)</f>
        <v>0.13006321062637743</v>
      </c>
      <c r="J186" s="32">
        <f t="shared" ref="J186" si="450">AVERAGE(J182:J185)</f>
        <v>7.8368750000000015E-2</v>
      </c>
      <c r="K186" s="34">
        <f t="shared" ref="K186" si="451">AVERAGE(K182:K185)</f>
        <v>3.5913538493430389E-2</v>
      </c>
      <c r="L186" s="32">
        <f t="shared" ref="L186" si="452">AVERAGE(L182:L185)</f>
        <v>5.0085999999999995</v>
      </c>
      <c r="M186" s="34">
        <f t="shared" ref="M186" si="453">AVERAGE(M182:M185)</f>
        <v>2.1322833931861314</v>
      </c>
      <c r="N186" s="32">
        <f t="shared" ref="N186" si="454">AVERAGE(N182:N185)</f>
        <v>0.56461250000000007</v>
      </c>
      <c r="O186" s="35">
        <f t="shared" ref="O186" si="455">AVERAGE(O182:O185)</f>
        <v>0.2470448831226536</v>
      </c>
      <c r="P186" s="93"/>
      <c r="Q186" s="2" t="s">
        <v>210</v>
      </c>
      <c r="R186" s="2"/>
      <c r="S186" s="2" t="s">
        <v>239</v>
      </c>
      <c r="T186" s="2">
        <v>5</v>
      </c>
      <c r="U186" s="30">
        <v>9.31</v>
      </c>
      <c r="V186" s="2">
        <v>17.232510000000001</v>
      </c>
      <c r="W186" s="31">
        <v>3.3768610418859191</v>
      </c>
      <c r="X186" s="2">
        <v>0.45255000000000001</v>
      </c>
      <c r="Y186" s="31">
        <v>8.868113028836036E-2</v>
      </c>
      <c r="Z186" s="2">
        <v>0.48627500000000001</v>
      </c>
      <c r="AA186" s="31">
        <v>9.5289838981267111E-2</v>
      </c>
      <c r="AB186" s="2">
        <v>3.8994750000000002</v>
      </c>
      <c r="AC186" s="31">
        <v>0.76413622921490221</v>
      </c>
      <c r="AD186" s="2">
        <v>0.60599999999999998</v>
      </c>
      <c r="AE186" s="1">
        <v>0.118750999789518</v>
      </c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</row>
    <row r="187" spans="1:74" s="32" customFormat="1" x14ac:dyDescent="0.3">
      <c r="A187" s="32" t="s">
        <v>208</v>
      </c>
      <c r="C187" s="32" t="s">
        <v>240</v>
      </c>
      <c r="E187" s="33" t="s">
        <v>268</v>
      </c>
      <c r="F187" s="32">
        <f>STDEV(F182:F185)/(SQRT(4))</f>
        <v>0.76329120165433384</v>
      </c>
      <c r="G187" s="34">
        <f t="shared" ref="G187:O187" si="456">STDEV(G182:G185)/(SQRT(4))</f>
        <v>0.16361310166169521</v>
      </c>
      <c r="H187" s="32">
        <f t="shared" si="456"/>
        <v>3.3623035103680414E-2</v>
      </c>
      <c r="I187" s="34">
        <f t="shared" si="456"/>
        <v>2.065191115428569E-2</v>
      </c>
      <c r="J187" s="32">
        <f t="shared" si="456"/>
        <v>6.149702429708153E-2</v>
      </c>
      <c r="K187" s="34">
        <f t="shared" si="456"/>
        <v>2.9171593867624818E-2</v>
      </c>
      <c r="L187" s="32">
        <f t="shared" si="456"/>
        <v>1.0080718677877094</v>
      </c>
      <c r="M187" s="34">
        <f t="shared" si="456"/>
        <v>0.54242786532612897</v>
      </c>
      <c r="N187" s="32">
        <f t="shared" si="456"/>
        <v>0.22789053510311327</v>
      </c>
      <c r="O187" s="35">
        <f t="shared" si="456"/>
        <v>0.11349957462793706</v>
      </c>
      <c r="P187" s="93"/>
      <c r="Q187" s="2" t="s">
        <v>210</v>
      </c>
      <c r="R187" s="2"/>
      <c r="S187" s="2" t="s">
        <v>239</v>
      </c>
      <c r="T187" s="2">
        <v>6</v>
      </c>
      <c r="U187" s="30">
        <v>13.23</v>
      </c>
      <c r="V187" s="2">
        <v>18.23967</v>
      </c>
      <c r="W187" s="31">
        <v>4.7140229361203367</v>
      </c>
      <c r="X187" s="2">
        <v>0.25519999999999998</v>
      </c>
      <c r="Y187" s="31">
        <v>6.5956163313147104E-2</v>
      </c>
      <c r="Z187" s="2">
        <v>0.31812500000000005</v>
      </c>
      <c r="AA187" s="31">
        <v>8.2219061340105509E-2</v>
      </c>
      <c r="AB187" s="2">
        <v>3.6934749999999998</v>
      </c>
      <c r="AC187" s="31">
        <v>0.9545746092986912</v>
      </c>
      <c r="AD187" s="2">
        <v>0.38425000000000004</v>
      </c>
      <c r="AE187" s="1">
        <v>9.9308995897636268E-2</v>
      </c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</row>
    <row r="188" spans="1:74" x14ac:dyDescent="0.3">
      <c r="A188" t="s">
        <v>208</v>
      </c>
      <c r="C188" t="s">
        <v>241</v>
      </c>
      <c r="D188">
        <v>13</v>
      </c>
      <c r="E188" s="30">
        <v>20.92</v>
      </c>
      <c r="F188">
        <v>21.751170000000002</v>
      </c>
      <c r="G188" s="31">
        <v>9.0572148964968164</v>
      </c>
      <c r="H188">
        <v>0.37495000000000001</v>
      </c>
      <c r="I188" s="31">
        <v>0.1561296576433121</v>
      </c>
      <c r="J188">
        <v>2.2974999999999999E-2</v>
      </c>
      <c r="K188" s="31">
        <v>9.5668192675159233E-3</v>
      </c>
      <c r="L188">
        <v>5.8669749999999992</v>
      </c>
      <c r="M188" s="31">
        <v>2.4430158638535029</v>
      </c>
      <c r="N188">
        <v>0.745</v>
      </c>
      <c r="O188" s="1">
        <v>0.31021894904458602</v>
      </c>
      <c r="Q188" s="2" t="s">
        <v>210</v>
      </c>
      <c r="S188" s="2" t="s">
        <v>239</v>
      </c>
      <c r="T188" s="2">
        <v>7</v>
      </c>
      <c r="U188" s="30">
        <v>12.76</v>
      </c>
      <c r="V188" s="2">
        <v>16.2668</v>
      </c>
      <c r="W188" s="31">
        <v>4.0132321732405263</v>
      </c>
      <c r="X188" s="2">
        <v>0.26369999999999999</v>
      </c>
      <c r="Y188" s="31">
        <v>6.5058236658932705E-2</v>
      </c>
      <c r="Z188" s="2">
        <v>0.41342500000000004</v>
      </c>
      <c r="AA188" s="31">
        <v>0.10199735112142305</v>
      </c>
      <c r="AB188" s="2">
        <v>4.1884749999999995</v>
      </c>
      <c r="AC188" s="31">
        <v>1.0333515274555296</v>
      </c>
      <c r="AD188" s="2">
        <v>0.44500000000000001</v>
      </c>
      <c r="AE188" s="1">
        <v>0.10978731631863883</v>
      </c>
    </row>
    <row r="189" spans="1:74" x14ac:dyDescent="0.3">
      <c r="A189" t="s">
        <v>208</v>
      </c>
      <c r="C189" t="s">
        <v>241</v>
      </c>
      <c r="D189">
        <v>14</v>
      </c>
      <c r="E189" s="30">
        <v>22.76</v>
      </c>
      <c r="F189">
        <v>24.426899999999996</v>
      </c>
      <c r="G189" s="31">
        <v>11.02868962507439</v>
      </c>
      <c r="H189">
        <v>0.24945000000000001</v>
      </c>
      <c r="I189" s="31">
        <v>0.11262610593136284</v>
      </c>
      <c r="J189">
        <v>0</v>
      </c>
      <c r="K189" s="31">
        <v>0</v>
      </c>
      <c r="L189">
        <v>4.1809749999999992</v>
      </c>
      <c r="M189" s="31">
        <v>1.8877006744693512</v>
      </c>
      <c r="N189">
        <v>0.49550000000000005</v>
      </c>
      <c r="O189" s="1">
        <v>0.22371711961912324</v>
      </c>
      <c r="Q189" s="2" t="s">
        <v>210</v>
      </c>
      <c r="S189" s="2" t="s">
        <v>239</v>
      </c>
      <c r="T189" s="2">
        <v>8</v>
      </c>
      <c r="U189" s="30">
        <v>12.83</v>
      </c>
      <c r="V189" s="2">
        <v>18.859673999999998</v>
      </c>
      <c r="W189" s="31">
        <v>4.9828998644975284</v>
      </c>
      <c r="X189" s="2">
        <v>0.63524999999999998</v>
      </c>
      <c r="Y189" s="31">
        <v>0.16783891062602965</v>
      </c>
      <c r="Z189" s="2">
        <v>0.72917500000000002</v>
      </c>
      <c r="AA189" s="31">
        <v>0.19265476214991761</v>
      </c>
      <c r="AB189" s="2">
        <v>4.8094749999999999</v>
      </c>
      <c r="AC189" s="31">
        <v>1.2707076657742997</v>
      </c>
      <c r="AD189" s="2">
        <v>0.57150000000000001</v>
      </c>
      <c r="AE189" s="1">
        <v>0.15099557248764414</v>
      </c>
    </row>
    <row r="190" spans="1:74" x14ac:dyDescent="0.3">
      <c r="A190" t="s">
        <v>208</v>
      </c>
      <c r="C190" t="s">
        <v>241</v>
      </c>
      <c r="D190">
        <v>15</v>
      </c>
      <c r="E190" s="30">
        <v>20.48</v>
      </c>
      <c r="F190">
        <v>24.425039999999999</v>
      </c>
      <c r="G190" s="31">
        <v>9.4739549090909101</v>
      </c>
      <c r="H190">
        <v>0.27390000000000003</v>
      </c>
      <c r="I190" s="31">
        <v>0.10624000000000003</v>
      </c>
      <c r="J190">
        <v>0</v>
      </c>
      <c r="K190" s="31">
        <v>0</v>
      </c>
      <c r="L190">
        <v>5.2269749999999995</v>
      </c>
      <c r="M190" s="31">
        <v>2.0274327272727271</v>
      </c>
      <c r="N190">
        <v>0.83899999999999997</v>
      </c>
      <c r="O190" s="1">
        <v>0.32543030303030307</v>
      </c>
      <c r="Q190" s="32" t="s">
        <v>210</v>
      </c>
      <c r="R190" s="32"/>
      <c r="S190" s="32" t="s">
        <v>359</v>
      </c>
      <c r="T190" s="32"/>
      <c r="U190" s="33" t="s">
        <v>267</v>
      </c>
      <c r="V190" s="32">
        <f>AVERAGE(V182:V189)</f>
        <v>17.838555500000002</v>
      </c>
      <c r="W190" s="34">
        <f t="shared" ref="W190" si="457">AVERAGE(W182:W189)</f>
        <v>3.8475371663433235</v>
      </c>
      <c r="X190" s="32">
        <f t="shared" ref="X190" si="458">AVERAGE(X182:X189)</f>
        <v>0.45755000000000001</v>
      </c>
      <c r="Y190" s="34">
        <f t="shared" ref="Y190" si="459">AVERAGE(Y182:Y189)</f>
        <v>9.6210750088143934E-2</v>
      </c>
      <c r="Z190" s="32">
        <f t="shared" ref="Z190" si="460">AVERAGE(Z182:Z189)</f>
        <v>0.44116875000000005</v>
      </c>
      <c r="AA190" s="34">
        <f t="shared" ref="AA190" si="461">AVERAGE(AA182:AA189)</f>
        <v>9.4878521426095069E-2</v>
      </c>
      <c r="AB190" s="32">
        <f t="shared" ref="AB190" si="462">AVERAGE(AB182:AB189)</f>
        <v>7.3086000000000002</v>
      </c>
      <c r="AC190" s="34">
        <f t="shared" ref="AC190" si="463">AVERAGE(AC182:AC189)</f>
        <v>1.516252723838605</v>
      </c>
      <c r="AD190" s="32">
        <f t="shared" ref="AD190" si="464">AVERAGE(AD182:AD189)</f>
        <v>0.91415625</v>
      </c>
      <c r="AE190" s="35">
        <f>AVERAGE(AE182:AE189)</f>
        <v>0.18827050105795595</v>
      </c>
    </row>
    <row r="191" spans="1:74" x14ac:dyDescent="0.3">
      <c r="A191" t="s">
        <v>208</v>
      </c>
      <c r="C191" t="s">
        <v>241</v>
      </c>
      <c r="D191">
        <v>16</v>
      </c>
      <c r="E191" s="30">
        <v>19.03</v>
      </c>
      <c r="F191">
        <v>25.933320000000002</v>
      </c>
      <c r="G191" s="31">
        <v>9.7358666324718897</v>
      </c>
      <c r="H191">
        <v>0.11889999999999999</v>
      </c>
      <c r="I191" s="31">
        <v>4.4637344643913987E-2</v>
      </c>
      <c r="J191">
        <v>0</v>
      </c>
      <c r="K191" s="31">
        <v>0</v>
      </c>
      <c r="L191">
        <v>4.7274749999999992</v>
      </c>
      <c r="M191" s="31">
        <v>1.7747849526533832</v>
      </c>
      <c r="N191">
        <v>0.58000000000000007</v>
      </c>
      <c r="O191" s="1">
        <v>0.21774314460445851</v>
      </c>
      <c r="Q191" s="32" t="s">
        <v>210</v>
      </c>
      <c r="R191" s="32"/>
      <c r="S191" s="32" t="s">
        <v>359</v>
      </c>
      <c r="T191" s="32"/>
      <c r="U191" s="33" t="s">
        <v>268</v>
      </c>
      <c r="V191" s="32">
        <f>STDEV(V182:V189)/(SQRT(8))</f>
        <v>0.48451764436274286</v>
      </c>
      <c r="W191" s="34">
        <f t="shared" ref="W191:AE191" si="465">STDEV(W182:W189)/(SQRT(8))</f>
        <v>0.32773138161058973</v>
      </c>
      <c r="X191" s="32">
        <f t="shared" si="465"/>
        <v>4.9816352916056947E-2</v>
      </c>
      <c r="Y191" s="34">
        <f t="shared" si="465"/>
        <v>1.2141740205162389E-2</v>
      </c>
      <c r="Z191" s="32">
        <f t="shared" si="465"/>
        <v>4.8359370340987501E-2</v>
      </c>
      <c r="AA191" s="34">
        <f t="shared" si="465"/>
        <v>1.468224554824467E-2</v>
      </c>
      <c r="AB191" s="32">
        <f t="shared" si="465"/>
        <v>1.2778966806198715</v>
      </c>
      <c r="AC191" s="34">
        <f t="shared" si="465"/>
        <v>0.28440557756212059</v>
      </c>
      <c r="AD191" s="32">
        <f t="shared" si="465"/>
        <v>0.17238069721173929</v>
      </c>
      <c r="AE191" s="35">
        <f t="shared" si="465"/>
        <v>3.7695534916516199E-2</v>
      </c>
    </row>
    <row r="192" spans="1:74" s="32" customFormat="1" x14ac:dyDescent="0.3">
      <c r="A192" s="32" t="s">
        <v>208</v>
      </c>
      <c r="C192" s="32" t="s">
        <v>241</v>
      </c>
      <c r="E192" s="33" t="s">
        <v>267</v>
      </c>
      <c r="F192" s="32">
        <f>AVERAGE(F188:F191)</f>
        <v>24.134107499999999</v>
      </c>
      <c r="G192" s="34">
        <f t="shared" ref="G192" si="466">AVERAGE(G188:G191)</f>
        <v>9.823931515783503</v>
      </c>
      <c r="H192" s="32">
        <f t="shared" ref="H192" si="467">AVERAGE(H188:H191)</f>
        <v>0.25430000000000003</v>
      </c>
      <c r="I192" s="34">
        <f t="shared" ref="I192" si="468">AVERAGE(I188:I191)</f>
        <v>0.10490827705464725</v>
      </c>
      <c r="J192" s="32">
        <f t="shared" ref="J192" si="469">AVERAGE(J188:J191)</f>
        <v>5.7437499999999997E-3</v>
      </c>
      <c r="K192" s="34">
        <f t="shared" ref="K192" si="470">AVERAGE(K188:K191)</f>
        <v>2.3917048168789808E-3</v>
      </c>
      <c r="L192" s="32">
        <f t="shared" ref="L192" si="471">AVERAGE(L188:L191)</f>
        <v>5.0005999999999995</v>
      </c>
      <c r="M192" s="34">
        <f t="shared" ref="M192" si="472">AVERAGE(M188:M191)</f>
        <v>2.0332335545622406</v>
      </c>
      <c r="N192" s="32">
        <f t="shared" ref="N192" si="473">AVERAGE(N188:N191)</f>
        <v>0.66487499999999999</v>
      </c>
      <c r="O192" s="35">
        <f t="shared" ref="O192" si="474">AVERAGE(O188:O191)</f>
        <v>0.26927737907461768</v>
      </c>
      <c r="P192" s="93"/>
      <c r="Q192" s="2" t="s">
        <v>210</v>
      </c>
      <c r="R192" s="2"/>
      <c r="S192" s="2" t="s">
        <v>240</v>
      </c>
      <c r="T192" s="2">
        <v>9</v>
      </c>
      <c r="U192" s="30">
        <v>11.12</v>
      </c>
      <c r="V192" s="2">
        <v>15.923689999999999</v>
      </c>
      <c r="W192" s="31">
        <v>3.6547251351909176</v>
      </c>
      <c r="X192" s="2">
        <v>0.26990000000000003</v>
      </c>
      <c r="Y192" s="31">
        <v>6.1946088751289992E-2</v>
      </c>
      <c r="Z192" s="2">
        <v>5.6524999999999992E-2</v>
      </c>
      <c r="AA192" s="31">
        <v>1.297333333333333E-2</v>
      </c>
      <c r="AB192" s="2">
        <v>2.8094749999999999</v>
      </c>
      <c r="AC192" s="31">
        <v>0.6448165531475748</v>
      </c>
      <c r="AD192" s="2">
        <v>0.20465</v>
      </c>
      <c r="AE192" s="1">
        <v>4.697023735810113E-2</v>
      </c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</row>
    <row r="193" spans="1:74" s="32" customFormat="1" x14ac:dyDescent="0.3">
      <c r="A193" s="32" t="s">
        <v>208</v>
      </c>
      <c r="C193" s="32" t="s">
        <v>241</v>
      </c>
      <c r="E193" s="33" t="s">
        <v>268</v>
      </c>
      <c r="F193" s="32">
        <f>STDEV(F188:F191)/(SQRT(4))</f>
        <v>0.87014969577438195</v>
      </c>
      <c r="G193" s="34">
        <f t="shared" ref="G193:O193" si="475">STDEV(G188:G191)/(SQRT(4))</f>
        <v>0.42519951445344156</v>
      </c>
      <c r="H193" s="32">
        <f t="shared" si="475"/>
        <v>5.2676105430577679E-2</v>
      </c>
      <c r="I193" s="34">
        <f t="shared" si="475"/>
        <v>2.2944776986715772E-2</v>
      </c>
      <c r="J193" s="32">
        <f t="shared" si="475"/>
        <v>5.7437499999999997E-3</v>
      </c>
      <c r="K193" s="34">
        <f t="shared" si="475"/>
        <v>2.3917048168789808E-3</v>
      </c>
      <c r="L193" s="32">
        <f t="shared" si="475"/>
        <v>0.35919280889006155</v>
      </c>
      <c r="M193" s="34">
        <f t="shared" si="475"/>
        <v>0.14603957500797074</v>
      </c>
      <c r="N193" s="32">
        <f t="shared" si="475"/>
        <v>7.7798450873608913E-2</v>
      </c>
      <c r="O193" s="35">
        <f t="shared" si="475"/>
        <v>2.8226579649413445E-2</v>
      </c>
      <c r="P193" s="93"/>
      <c r="Q193" s="2" t="s">
        <v>210</v>
      </c>
      <c r="R193" s="2"/>
      <c r="S193" s="2" t="s">
        <v>240</v>
      </c>
      <c r="T193" s="2">
        <v>10</v>
      </c>
      <c r="U193" s="30">
        <v>11.43</v>
      </c>
      <c r="V193" s="2">
        <v>15.114160000000002</v>
      </c>
      <c r="W193" s="31">
        <v>3.4794531480362543</v>
      </c>
      <c r="X193" s="2">
        <v>0.31485000000000002</v>
      </c>
      <c r="Y193" s="31">
        <v>7.2482084592145016E-2</v>
      </c>
      <c r="Z193" s="2">
        <v>0.15432499999999999</v>
      </c>
      <c r="AA193" s="31">
        <v>3.552738670694864E-2</v>
      </c>
      <c r="AB193" s="2">
        <v>2.7064750000000002</v>
      </c>
      <c r="AC193" s="31">
        <v>0.62306161631419943</v>
      </c>
      <c r="AD193" s="2">
        <v>0.18709999999999999</v>
      </c>
      <c r="AE193" s="1">
        <v>4.3072567975830818E-2</v>
      </c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</row>
    <row r="194" spans="1:74" x14ac:dyDescent="0.3">
      <c r="A194" t="s">
        <v>209</v>
      </c>
      <c r="C194" t="s">
        <v>238</v>
      </c>
      <c r="D194">
        <v>1</v>
      </c>
      <c r="E194" s="30">
        <v>11.15</v>
      </c>
      <c r="F194">
        <v>21.680109999999999</v>
      </c>
      <c r="G194" s="31">
        <v>4.7575915469395786</v>
      </c>
      <c r="H194">
        <v>0.59124999999999994</v>
      </c>
      <c r="I194" s="31">
        <v>0.12974685101357999</v>
      </c>
      <c r="J194">
        <v>0.44847500000000001</v>
      </c>
      <c r="K194" s="31">
        <v>9.8415592403070268E-2</v>
      </c>
      <c r="L194">
        <v>10.996975000000001</v>
      </c>
      <c r="M194" s="31">
        <v>2.4132310814800237</v>
      </c>
      <c r="N194">
        <v>1.097</v>
      </c>
      <c r="O194" s="1">
        <v>0.24073115528439284</v>
      </c>
      <c r="Q194" s="2" t="s">
        <v>210</v>
      </c>
      <c r="S194" s="2" t="s">
        <v>240</v>
      </c>
      <c r="T194" s="2">
        <v>11</v>
      </c>
      <c r="U194" s="30">
        <v>12.17</v>
      </c>
      <c r="V194" s="2">
        <v>18.306564000000002</v>
      </c>
      <c r="W194" s="31">
        <v>4.3581941291079822</v>
      </c>
      <c r="X194" s="2">
        <v>0.50674999999999992</v>
      </c>
      <c r="Y194" s="31">
        <v>0.12064060054773081</v>
      </c>
      <c r="Z194" s="2">
        <v>0.371975</v>
      </c>
      <c r="AA194" s="31">
        <v>8.8555081181533643E-2</v>
      </c>
      <c r="AB194" s="2">
        <v>2.8244750000000001</v>
      </c>
      <c r="AC194" s="31">
        <v>0.67241511639280127</v>
      </c>
      <c r="AD194" s="2">
        <v>0.1431</v>
      </c>
      <c r="AE194" s="1">
        <v>3.4067429577464794E-2</v>
      </c>
    </row>
    <row r="195" spans="1:74" x14ac:dyDescent="0.3">
      <c r="A195" t="s">
        <v>209</v>
      </c>
      <c r="C195" t="s">
        <v>238</v>
      </c>
      <c r="D195">
        <v>2</v>
      </c>
      <c r="E195" s="30">
        <v>13</v>
      </c>
      <c r="F195">
        <v>20.378299999999999</v>
      </c>
      <c r="G195" s="31">
        <v>5.0547204731921385</v>
      </c>
      <c r="H195">
        <v>8.0649999999999999E-2</v>
      </c>
      <c r="I195" s="31">
        <v>2.000477008204541E-2</v>
      </c>
      <c r="J195">
        <v>0.43622500000000003</v>
      </c>
      <c r="K195" s="31">
        <v>0.10820311009349362</v>
      </c>
      <c r="L195">
        <v>9.0819749999999999</v>
      </c>
      <c r="M195" s="31">
        <v>2.2527318259874072</v>
      </c>
      <c r="N195">
        <v>1.0425</v>
      </c>
      <c r="O195" s="1">
        <v>0.25858614768174015</v>
      </c>
      <c r="Q195" s="2" t="s">
        <v>210</v>
      </c>
      <c r="S195" s="2" t="s">
        <v>240</v>
      </c>
      <c r="T195" s="2">
        <v>12</v>
      </c>
      <c r="U195" s="30">
        <v>10.29</v>
      </c>
      <c r="V195" s="2">
        <v>17.723040000000001</v>
      </c>
      <c r="W195" s="31">
        <v>3.6679421078037007</v>
      </c>
      <c r="X195" s="2">
        <v>0.37775000000000003</v>
      </c>
      <c r="Y195" s="31">
        <v>7.8178751005631542E-2</v>
      </c>
      <c r="Z195" s="2">
        <v>0.34202500000000002</v>
      </c>
      <c r="AA195" s="31">
        <v>7.0785141794046658E-2</v>
      </c>
      <c r="AB195" s="2">
        <v>2.9684750000000002</v>
      </c>
      <c r="AC195" s="31">
        <v>0.61435252916331451</v>
      </c>
      <c r="AD195" s="2">
        <v>0.20285000000000003</v>
      </c>
      <c r="AE195" s="1">
        <v>4.1981627111826229E-2</v>
      </c>
    </row>
    <row r="196" spans="1:74" x14ac:dyDescent="0.3">
      <c r="A196" t="s">
        <v>209</v>
      </c>
      <c r="C196" t="s">
        <v>238</v>
      </c>
      <c r="D196">
        <v>3</v>
      </c>
      <c r="E196" s="30">
        <v>14.17</v>
      </c>
      <c r="F196">
        <v>19.919840000000001</v>
      </c>
      <c r="G196" s="31">
        <v>5.8306988803966133</v>
      </c>
      <c r="H196">
        <v>0.64424999999999999</v>
      </c>
      <c r="I196" s="31">
        <v>0.18857720512290849</v>
      </c>
      <c r="J196">
        <v>0.70767500000000005</v>
      </c>
      <c r="K196" s="31">
        <v>0.20714221751704198</v>
      </c>
      <c r="L196">
        <v>10.801975000000001</v>
      </c>
      <c r="M196" s="31">
        <v>3.1618257746333405</v>
      </c>
      <c r="N196">
        <v>1.0994999999999999</v>
      </c>
      <c r="O196" s="1">
        <v>0.32183257591406733</v>
      </c>
      <c r="Q196" s="2" t="s">
        <v>210</v>
      </c>
      <c r="S196" s="2" t="s">
        <v>241</v>
      </c>
      <c r="T196" s="2">
        <v>13</v>
      </c>
      <c r="U196" s="30">
        <v>11.23</v>
      </c>
      <c r="V196" s="2">
        <v>15.028420000000001</v>
      </c>
      <c r="W196" s="31">
        <v>3.3592586902866239</v>
      </c>
      <c r="X196" s="2">
        <v>0.39379999999999998</v>
      </c>
      <c r="Y196" s="31">
        <v>8.8024960191082788E-2</v>
      </c>
      <c r="Z196" s="2">
        <v>0.18282499999999999</v>
      </c>
      <c r="AA196" s="31">
        <v>4.0866336584394897E-2</v>
      </c>
      <c r="AB196" s="2">
        <v>4.2009749999999997</v>
      </c>
      <c r="AC196" s="31">
        <v>0.93903163316082794</v>
      </c>
      <c r="AD196" s="2">
        <v>0.40310000000000001</v>
      </c>
      <c r="AE196" s="1">
        <v>9.0103761942675165E-2</v>
      </c>
    </row>
    <row r="197" spans="1:74" x14ac:dyDescent="0.3">
      <c r="A197" t="s">
        <v>209</v>
      </c>
      <c r="C197" t="s">
        <v>238</v>
      </c>
      <c r="D197">
        <v>4</v>
      </c>
      <c r="E197" s="30">
        <v>13.7</v>
      </c>
      <c r="F197">
        <v>19.29776</v>
      </c>
      <c r="G197" s="31">
        <v>5.1951132246020819</v>
      </c>
      <c r="H197">
        <v>0.63574999999999993</v>
      </c>
      <c r="I197" s="31">
        <v>0.17114904696404007</v>
      </c>
      <c r="J197">
        <v>0.48112500000000002</v>
      </c>
      <c r="K197" s="31">
        <v>0.12952274513656906</v>
      </c>
      <c r="L197">
        <v>11.011975</v>
      </c>
      <c r="M197" s="31">
        <v>2.9645128217724497</v>
      </c>
      <c r="N197">
        <v>1.1284999999999998</v>
      </c>
      <c r="O197" s="1">
        <v>0.30380133621536642</v>
      </c>
      <c r="Q197" s="2" t="s">
        <v>210</v>
      </c>
      <c r="S197" s="2" t="s">
        <v>241</v>
      </c>
      <c r="T197" s="2">
        <v>14</v>
      </c>
      <c r="U197" s="30">
        <v>12.72</v>
      </c>
      <c r="V197" s="2">
        <v>17.268719999999998</v>
      </c>
      <c r="W197" s="31">
        <v>4.3574314302717712</v>
      </c>
      <c r="X197" s="2">
        <v>0.43359999999999999</v>
      </c>
      <c r="Y197" s="31">
        <v>0.10941067248561795</v>
      </c>
      <c r="Z197" s="2">
        <v>0.18657499999999999</v>
      </c>
      <c r="AA197" s="31">
        <v>4.7078635191430275E-2</v>
      </c>
      <c r="AB197" s="2">
        <v>4.9374749999999992</v>
      </c>
      <c r="AC197" s="31">
        <v>1.2458774449513985</v>
      </c>
      <c r="AD197" s="2">
        <v>0.54949999999999999</v>
      </c>
      <c r="AE197" s="1">
        <v>0.13865582225748863</v>
      </c>
    </row>
    <row r="198" spans="1:74" s="32" customFormat="1" x14ac:dyDescent="0.3">
      <c r="A198" s="32" t="s">
        <v>209</v>
      </c>
      <c r="C198" s="32" t="s">
        <v>238</v>
      </c>
      <c r="E198" s="33" t="s">
        <v>267</v>
      </c>
      <c r="F198" s="32">
        <f>AVERAGE(F194:F197)</f>
        <v>20.3190025</v>
      </c>
      <c r="G198" s="34">
        <f t="shared" ref="G198" si="476">AVERAGE(G194:G197)</f>
        <v>5.2095310312826033</v>
      </c>
      <c r="H198" s="32">
        <f t="shared" ref="H198" si="477">AVERAGE(H194:H197)</f>
        <v>0.48797499999999994</v>
      </c>
      <c r="I198" s="34">
        <f t="shared" ref="I198" si="478">AVERAGE(I194:I197)</f>
        <v>0.1273694682956435</v>
      </c>
      <c r="J198" s="32">
        <f t="shared" ref="J198" si="479">AVERAGE(J194:J197)</f>
        <v>0.51837500000000003</v>
      </c>
      <c r="K198" s="34">
        <f t="shared" ref="K198" si="480">AVERAGE(K194:K197)</f>
        <v>0.13582091628754372</v>
      </c>
      <c r="L198" s="32">
        <f t="shared" ref="L198" si="481">AVERAGE(L194:L197)</f>
        <v>10.473224999999999</v>
      </c>
      <c r="M198" s="34">
        <f t="shared" ref="M198" si="482">AVERAGE(M194:M197)</f>
        <v>2.6980753759683056</v>
      </c>
      <c r="N198" s="32">
        <f t="shared" ref="N198" si="483">AVERAGE(N194:N197)</f>
        <v>1.0918749999999999</v>
      </c>
      <c r="O198" s="35">
        <f t="shared" ref="O198" si="484">AVERAGE(O194:O197)</f>
        <v>0.28123780377389168</v>
      </c>
      <c r="P198" s="93"/>
      <c r="Q198" s="2" t="s">
        <v>210</v>
      </c>
      <c r="R198" s="2"/>
      <c r="S198" s="2" t="s">
        <v>241</v>
      </c>
      <c r="T198" s="2">
        <v>15</v>
      </c>
      <c r="U198" s="30">
        <v>13.34</v>
      </c>
      <c r="V198" s="2">
        <v>14.123529999999999</v>
      </c>
      <c r="W198" s="31">
        <v>3.5683312537878784</v>
      </c>
      <c r="X198" s="2">
        <v>3.755E-2</v>
      </c>
      <c r="Y198" s="31">
        <v>9.4870643939393932E-3</v>
      </c>
      <c r="Z198" s="2">
        <v>0.236625</v>
      </c>
      <c r="AA198" s="31">
        <v>5.9783664772727278E-2</v>
      </c>
      <c r="AB198" s="2">
        <v>2.3724750000000001</v>
      </c>
      <c r="AC198" s="31">
        <v>0.59940940340909099</v>
      </c>
      <c r="AD198" s="2">
        <v>0.28160000000000002</v>
      </c>
      <c r="AE198" s="1">
        <v>7.1146666666666677E-2</v>
      </c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</row>
    <row r="199" spans="1:74" s="32" customFormat="1" x14ac:dyDescent="0.3">
      <c r="A199" s="32" t="s">
        <v>209</v>
      </c>
      <c r="C199" s="32" t="s">
        <v>238</v>
      </c>
      <c r="E199" s="33" t="s">
        <v>268</v>
      </c>
      <c r="F199" s="32">
        <f>STDEV(F194:F197)/(SQRT(4))</f>
        <v>0.5048429430092588</v>
      </c>
      <c r="G199" s="34">
        <f t="shared" ref="G199:O199" si="485">STDEV(G194:G197)/(SQRT(4))</f>
        <v>0.22625077832774459</v>
      </c>
      <c r="H199" s="32">
        <f t="shared" si="485"/>
        <v>0.13627139205154795</v>
      </c>
      <c r="I199" s="34">
        <f t="shared" si="485"/>
        <v>3.7854842190247595E-2</v>
      </c>
      <c r="J199" s="32">
        <f t="shared" si="485"/>
        <v>6.3807447971742717E-2</v>
      </c>
      <c r="K199" s="34">
        <f t="shared" si="485"/>
        <v>2.4644635053073714E-2</v>
      </c>
      <c r="L199" s="32">
        <f t="shared" si="485"/>
        <v>0.46620978378837147</v>
      </c>
      <c r="M199" s="34">
        <f t="shared" si="485"/>
        <v>0.2170868670986966</v>
      </c>
      <c r="N199" s="32">
        <f t="shared" si="485"/>
        <v>1.7943632807581981E-2</v>
      </c>
      <c r="O199" s="35">
        <f t="shared" si="485"/>
        <v>1.8953747687724863E-2</v>
      </c>
      <c r="P199" s="93"/>
      <c r="Q199" s="2" t="s">
        <v>210</v>
      </c>
      <c r="R199" s="2"/>
      <c r="S199" s="2" t="s">
        <v>241</v>
      </c>
      <c r="T199" s="2">
        <v>16</v>
      </c>
      <c r="U199" s="30">
        <v>13.27</v>
      </c>
      <c r="V199" s="2">
        <v>15.427900000000001</v>
      </c>
      <c r="W199" s="31">
        <v>4.0388288222529107</v>
      </c>
      <c r="X199" s="2">
        <v>0.36270000000000002</v>
      </c>
      <c r="Y199" s="31">
        <v>9.4950266324718882E-2</v>
      </c>
      <c r="Z199" s="2">
        <v>0.16047500000000001</v>
      </c>
      <c r="AA199" s="31">
        <v>4.2010322548826202E-2</v>
      </c>
      <c r="AB199" s="2">
        <v>4.6694749999999994</v>
      </c>
      <c r="AC199" s="31">
        <v>1.2224094150720062</v>
      </c>
      <c r="AD199" s="2">
        <v>0.43875000000000003</v>
      </c>
      <c r="AE199" s="1">
        <v>0.11485919313474059</v>
      </c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</row>
    <row r="200" spans="1:74" x14ac:dyDescent="0.3">
      <c r="A200" t="s">
        <v>209</v>
      </c>
      <c r="C200" t="s">
        <v>239</v>
      </c>
      <c r="D200">
        <v>5</v>
      </c>
      <c r="E200" s="30">
        <v>12.34</v>
      </c>
      <c r="F200">
        <v>13.751610000000001</v>
      </c>
      <c r="G200" s="31">
        <v>3.5717715723005687</v>
      </c>
      <c r="H200">
        <v>0.40650000000000003</v>
      </c>
      <c r="I200" s="31">
        <v>0.10558219322247948</v>
      </c>
      <c r="J200">
        <v>0.53217500000000006</v>
      </c>
      <c r="K200" s="31">
        <v>0.13822436329193857</v>
      </c>
      <c r="L200">
        <v>4.3069749999999996</v>
      </c>
      <c r="M200" s="31">
        <v>1.1186712586823826</v>
      </c>
      <c r="N200">
        <v>0.4244</v>
      </c>
      <c r="O200" s="1">
        <v>0.11023144601136604</v>
      </c>
      <c r="Q200" s="32" t="s">
        <v>210</v>
      </c>
      <c r="R200" s="32"/>
      <c r="S200" s="32" t="s">
        <v>360</v>
      </c>
      <c r="T200" s="32"/>
      <c r="U200" s="33" t="s">
        <v>267</v>
      </c>
      <c r="V200" s="32">
        <f>AVERAGE(V192:V199)</f>
        <v>16.114502999999999</v>
      </c>
      <c r="W200" s="34">
        <f t="shared" ref="W200" si="486">AVERAGE(W192:W199)</f>
        <v>3.8105205895922545</v>
      </c>
      <c r="X200" s="32">
        <f t="shared" ref="X200" si="487">AVERAGE(X192:X199)</f>
        <v>0.33711249999999993</v>
      </c>
      <c r="Y200" s="34">
        <f t="shared" ref="Y200" si="488">AVERAGE(Y192:Y199)</f>
        <v>7.9390061036519563E-2</v>
      </c>
      <c r="Z200" s="32">
        <f t="shared" ref="Z200" si="489">AVERAGE(Z192:Z199)</f>
        <v>0.21141874999999999</v>
      </c>
      <c r="AA200" s="34">
        <f t="shared" ref="AA200" si="490">AVERAGE(AA192:AA199)</f>
        <v>4.9697487764155113E-2</v>
      </c>
      <c r="AB200" s="32">
        <f t="shared" ref="AB200" si="491">AVERAGE(AB192:AB199)</f>
        <v>3.4361625</v>
      </c>
      <c r="AC200" s="34">
        <f t="shared" ref="AC200" si="492">AVERAGE(AC192:AC199)</f>
        <v>0.82017171395140165</v>
      </c>
      <c r="AD200" s="32">
        <f t="shared" ref="AD200" si="493">AVERAGE(AD192:AD199)</f>
        <v>0.30133125000000005</v>
      </c>
      <c r="AE200" s="35">
        <f>AVERAGE(AE192:AE199)</f>
        <v>7.2607163253099252E-2</v>
      </c>
    </row>
    <row r="201" spans="1:74" x14ac:dyDescent="0.3">
      <c r="A201" t="s">
        <v>209</v>
      </c>
      <c r="C201" t="s">
        <v>239</v>
      </c>
      <c r="D201">
        <v>6</v>
      </c>
      <c r="E201" s="30">
        <v>16.23</v>
      </c>
      <c r="F201">
        <v>14.5825</v>
      </c>
      <c r="G201" s="31">
        <v>4.6234415901543278</v>
      </c>
      <c r="H201">
        <v>0.57774999999999999</v>
      </c>
      <c r="I201" s="31">
        <v>0.18317801328384453</v>
      </c>
      <c r="J201">
        <v>0.86117500000000002</v>
      </c>
      <c r="K201" s="31">
        <v>0.27303907501465136</v>
      </c>
      <c r="L201">
        <v>4.2654749999999995</v>
      </c>
      <c r="M201" s="31">
        <v>1.3523863889431529</v>
      </c>
      <c r="N201">
        <v>0.50750000000000006</v>
      </c>
      <c r="O201" s="1">
        <v>0.16090496190662243</v>
      </c>
      <c r="Q201" s="32" t="s">
        <v>210</v>
      </c>
      <c r="R201" s="32"/>
      <c r="S201" s="32" t="s">
        <v>360</v>
      </c>
      <c r="T201" s="32"/>
      <c r="U201" s="33" t="s">
        <v>268</v>
      </c>
      <c r="V201" s="32">
        <f>STDEV(V192:V199)/(SQRT(8))</f>
        <v>0.52400941851922589</v>
      </c>
      <c r="W201" s="34">
        <f t="shared" ref="W201:AE201" si="494">STDEV(W192:W199)/(SQRT(8))</f>
        <v>0.13807877518189873</v>
      </c>
      <c r="X201" s="32">
        <f t="shared" si="494"/>
        <v>4.9705767980544456E-2</v>
      </c>
      <c r="Y201" s="34">
        <f t="shared" si="494"/>
        <v>1.2070798672394916E-2</v>
      </c>
      <c r="Z201" s="32">
        <f t="shared" si="494"/>
        <v>3.6536065153757923E-2</v>
      </c>
      <c r="AA201" s="34">
        <f t="shared" si="494"/>
        <v>8.1828742079314391E-3</v>
      </c>
      <c r="AB201" s="32">
        <f t="shared" si="494"/>
        <v>0.35379176857777866</v>
      </c>
      <c r="AC201" s="34">
        <f t="shared" si="494"/>
        <v>9.8168913078382117E-2</v>
      </c>
      <c r="AD201" s="32">
        <f t="shared" si="494"/>
        <v>5.1469403131427074E-2</v>
      </c>
      <c r="AE201" s="35">
        <f t="shared" si="494"/>
        <v>1.363340319153606E-2</v>
      </c>
    </row>
    <row r="202" spans="1:74" x14ac:dyDescent="0.3">
      <c r="A202" t="s">
        <v>209</v>
      </c>
      <c r="C202" t="s">
        <v>239</v>
      </c>
      <c r="D202">
        <v>7</v>
      </c>
      <c r="E202" s="30">
        <v>17.43</v>
      </c>
      <c r="F202">
        <v>14.89167</v>
      </c>
      <c r="G202" s="31">
        <v>5.0185964443155457</v>
      </c>
      <c r="H202">
        <v>0.51174999999999993</v>
      </c>
      <c r="I202" s="31">
        <v>0.17246331206496518</v>
      </c>
      <c r="J202">
        <v>0.71967500000000006</v>
      </c>
      <c r="K202" s="31">
        <v>0.24253548433874711</v>
      </c>
      <c r="L202">
        <v>3.512975</v>
      </c>
      <c r="M202" s="31">
        <v>1.1838970272621809</v>
      </c>
      <c r="N202">
        <v>0.39885000000000004</v>
      </c>
      <c r="O202" s="1">
        <v>0.13441522621809746</v>
      </c>
      <c r="Q202" s="2" t="s">
        <v>211</v>
      </c>
      <c r="S202" s="2" t="s">
        <v>238</v>
      </c>
      <c r="T202" s="2">
        <v>1</v>
      </c>
      <c r="U202" s="30">
        <v>6.87</v>
      </c>
      <c r="V202" s="2">
        <v>17.513350000000003</v>
      </c>
      <c r="W202" s="31">
        <v>2.3679731253690219</v>
      </c>
      <c r="X202" s="2">
        <v>0.58875</v>
      </c>
      <c r="Y202" s="31">
        <v>7.9604654595552063E-2</v>
      </c>
      <c r="Z202" s="2">
        <v>0.35512500000000002</v>
      </c>
      <c r="AA202" s="31">
        <v>4.8016310765597328E-2</v>
      </c>
      <c r="AB202" s="2">
        <v>8.8819750000000006</v>
      </c>
      <c r="AC202" s="31">
        <v>1.2009283261169061</v>
      </c>
      <c r="AD202" s="2">
        <v>1.0534999999999999</v>
      </c>
      <c r="AE202" s="1">
        <v>0.14244331824444004</v>
      </c>
    </row>
    <row r="203" spans="1:74" x14ac:dyDescent="0.3">
      <c r="A203" t="s">
        <v>209</v>
      </c>
      <c r="C203" t="s">
        <v>239</v>
      </c>
      <c r="D203">
        <v>8</v>
      </c>
      <c r="E203" s="30">
        <v>17.77</v>
      </c>
      <c r="F203">
        <v>15.23658</v>
      </c>
      <c r="G203" s="31">
        <v>5.5756595263591429</v>
      </c>
      <c r="H203">
        <v>0.55124999999999991</v>
      </c>
      <c r="I203" s="31">
        <v>0.2017238982701812</v>
      </c>
      <c r="J203">
        <v>0.775675</v>
      </c>
      <c r="K203" s="31">
        <v>0.28384976832784181</v>
      </c>
      <c r="L203">
        <v>3.466475</v>
      </c>
      <c r="M203" s="31">
        <v>1.2685185492174629</v>
      </c>
      <c r="N203">
        <v>0.44655</v>
      </c>
      <c r="O203" s="1">
        <v>0.16341008031301482</v>
      </c>
      <c r="Q203" s="2" t="s">
        <v>211</v>
      </c>
      <c r="S203" s="2" t="s">
        <v>238</v>
      </c>
      <c r="T203" s="2">
        <v>2</v>
      </c>
      <c r="U203" s="30">
        <v>8.91</v>
      </c>
      <c r="V203" s="2">
        <v>17.40194</v>
      </c>
      <c r="W203" s="31">
        <v>2.9584294104178595</v>
      </c>
      <c r="X203" s="2">
        <v>0</v>
      </c>
      <c r="Y203" s="31">
        <v>0</v>
      </c>
      <c r="Z203" s="2">
        <v>0.213975</v>
      </c>
      <c r="AA203" s="31">
        <v>3.6376974813966803E-2</v>
      </c>
      <c r="AB203" s="2">
        <v>3.9349750000000001</v>
      </c>
      <c r="AC203" s="31">
        <v>0.66896827418431604</v>
      </c>
      <c r="AD203" s="2">
        <v>0.82450000000000001</v>
      </c>
      <c r="AE203" s="1">
        <v>0.14016971951917576</v>
      </c>
    </row>
    <row r="204" spans="1:74" s="32" customFormat="1" x14ac:dyDescent="0.3">
      <c r="A204" s="32" t="s">
        <v>209</v>
      </c>
      <c r="C204" s="32" t="s">
        <v>239</v>
      </c>
      <c r="E204" s="33" t="s">
        <v>267</v>
      </c>
      <c r="F204" s="32">
        <f>AVERAGE(F200:F203)</f>
        <v>14.615590000000001</v>
      </c>
      <c r="G204" s="34">
        <f t="shared" ref="G204" si="495">AVERAGE(G200:G203)</f>
        <v>4.6973672832823965</v>
      </c>
      <c r="H204" s="32">
        <f t="shared" ref="H204" si="496">AVERAGE(H200:H203)</f>
        <v>0.5118125</v>
      </c>
      <c r="I204" s="34">
        <f t="shared" ref="I204" si="497">AVERAGE(I200:I203)</f>
        <v>0.1657368542103676</v>
      </c>
      <c r="J204" s="32">
        <f t="shared" ref="J204" si="498">AVERAGE(J200:J203)</f>
        <v>0.72217500000000012</v>
      </c>
      <c r="K204" s="34">
        <f t="shared" ref="K204" si="499">AVERAGE(K200:K203)</f>
        <v>0.23441217274329473</v>
      </c>
      <c r="L204" s="32">
        <f t="shared" ref="L204" si="500">AVERAGE(L200:L203)</f>
        <v>3.887975</v>
      </c>
      <c r="M204" s="34">
        <f t="shared" ref="M204" si="501">AVERAGE(M200:M203)</f>
        <v>1.2308683060262948</v>
      </c>
      <c r="N204" s="32">
        <f t="shared" ref="N204" si="502">AVERAGE(N200:N203)</f>
        <v>0.44432500000000003</v>
      </c>
      <c r="O204" s="35">
        <f t="shared" ref="O204" si="503">AVERAGE(O200:O203)</f>
        <v>0.1422404286122752</v>
      </c>
      <c r="P204" s="93"/>
      <c r="Q204" s="2" t="s">
        <v>211</v>
      </c>
      <c r="R204" s="2"/>
      <c r="S204" s="2" t="s">
        <v>238</v>
      </c>
      <c r="T204" s="2">
        <v>3</v>
      </c>
      <c r="U204" s="30">
        <v>10.210000000000001</v>
      </c>
      <c r="V204" s="2">
        <v>19.527229999999999</v>
      </c>
      <c r="W204" s="31">
        <v>4.1184263230737459</v>
      </c>
      <c r="X204" s="2">
        <v>0.62724999999999997</v>
      </c>
      <c r="Y204" s="31">
        <v>0.13229131377814504</v>
      </c>
      <c r="Z204" s="2">
        <v>0.54117500000000007</v>
      </c>
      <c r="AA204" s="31">
        <v>0.11413750774633344</v>
      </c>
      <c r="AB204" s="2">
        <v>9.4019750000000002</v>
      </c>
      <c r="AC204" s="31">
        <v>1.9829408128485853</v>
      </c>
      <c r="AD204" s="2">
        <v>1.1689999999999998</v>
      </c>
      <c r="AE204" s="1">
        <v>0.24655009295600083</v>
      </c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</row>
    <row r="205" spans="1:74" s="32" customFormat="1" x14ac:dyDescent="0.3">
      <c r="A205" s="32" t="s">
        <v>209</v>
      </c>
      <c r="C205" s="32" t="s">
        <v>239</v>
      </c>
      <c r="E205" s="33" t="s">
        <v>268</v>
      </c>
      <c r="F205" s="32">
        <f>STDEV(F200:F203)/(SQRT(4))</f>
        <v>0.31746458267025601</v>
      </c>
      <c r="G205" s="34">
        <f t="shared" ref="G205:O205" si="504">STDEV(G200:G203)/(SQRT(4))</f>
        <v>0.42298701229391461</v>
      </c>
      <c r="H205" s="32">
        <f t="shared" si="504"/>
        <v>3.7631765034121328E-2</v>
      </c>
      <c r="I205" s="34">
        <f t="shared" si="504"/>
        <v>2.0942560023046231E-2</v>
      </c>
      <c r="J205" s="32">
        <f t="shared" si="504"/>
        <v>6.969546852797022E-2</v>
      </c>
      <c r="K205" s="34">
        <f t="shared" si="504"/>
        <v>3.3234264841412016E-2</v>
      </c>
      <c r="L205" s="32">
        <f t="shared" si="504"/>
        <v>0.23028144012635005</v>
      </c>
      <c r="M205" s="34">
        <f t="shared" si="504"/>
        <v>5.0809008182252702E-2</v>
      </c>
      <c r="N205" s="32">
        <f t="shared" si="504"/>
        <v>2.3203829604902155E-2</v>
      </c>
      <c r="O205" s="35">
        <f t="shared" si="504"/>
        <v>1.2524401901493313E-2</v>
      </c>
      <c r="P205" s="93"/>
      <c r="Q205" s="2" t="s">
        <v>211</v>
      </c>
      <c r="R205" s="2"/>
      <c r="S205" s="2" t="s">
        <v>238</v>
      </c>
      <c r="T205" s="2">
        <v>4</v>
      </c>
      <c r="U205" s="30">
        <v>6.4799999999999969</v>
      </c>
      <c r="V205" s="2">
        <v>15.31976</v>
      </c>
      <c r="W205" s="31">
        <v>1.9507181135783054</v>
      </c>
      <c r="X205" s="2">
        <v>0.68124999999999991</v>
      </c>
      <c r="Y205" s="31">
        <v>8.6745922578109605E-2</v>
      </c>
      <c r="Z205" s="2">
        <v>0.48967499999999997</v>
      </c>
      <c r="AA205" s="31">
        <v>6.2352014148162667E-2</v>
      </c>
      <c r="AB205" s="2">
        <v>8.031975000000001</v>
      </c>
      <c r="AC205" s="31">
        <v>1.0227392022008248</v>
      </c>
      <c r="AD205" s="2">
        <v>0.95300000000000007</v>
      </c>
      <c r="AE205" s="1">
        <v>0.12134879151110232</v>
      </c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</row>
    <row r="206" spans="1:74" x14ac:dyDescent="0.3">
      <c r="A206" t="s">
        <v>209</v>
      </c>
      <c r="C206" t="s">
        <v>240</v>
      </c>
      <c r="D206">
        <v>9</v>
      </c>
      <c r="E206" s="30">
        <v>19.66</v>
      </c>
      <c r="F206">
        <v>18.257815000000001</v>
      </c>
      <c r="G206" s="31">
        <v>7.4086407203302374</v>
      </c>
      <c r="H206">
        <v>0.38855000000000001</v>
      </c>
      <c r="I206" s="31">
        <v>0.15766549019607842</v>
      </c>
      <c r="J206">
        <v>0.46192500000000003</v>
      </c>
      <c r="K206" s="31">
        <v>0.18743953560371518</v>
      </c>
      <c r="L206">
        <v>2.1289750000000001</v>
      </c>
      <c r="M206" s="31">
        <v>0.86389367389060889</v>
      </c>
      <c r="N206">
        <v>7.980000000000001E-2</v>
      </c>
      <c r="O206" s="1">
        <v>3.238117647058824E-2</v>
      </c>
      <c r="Q206" s="2" t="s">
        <v>211</v>
      </c>
      <c r="S206" s="2" t="s">
        <v>239</v>
      </c>
      <c r="T206" s="2">
        <v>5</v>
      </c>
      <c r="U206" s="30">
        <v>6.389999999999997</v>
      </c>
      <c r="V206" s="2">
        <v>15.52947</v>
      </c>
      <c r="W206" s="31">
        <v>2.0886826625973471</v>
      </c>
      <c r="X206" s="2">
        <v>0.26915</v>
      </c>
      <c r="Y206" s="31">
        <v>3.6200136813302447E-2</v>
      </c>
      <c r="Z206" s="2">
        <v>0.67067500000000002</v>
      </c>
      <c r="AA206" s="31">
        <v>9.0204446432329999E-2</v>
      </c>
      <c r="AB206" s="2">
        <v>4.7689749999999993</v>
      </c>
      <c r="AC206" s="31">
        <v>0.64141760155756644</v>
      </c>
      <c r="AD206" s="2">
        <v>0.95250000000000001</v>
      </c>
      <c r="AE206" s="1">
        <v>0.12810934540096816</v>
      </c>
    </row>
    <row r="207" spans="1:74" x14ac:dyDescent="0.3">
      <c r="A207" t="s">
        <v>209</v>
      </c>
      <c r="C207" t="s">
        <v>240</v>
      </c>
      <c r="D207">
        <v>10</v>
      </c>
      <c r="E207" s="30">
        <v>17.84</v>
      </c>
      <c r="F207">
        <v>15.3634</v>
      </c>
      <c r="G207" s="31">
        <v>5.5203032426988923</v>
      </c>
      <c r="H207">
        <v>0.45955000000000001</v>
      </c>
      <c r="I207" s="31">
        <v>0.165123303121853</v>
      </c>
      <c r="J207">
        <v>0.42222500000000002</v>
      </c>
      <c r="K207" s="31">
        <v>0.15171186304128903</v>
      </c>
      <c r="L207">
        <v>3.6019749999999999</v>
      </c>
      <c r="M207" s="31">
        <v>1.294244390735146</v>
      </c>
      <c r="N207">
        <v>0.29955000000000004</v>
      </c>
      <c r="O207" s="1">
        <v>0.10763287009063446</v>
      </c>
      <c r="Q207" s="2" t="s">
        <v>211</v>
      </c>
      <c r="S207" s="2" t="s">
        <v>239</v>
      </c>
      <c r="T207" s="2">
        <v>6</v>
      </c>
      <c r="U207" s="30">
        <v>8.2100000000000009</v>
      </c>
      <c r="V207" s="2">
        <v>16.996259999999999</v>
      </c>
      <c r="W207" s="31">
        <v>2.7259092518069936</v>
      </c>
      <c r="X207" s="2">
        <v>0.46415000000000001</v>
      </c>
      <c r="Y207" s="31">
        <v>7.4441717132252408E-2</v>
      </c>
      <c r="Z207" s="2">
        <v>0.50667499999999999</v>
      </c>
      <c r="AA207" s="31">
        <v>8.1261999413948058E-2</v>
      </c>
      <c r="AB207" s="2">
        <v>6.0519749999999997</v>
      </c>
      <c r="AC207" s="31">
        <v>0.97063322426255128</v>
      </c>
      <c r="AD207" s="2">
        <v>0.89449999999999996</v>
      </c>
      <c r="AE207" s="1">
        <v>0.14346249267435049</v>
      </c>
    </row>
    <row r="208" spans="1:74" x14ac:dyDescent="0.3">
      <c r="A208" t="s">
        <v>209</v>
      </c>
      <c r="C208" t="s">
        <v>240</v>
      </c>
      <c r="D208">
        <v>11</v>
      </c>
      <c r="E208" s="30">
        <v>19.27</v>
      </c>
      <c r="F208">
        <v>18.85042</v>
      </c>
      <c r="G208" s="31">
        <v>7.105782343505477</v>
      </c>
      <c r="H208">
        <v>0.36930000000000002</v>
      </c>
      <c r="I208" s="31">
        <v>0.13920991784037559</v>
      </c>
      <c r="J208">
        <v>0.32727500000000004</v>
      </c>
      <c r="K208" s="31">
        <v>0.12336833431142412</v>
      </c>
      <c r="L208">
        <v>3.0454750000000002</v>
      </c>
      <c r="M208" s="31">
        <v>1.1480106269561816</v>
      </c>
      <c r="N208">
        <v>0.26924999999999999</v>
      </c>
      <c r="O208" s="1">
        <v>0.10149545187793427</v>
      </c>
      <c r="Q208" s="2" t="s">
        <v>211</v>
      </c>
      <c r="S208" s="2" t="s">
        <v>239</v>
      </c>
      <c r="T208" s="2">
        <v>7</v>
      </c>
      <c r="U208" s="30">
        <v>8.06</v>
      </c>
      <c r="V208" s="2">
        <v>17.91207</v>
      </c>
      <c r="W208" s="31">
        <v>2.7914014733178658</v>
      </c>
      <c r="X208" s="2">
        <v>0.47544999999999998</v>
      </c>
      <c r="Y208" s="31">
        <v>7.4093716163959794E-2</v>
      </c>
      <c r="Z208" s="2">
        <v>0.49717500000000003</v>
      </c>
      <c r="AA208" s="31">
        <v>7.7479321345707661E-2</v>
      </c>
      <c r="AB208" s="2">
        <v>6.2419749999999992</v>
      </c>
      <c r="AC208" s="31">
        <v>0.9727439771848414</v>
      </c>
      <c r="AD208" s="2">
        <v>0.86099999999999999</v>
      </c>
      <c r="AE208" s="1">
        <v>0.13417749419953595</v>
      </c>
    </row>
    <row r="209" spans="1:74" x14ac:dyDescent="0.3">
      <c r="A209" t="s">
        <v>209</v>
      </c>
      <c r="C209" t="s">
        <v>240</v>
      </c>
      <c r="D209">
        <v>12</v>
      </c>
      <c r="E209" s="30">
        <v>16.260000000000002</v>
      </c>
      <c r="F209">
        <v>15.95294</v>
      </c>
      <c r="G209" s="31">
        <v>5.2171119147224454</v>
      </c>
      <c r="H209">
        <v>0.4617</v>
      </c>
      <c r="I209" s="31">
        <v>0.15099038616251007</v>
      </c>
      <c r="J209">
        <v>0.379525</v>
      </c>
      <c r="K209" s="31">
        <v>0.12411658286403864</v>
      </c>
      <c r="L209">
        <v>3.5154749999999999</v>
      </c>
      <c r="M209" s="31">
        <v>1.149670625502816</v>
      </c>
      <c r="N209">
        <v>0.24305000000000004</v>
      </c>
      <c r="O209" s="1">
        <v>7.9484975864843141E-2</v>
      </c>
      <c r="Q209" s="2" t="s">
        <v>211</v>
      </c>
      <c r="S209" s="2" t="s">
        <v>239</v>
      </c>
      <c r="T209" s="2">
        <v>8</v>
      </c>
      <c r="U209" s="30">
        <v>6.73</v>
      </c>
      <c r="V209" s="2">
        <v>14.909239999999999</v>
      </c>
      <c r="W209" s="31">
        <v>2.0662929406919273</v>
      </c>
      <c r="X209" s="2">
        <v>0.58374999999999999</v>
      </c>
      <c r="Y209" s="31">
        <v>8.0902749176276767E-2</v>
      </c>
      <c r="Z209" s="2">
        <v>0.59367500000000006</v>
      </c>
      <c r="AA209" s="31">
        <v>8.2278269151565095E-2</v>
      </c>
      <c r="AB209" s="2">
        <v>4.8019749999999997</v>
      </c>
      <c r="AC209" s="31">
        <v>0.66551259781713346</v>
      </c>
      <c r="AD209" s="2">
        <v>0.79749999999999999</v>
      </c>
      <c r="AE209" s="1">
        <v>0.11052666803953871</v>
      </c>
    </row>
    <row r="210" spans="1:74" s="32" customFormat="1" x14ac:dyDescent="0.3">
      <c r="A210" s="32" t="s">
        <v>209</v>
      </c>
      <c r="C210" s="32" t="s">
        <v>240</v>
      </c>
      <c r="E210" s="33" t="s">
        <v>267</v>
      </c>
      <c r="F210" s="32">
        <f>AVERAGE(F206:F209)</f>
        <v>17.106143750000001</v>
      </c>
      <c r="G210" s="34">
        <f t="shared" ref="G210" si="505">AVERAGE(G206:G209)</f>
        <v>6.3129595553142632</v>
      </c>
      <c r="H210" s="32">
        <f t="shared" ref="H210" si="506">AVERAGE(H206:H209)</f>
        <v>0.41977500000000001</v>
      </c>
      <c r="I210" s="34">
        <f t="shared" ref="I210" si="507">AVERAGE(I206:I209)</f>
        <v>0.15324727433020427</v>
      </c>
      <c r="J210" s="32">
        <f t="shared" ref="J210" si="508">AVERAGE(J206:J209)</f>
        <v>0.39773749999999997</v>
      </c>
      <c r="K210" s="34">
        <f t="shared" ref="K210" si="509">AVERAGE(K206:K209)</f>
        <v>0.14665907895511673</v>
      </c>
      <c r="L210" s="32">
        <f t="shared" ref="L210" si="510">AVERAGE(L206:L209)</f>
        <v>3.072975</v>
      </c>
      <c r="M210" s="34">
        <f t="shared" ref="M210" si="511">AVERAGE(M206:M209)</f>
        <v>1.1139548292711881</v>
      </c>
      <c r="N210" s="32">
        <f t="shared" ref="N210" si="512">AVERAGE(N206:N209)</f>
        <v>0.22291250000000001</v>
      </c>
      <c r="O210" s="35">
        <f t="shared" ref="O210" si="513">AVERAGE(O206:O209)</f>
        <v>8.0248618576000033E-2</v>
      </c>
      <c r="P210" s="93"/>
      <c r="Q210" s="32" t="s">
        <v>211</v>
      </c>
      <c r="S210" s="32" t="s">
        <v>359</v>
      </c>
      <c r="U210" s="33" t="s">
        <v>267</v>
      </c>
      <c r="V210" s="32">
        <f>AVERAGE(V202:V209)</f>
        <v>16.888665000000003</v>
      </c>
      <c r="W210" s="34">
        <f t="shared" ref="W210" si="514">AVERAGE(W202:W209)</f>
        <v>2.6334791626066334</v>
      </c>
      <c r="X210" s="32">
        <f t="shared" ref="X210" si="515">AVERAGE(X202:X209)</f>
        <v>0.46121875000000001</v>
      </c>
      <c r="Y210" s="34">
        <f t="shared" ref="Y210" si="516">AVERAGE(Y202:Y209)</f>
        <v>7.0535026279699764E-2</v>
      </c>
      <c r="Z210" s="32">
        <f t="shared" ref="Z210" si="517">AVERAGE(Z202:Z209)</f>
        <v>0.48351875000000005</v>
      </c>
      <c r="AA210" s="34">
        <f t="shared" ref="AA210" si="518">AVERAGE(AA202:AA209)</f>
        <v>7.4013355477201379E-2</v>
      </c>
      <c r="AB210" s="32">
        <f t="shared" ref="AB210" si="519">AVERAGE(AB202:AB209)</f>
        <v>6.5144749999999991</v>
      </c>
      <c r="AC210" s="34">
        <f t="shared" ref="AC210" si="520">AVERAGE(AC202:AC209)</f>
        <v>1.0157355020215906</v>
      </c>
      <c r="AD210" s="32">
        <f t="shared" ref="AD210" si="521">AVERAGE(AD202:AD209)</f>
        <v>0.93818749999999995</v>
      </c>
      <c r="AE210" s="35">
        <f>AVERAGE(AE202:AE209)</f>
        <v>0.14584849031813904</v>
      </c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</row>
    <row r="211" spans="1:74" s="32" customFormat="1" x14ac:dyDescent="0.3">
      <c r="A211" s="32" t="s">
        <v>209</v>
      </c>
      <c r="C211" s="32" t="s">
        <v>240</v>
      </c>
      <c r="E211" s="33" t="s">
        <v>268</v>
      </c>
      <c r="F211" s="32">
        <f>STDEV(F206:F209)/(SQRT(4))</f>
        <v>0.8532233476435479</v>
      </c>
      <c r="G211" s="34">
        <f t="shared" ref="G211:O211" si="522">STDEV(G206:G209)/(SQRT(4))</f>
        <v>0.55213760891690511</v>
      </c>
      <c r="H211" s="32">
        <f t="shared" si="522"/>
        <v>2.3913877595795011E-2</v>
      </c>
      <c r="I211" s="34">
        <f t="shared" si="522"/>
        <v>5.4977390255869811E-3</v>
      </c>
      <c r="J211" s="32">
        <f t="shared" si="522"/>
        <v>2.8891076873607206E-2</v>
      </c>
      <c r="K211" s="34">
        <f t="shared" si="522"/>
        <v>1.5108494265268104E-2</v>
      </c>
      <c r="L211" s="32">
        <f t="shared" si="522"/>
        <v>0.33758202706897855</v>
      </c>
      <c r="M211" s="34">
        <f t="shared" si="522"/>
        <v>9.0125062579524337E-2</v>
      </c>
      <c r="N211" s="32">
        <f t="shared" si="522"/>
        <v>4.9080865989201986E-2</v>
      </c>
      <c r="O211" s="35">
        <f t="shared" si="522"/>
        <v>1.7061653691544155E-2</v>
      </c>
      <c r="P211" s="93"/>
      <c r="Q211" s="32" t="s">
        <v>211</v>
      </c>
      <c r="S211" s="32" t="s">
        <v>359</v>
      </c>
      <c r="U211" s="33" t="s">
        <v>268</v>
      </c>
      <c r="V211" s="32">
        <f>STDEV(V202:V209)/(SQRT(8))</f>
        <v>0.54937691312522408</v>
      </c>
      <c r="W211" s="34">
        <f t="shared" ref="W211:AE211" si="523">STDEV(W202:W209)/(SQRT(8))</f>
        <v>0.24997510780268598</v>
      </c>
      <c r="X211" s="32">
        <f t="shared" si="523"/>
        <v>7.9852823848393095E-2</v>
      </c>
      <c r="Y211" s="34">
        <f t="shared" si="523"/>
        <v>1.3659364340400949E-2</v>
      </c>
      <c r="Z211" s="32">
        <f t="shared" si="523"/>
        <v>5.0068791460831312E-2</v>
      </c>
      <c r="AA211" s="34">
        <f t="shared" si="523"/>
        <v>8.6945117569722456E-3</v>
      </c>
      <c r="AB211" s="32">
        <f t="shared" si="523"/>
        <v>0.72169106964129859</v>
      </c>
      <c r="AC211" s="34">
        <f t="shared" si="523"/>
        <v>0.15565136852976302</v>
      </c>
      <c r="AD211" s="32">
        <f t="shared" si="523"/>
        <v>4.3830022479297494E-2</v>
      </c>
      <c r="AE211" s="35">
        <f t="shared" si="523"/>
        <v>1.4933845295130574E-2</v>
      </c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</row>
    <row r="212" spans="1:74" x14ac:dyDescent="0.3">
      <c r="A212" t="s">
        <v>209</v>
      </c>
      <c r="C212" t="s">
        <v>241</v>
      </c>
      <c r="D212">
        <v>13</v>
      </c>
      <c r="E212" s="30">
        <v>16.690000000000001</v>
      </c>
      <c r="F212">
        <v>16.039740000000002</v>
      </c>
      <c r="G212" s="31">
        <v>5.3284884673566895</v>
      </c>
      <c r="H212">
        <v>0.50174999999999992</v>
      </c>
      <c r="I212" s="31">
        <v>0.16668406648089168</v>
      </c>
      <c r="J212">
        <v>0.34492500000000004</v>
      </c>
      <c r="K212" s="31">
        <v>0.11458595242834396</v>
      </c>
      <c r="L212">
        <v>7.1219749999999999</v>
      </c>
      <c r="M212" s="31">
        <v>2.3659586534633759</v>
      </c>
      <c r="N212">
        <v>0.78049999999999997</v>
      </c>
      <c r="O212" s="1">
        <v>0.25928632563694265</v>
      </c>
      <c r="Q212" s="2" t="s">
        <v>211</v>
      </c>
      <c r="S212" s="2" t="s">
        <v>240</v>
      </c>
      <c r="T212" s="2">
        <v>9</v>
      </c>
      <c r="U212" s="30">
        <v>8.4600000000000009</v>
      </c>
      <c r="V212" s="2">
        <v>15.083409999999999</v>
      </c>
      <c r="W212" s="31">
        <v>2.6337595170278636</v>
      </c>
      <c r="X212" s="2">
        <v>0.34745000000000004</v>
      </c>
      <c r="Y212" s="31">
        <v>6.0669287925696605E-2</v>
      </c>
      <c r="Z212" s="2">
        <v>0.166075</v>
      </c>
      <c r="AA212" s="31">
        <v>2.8998854489164089E-2</v>
      </c>
      <c r="AB212" s="2">
        <v>2.6509749999999999</v>
      </c>
      <c r="AC212" s="31">
        <v>0.46289470588235293</v>
      </c>
      <c r="AD212" s="2">
        <v>0.17675000000000002</v>
      </c>
      <c r="AE212" s="1">
        <v>3.0862848297213627E-2</v>
      </c>
    </row>
    <row r="213" spans="1:74" x14ac:dyDescent="0.3">
      <c r="A213" t="s">
        <v>209</v>
      </c>
      <c r="C213" t="s">
        <v>241</v>
      </c>
      <c r="D213">
        <v>14</v>
      </c>
      <c r="E213" s="30">
        <v>18.899999999999999</v>
      </c>
      <c r="F213">
        <v>14.994110000000001</v>
      </c>
      <c r="G213" s="31">
        <v>5.6216758381273566</v>
      </c>
      <c r="H213">
        <v>0.26305000000000001</v>
      </c>
      <c r="I213" s="31">
        <v>9.8624181709978179E-2</v>
      </c>
      <c r="J213">
        <v>0.203925</v>
      </c>
      <c r="K213" s="31">
        <v>7.6456705018845467E-2</v>
      </c>
      <c r="L213">
        <v>4.7524749999999996</v>
      </c>
      <c r="M213" s="31">
        <v>1.7818245883753221</v>
      </c>
      <c r="N213">
        <v>0.40945000000000004</v>
      </c>
      <c r="O213" s="1">
        <v>0.15351329101368777</v>
      </c>
      <c r="Q213" s="2" t="s">
        <v>211</v>
      </c>
      <c r="S213" s="2" t="s">
        <v>240</v>
      </c>
      <c r="T213" s="2">
        <v>10</v>
      </c>
      <c r="U213" s="30">
        <v>9.629999999999999</v>
      </c>
      <c r="V213" s="2">
        <v>15.558630000000001</v>
      </c>
      <c r="W213" s="31">
        <v>3.0177161510574018</v>
      </c>
      <c r="X213" s="2">
        <v>0.47655000000000003</v>
      </c>
      <c r="Y213" s="31">
        <v>9.2430543806646517E-2</v>
      </c>
      <c r="Z213" s="2">
        <v>0.257025</v>
      </c>
      <c r="AA213" s="31">
        <v>4.9851978851963741E-2</v>
      </c>
      <c r="AB213" s="2">
        <v>3.518475</v>
      </c>
      <c r="AC213" s="31">
        <v>0.68243533232628395</v>
      </c>
      <c r="AD213" s="2">
        <v>0.22205000000000003</v>
      </c>
      <c r="AE213" s="1">
        <v>4.3068308157099701E-2</v>
      </c>
    </row>
    <row r="214" spans="1:74" x14ac:dyDescent="0.3">
      <c r="A214" t="s">
        <v>209</v>
      </c>
      <c r="C214" t="s">
        <v>241</v>
      </c>
      <c r="D214">
        <v>15</v>
      </c>
      <c r="E214" s="30">
        <v>16.899999999999999</v>
      </c>
      <c r="F214">
        <v>19.8231</v>
      </c>
      <c r="G214" s="31">
        <v>6.3448937499999998</v>
      </c>
      <c r="H214">
        <v>0.46745000000000003</v>
      </c>
      <c r="I214" s="31">
        <v>0.14961941287878788</v>
      </c>
      <c r="J214">
        <v>0.44382500000000003</v>
      </c>
      <c r="K214" s="31">
        <v>0.1420576231060606</v>
      </c>
      <c r="L214">
        <v>6.1569749999999992</v>
      </c>
      <c r="M214" s="31">
        <v>1.9706984374999996</v>
      </c>
      <c r="N214">
        <v>0.63700000000000001</v>
      </c>
      <c r="O214" s="1">
        <v>0.2038882575757576</v>
      </c>
      <c r="Q214" s="2" t="s">
        <v>211</v>
      </c>
      <c r="S214" s="2" t="s">
        <v>240</v>
      </c>
      <c r="T214" s="2">
        <v>11</v>
      </c>
      <c r="U214" s="30">
        <v>7.32</v>
      </c>
      <c r="V214" s="2">
        <v>17.387039999999999</v>
      </c>
      <c r="W214" s="31">
        <v>2.4896935211267608</v>
      </c>
      <c r="X214" s="2">
        <v>0.43885000000000002</v>
      </c>
      <c r="Y214" s="31">
        <v>6.2840023474178414E-2</v>
      </c>
      <c r="Z214" s="2">
        <v>0.18982499999999999</v>
      </c>
      <c r="AA214" s="31">
        <v>2.7181514084507044E-2</v>
      </c>
      <c r="AB214" s="2">
        <v>3.381475</v>
      </c>
      <c r="AC214" s="31">
        <v>0.48420181924882638</v>
      </c>
      <c r="AD214" s="2">
        <v>0.2082</v>
      </c>
      <c r="AE214" s="1">
        <v>2.9812676056338031E-2</v>
      </c>
    </row>
    <row r="215" spans="1:74" x14ac:dyDescent="0.3">
      <c r="A215" t="s">
        <v>209</v>
      </c>
      <c r="C215" t="s">
        <v>241</v>
      </c>
      <c r="D215">
        <v>16</v>
      </c>
      <c r="E215" s="30">
        <v>17.25</v>
      </c>
      <c r="F215">
        <v>15.007200000000001</v>
      </c>
      <c r="G215" s="31">
        <v>5.1070072992700739</v>
      </c>
      <c r="H215">
        <v>0.26769999999999999</v>
      </c>
      <c r="I215" s="31">
        <v>9.1099329256263559E-2</v>
      </c>
      <c r="J215">
        <v>0.26772500000000005</v>
      </c>
      <c r="K215" s="31">
        <v>9.1107836851450005E-2</v>
      </c>
      <c r="L215">
        <v>5.3069749999999996</v>
      </c>
      <c r="M215" s="31">
        <v>1.8059837985796015</v>
      </c>
      <c r="N215">
        <v>0.59</v>
      </c>
      <c r="O215" s="1">
        <v>0.20077924639968436</v>
      </c>
      <c r="Q215" s="2" t="s">
        <v>211</v>
      </c>
      <c r="S215" s="2" t="s">
        <v>240</v>
      </c>
      <c r="T215" s="2">
        <v>12</v>
      </c>
      <c r="U215" s="30">
        <v>8.8000000000000007</v>
      </c>
      <c r="V215" s="2">
        <v>15.176819999999999</v>
      </c>
      <c r="W215" s="31">
        <v>2.686162831858407</v>
      </c>
      <c r="X215" s="2">
        <v>0.48825000000000002</v>
      </c>
      <c r="Y215" s="31">
        <v>8.641592920353984E-2</v>
      </c>
      <c r="Z215" s="2">
        <v>0.26277500000000004</v>
      </c>
      <c r="AA215" s="31">
        <v>4.6508849557522131E-2</v>
      </c>
      <c r="AB215" s="2">
        <v>3.721975</v>
      </c>
      <c r="AC215" s="31">
        <v>0.65875663716814159</v>
      </c>
      <c r="AD215" s="2">
        <v>0.22234999999999999</v>
      </c>
      <c r="AE215" s="1">
        <v>3.9353982300884958E-2</v>
      </c>
    </row>
    <row r="216" spans="1:74" s="32" customFormat="1" x14ac:dyDescent="0.3">
      <c r="A216" s="32" t="s">
        <v>209</v>
      </c>
      <c r="C216" s="32" t="s">
        <v>241</v>
      </c>
      <c r="E216" s="33" t="s">
        <v>267</v>
      </c>
      <c r="F216" s="32">
        <f>AVERAGE(F212:F215)</f>
        <v>16.466037499999999</v>
      </c>
      <c r="G216" s="34">
        <f t="shared" ref="G216" si="524">AVERAGE(G212:G215)</f>
        <v>5.6005163386885295</v>
      </c>
      <c r="H216" s="32">
        <f t="shared" ref="H216" si="525">AVERAGE(H212:H215)</f>
        <v>0.37498750000000003</v>
      </c>
      <c r="I216" s="34">
        <f t="shared" ref="I216" si="526">AVERAGE(I212:I215)</f>
        <v>0.12650674758148031</v>
      </c>
      <c r="J216" s="32">
        <f t="shared" ref="J216" si="527">AVERAGE(J212:J215)</f>
        <v>0.31510000000000005</v>
      </c>
      <c r="K216" s="34">
        <f t="shared" ref="K216" si="528">AVERAGE(K212:K215)</f>
        <v>0.10605202935117501</v>
      </c>
      <c r="L216" s="32">
        <f t="shared" ref="L216" si="529">AVERAGE(L212:L215)</f>
        <v>5.8346</v>
      </c>
      <c r="M216" s="34">
        <f t="shared" ref="M216" si="530">AVERAGE(M212:M215)</f>
        <v>1.9811163694795746</v>
      </c>
      <c r="N216" s="32">
        <f t="shared" ref="N216" si="531">AVERAGE(N212:N215)</f>
        <v>0.60423749999999998</v>
      </c>
      <c r="O216" s="35">
        <f t="shared" ref="O216" si="532">AVERAGE(O212:O215)</f>
        <v>0.2043667801565181</v>
      </c>
      <c r="P216" s="93"/>
      <c r="Q216" s="2" t="s">
        <v>211</v>
      </c>
      <c r="R216" s="2"/>
      <c r="S216" s="2" t="s">
        <v>241</v>
      </c>
      <c r="T216" s="2">
        <v>13</v>
      </c>
      <c r="U216" s="30">
        <v>7.9</v>
      </c>
      <c r="V216" s="2">
        <v>14.868399999999999</v>
      </c>
      <c r="W216" s="31">
        <v>2.3379848726114649</v>
      </c>
      <c r="X216" s="2">
        <v>0.30375000000000002</v>
      </c>
      <c r="Y216" s="31">
        <v>4.7763236464968155E-2</v>
      </c>
      <c r="Z216" s="2">
        <v>0.25032500000000002</v>
      </c>
      <c r="AA216" s="31">
        <v>3.9362410429936309E-2</v>
      </c>
      <c r="AB216" s="2">
        <v>3.8449750000000003</v>
      </c>
      <c r="AC216" s="31">
        <v>0.60460395103503195</v>
      </c>
      <c r="AD216" s="2">
        <v>0.29300000000000004</v>
      </c>
      <c r="AE216" s="1">
        <v>4.6072850318471338E-2</v>
      </c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</row>
    <row r="217" spans="1:74" s="32" customFormat="1" x14ac:dyDescent="0.3">
      <c r="A217" s="32" t="s">
        <v>209</v>
      </c>
      <c r="C217" s="32" t="s">
        <v>241</v>
      </c>
      <c r="E217" s="33" t="s">
        <v>268</v>
      </c>
      <c r="F217" s="32">
        <f>STDEV(F212:F215)/(SQRT(4))</f>
        <v>1.1455120981492444</v>
      </c>
      <c r="G217" s="34">
        <f t="shared" ref="G217:O217" si="533">STDEV(G212:G215)/(SQRT(4))</f>
        <v>0.26958236058397289</v>
      </c>
      <c r="H217" s="32">
        <f t="shared" si="533"/>
        <v>6.3678003053775578E-2</v>
      </c>
      <c r="I217" s="34">
        <f t="shared" si="533"/>
        <v>1.8662652105041967E-2</v>
      </c>
      <c r="J217" s="32">
        <f t="shared" si="533"/>
        <v>5.1691333493471874E-2</v>
      </c>
      <c r="K217" s="34">
        <f t="shared" si="533"/>
        <v>1.434236944782109E-2</v>
      </c>
      <c r="L217" s="32">
        <f t="shared" si="533"/>
        <v>0.51725579483623285</v>
      </c>
      <c r="M217" s="34">
        <f t="shared" si="533"/>
        <v>0.13496936326883613</v>
      </c>
      <c r="N217" s="32">
        <f t="shared" si="533"/>
        <v>7.6532524063847224E-2</v>
      </c>
      <c r="O217" s="35">
        <f t="shared" si="533"/>
        <v>2.1632023360620336E-2</v>
      </c>
      <c r="P217" s="93"/>
      <c r="Q217" s="2" t="s">
        <v>211</v>
      </c>
      <c r="R217" s="2"/>
      <c r="S217" s="2" t="s">
        <v>241</v>
      </c>
      <c r="T217" s="2">
        <v>14</v>
      </c>
      <c r="U217" s="30">
        <v>10.94</v>
      </c>
      <c r="V217" s="2">
        <v>13.974770000000001</v>
      </c>
      <c r="W217" s="31">
        <v>3.032810628843484</v>
      </c>
      <c r="X217" s="2">
        <v>0.38815</v>
      </c>
      <c r="Y217" s="31">
        <v>8.4236480856972815E-2</v>
      </c>
      <c r="Z217" s="2">
        <v>0.21132499999999999</v>
      </c>
      <c r="AA217" s="31">
        <v>4.586184288831581E-2</v>
      </c>
      <c r="AB217" s="2">
        <v>4.677975</v>
      </c>
      <c r="AC217" s="31">
        <v>1.0152161575084309</v>
      </c>
      <c r="AD217" s="2">
        <v>0.43630000000000002</v>
      </c>
      <c r="AE217" s="1">
        <v>9.4686014679627062E-2</v>
      </c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</row>
    <row r="218" spans="1:74" x14ac:dyDescent="0.3">
      <c r="A218" t="s">
        <v>210</v>
      </c>
      <c r="C218" t="s">
        <v>238</v>
      </c>
      <c r="D218">
        <v>1</v>
      </c>
      <c r="E218" s="30">
        <v>7.11</v>
      </c>
      <c r="F218">
        <v>16.25732</v>
      </c>
      <c r="G218" s="31">
        <v>2.2749369258020073</v>
      </c>
      <c r="H218">
        <v>0.48025000000000001</v>
      </c>
      <c r="I218" s="31">
        <v>6.7202863609525681E-2</v>
      </c>
      <c r="J218">
        <v>0.445525</v>
      </c>
      <c r="K218" s="31">
        <v>6.2343687266286162E-2</v>
      </c>
      <c r="L218">
        <v>10.226975000000001</v>
      </c>
      <c r="M218" s="31">
        <v>1.4310921521354065</v>
      </c>
      <c r="N218">
        <v>1.3784999999999998</v>
      </c>
      <c r="O218" s="1">
        <v>0.19289775634717571</v>
      </c>
      <c r="Q218" s="2" t="s">
        <v>211</v>
      </c>
      <c r="S218" s="2" t="s">
        <v>241</v>
      </c>
      <c r="T218" s="2">
        <v>15</v>
      </c>
      <c r="U218" s="30">
        <v>11.549999999999997</v>
      </c>
      <c r="V218" s="2">
        <v>13.08165</v>
      </c>
      <c r="W218" s="31">
        <v>2.8616109374999992</v>
      </c>
      <c r="X218" s="2">
        <v>0.3725</v>
      </c>
      <c r="Y218" s="31">
        <v>8.1484374999999984E-2</v>
      </c>
      <c r="Z218" s="2">
        <v>0.34312500000000001</v>
      </c>
      <c r="AA218" s="31">
        <v>7.5058593749999986E-2</v>
      </c>
      <c r="AB218" s="2">
        <v>2.7229749999999999</v>
      </c>
      <c r="AC218" s="31">
        <v>0.59565078124999982</v>
      </c>
      <c r="AD218" s="2">
        <v>0.27590000000000003</v>
      </c>
      <c r="AE218" s="1">
        <v>6.0353124999999994E-2</v>
      </c>
    </row>
    <row r="219" spans="1:74" x14ac:dyDescent="0.3">
      <c r="A219" t="s">
        <v>210</v>
      </c>
      <c r="C219" t="s">
        <v>238</v>
      </c>
      <c r="D219">
        <v>2</v>
      </c>
      <c r="E219" s="30">
        <v>10.23</v>
      </c>
      <c r="F219">
        <v>20.39536</v>
      </c>
      <c r="G219" s="31">
        <v>3.9810061591299375</v>
      </c>
      <c r="H219">
        <v>0.57024999999999992</v>
      </c>
      <c r="I219" s="31">
        <v>0.11130809959931311</v>
      </c>
      <c r="J219">
        <v>0.38627500000000003</v>
      </c>
      <c r="K219" s="31">
        <v>7.5397696050372082E-2</v>
      </c>
      <c r="L219">
        <v>10.001975</v>
      </c>
      <c r="M219" s="31">
        <v>1.9523030767029195</v>
      </c>
      <c r="N219">
        <v>1.321</v>
      </c>
      <c r="O219" s="1">
        <v>0.25784831139095593</v>
      </c>
      <c r="Q219" s="2" t="s">
        <v>211</v>
      </c>
      <c r="S219" s="2" t="s">
        <v>241</v>
      </c>
      <c r="T219" s="2">
        <v>16</v>
      </c>
      <c r="U219" s="30">
        <v>10.86</v>
      </c>
      <c r="V219" s="2">
        <v>13.928848</v>
      </c>
      <c r="W219" s="31">
        <v>2.9841643180114423</v>
      </c>
      <c r="X219" s="2">
        <v>0.29780000000000001</v>
      </c>
      <c r="Y219" s="31">
        <v>6.3801696587098056E-2</v>
      </c>
      <c r="Z219" s="2">
        <v>8.5275000000000004E-2</v>
      </c>
      <c r="AA219" s="31">
        <v>1.8269609390412313E-2</v>
      </c>
      <c r="AB219" s="2">
        <v>3.8094749999999999</v>
      </c>
      <c r="AC219" s="31">
        <v>0.81615503057802319</v>
      </c>
      <c r="AD219" s="2">
        <v>0.30795</v>
      </c>
      <c r="AE219" s="1">
        <v>6.5976267508384298E-2</v>
      </c>
    </row>
    <row r="220" spans="1:74" x14ac:dyDescent="0.3">
      <c r="A220" t="s">
        <v>210</v>
      </c>
      <c r="C220" t="s">
        <v>238</v>
      </c>
      <c r="D220">
        <v>3</v>
      </c>
      <c r="E220" s="30">
        <v>12.17</v>
      </c>
      <c r="F220">
        <v>17.875820000000001</v>
      </c>
      <c r="G220" s="31">
        <v>4.4938799710803563</v>
      </c>
      <c r="H220">
        <v>0.42494999999999999</v>
      </c>
      <c r="I220" s="31">
        <v>0.10683002478826689</v>
      </c>
      <c r="J220">
        <v>0.27947500000000003</v>
      </c>
      <c r="K220" s="31">
        <v>7.0258433174963858E-2</v>
      </c>
      <c r="L220">
        <v>13.091975</v>
      </c>
      <c r="M220" s="31">
        <v>3.2912484145837637</v>
      </c>
      <c r="N220">
        <v>1.6684999999999999</v>
      </c>
      <c r="O220" s="1">
        <v>0.41945145631067959</v>
      </c>
      <c r="Q220" s="32" t="s">
        <v>211</v>
      </c>
      <c r="R220" s="32"/>
      <c r="S220" s="32" t="s">
        <v>360</v>
      </c>
      <c r="T220" s="32"/>
      <c r="U220" s="33" t="s">
        <v>267</v>
      </c>
      <c r="V220" s="32">
        <f>AVERAGE(V212:V219)</f>
        <v>14.882446</v>
      </c>
      <c r="W220" s="34">
        <f t="shared" ref="W220" si="534">AVERAGE(W212:W219)</f>
        <v>2.7554878472546029</v>
      </c>
      <c r="X220" s="32">
        <f t="shared" ref="X220" si="535">AVERAGE(X212:X219)</f>
        <v>0.38916250000000002</v>
      </c>
      <c r="Y220" s="34">
        <f t="shared" ref="Y220" si="536">AVERAGE(Y212:Y219)</f>
        <v>7.2455196664887561E-2</v>
      </c>
      <c r="Z220" s="32">
        <f t="shared" ref="Z220" si="537">AVERAGE(Z212:Z219)</f>
        <v>0.22071875000000005</v>
      </c>
      <c r="AA220" s="34">
        <f t="shared" ref="AA220" si="538">AVERAGE(AA212:AA219)</f>
        <v>4.1386706680227675E-2</v>
      </c>
      <c r="AB220" s="32">
        <f t="shared" ref="AB220" si="539">AVERAGE(AB212:AB219)</f>
        <v>3.5410374999999998</v>
      </c>
      <c r="AC220" s="34">
        <f t="shared" ref="AC220" si="540">AVERAGE(AC212:AC219)</f>
        <v>0.66498930187463634</v>
      </c>
      <c r="AD220" s="32">
        <f t="shared" ref="AD220" si="541">AVERAGE(AD212:AD219)</f>
        <v>0.26781250000000001</v>
      </c>
      <c r="AE220" s="35">
        <f>AVERAGE(AE212:AE219)</f>
        <v>5.1273259039752377E-2</v>
      </c>
    </row>
    <row r="221" spans="1:74" x14ac:dyDescent="0.3">
      <c r="A221" t="s">
        <v>210</v>
      </c>
      <c r="C221" t="s">
        <v>238</v>
      </c>
      <c r="D221">
        <v>4</v>
      </c>
      <c r="E221" s="30">
        <v>8.52</v>
      </c>
      <c r="F221">
        <v>17.581289999999999</v>
      </c>
      <c r="G221" s="31">
        <v>2.9434582589899785</v>
      </c>
      <c r="H221">
        <v>0.57824999999999993</v>
      </c>
      <c r="I221" s="31">
        <v>9.681057182157593E-2</v>
      </c>
      <c r="J221">
        <v>0.47107500000000002</v>
      </c>
      <c r="K221" s="31">
        <v>7.886734132442523E-2</v>
      </c>
      <c r="L221">
        <v>8.5569750000000013</v>
      </c>
      <c r="M221" s="31">
        <v>1.4326081155433288</v>
      </c>
      <c r="N221">
        <v>0.9385</v>
      </c>
      <c r="O221" s="1">
        <v>0.1571235999213991</v>
      </c>
      <c r="Q221" s="32" t="s">
        <v>211</v>
      </c>
      <c r="R221" s="32"/>
      <c r="S221" s="32" t="s">
        <v>360</v>
      </c>
      <c r="T221" s="32"/>
      <c r="U221" s="33" t="s">
        <v>268</v>
      </c>
      <c r="V221" s="32">
        <f>STDEV(V212:V219)/(SQRT(8))</f>
        <v>0.45968830430008284</v>
      </c>
      <c r="W221" s="34">
        <f t="shared" ref="W221:AE221" si="542">STDEV(W212:W219)/(SQRT(8))</f>
        <v>9.1982699153701358E-2</v>
      </c>
      <c r="X221" s="32">
        <f t="shared" si="542"/>
        <v>2.59066847930082E-2</v>
      </c>
      <c r="Y221" s="34">
        <f t="shared" si="542"/>
        <v>5.5584177275135507E-3</v>
      </c>
      <c r="Z221" s="32">
        <f t="shared" si="542"/>
        <v>2.7163626936552682E-2</v>
      </c>
      <c r="AA221" s="34">
        <f t="shared" si="542"/>
        <v>6.189657768814155E-3</v>
      </c>
      <c r="AB221" s="32">
        <f t="shared" si="542"/>
        <v>0.23057415598078282</v>
      </c>
      <c r="AC221" s="34">
        <f t="shared" si="542"/>
        <v>6.3784472286325403E-2</v>
      </c>
      <c r="AD221" s="32">
        <f t="shared" si="542"/>
        <v>2.8879660647368157E-2</v>
      </c>
      <c r="AE221" s="35">
        <f t="shared" si="542"/>
        <v>7.6728485730903464E-3</v>
      </c>
    </row>
    <row r="222" spans="1:74" s="32" customFormat="1" x14ac:dyDescent="0.3">
      <c r="A222" s="32" t="s">
        <v>210</v>
      </c>
      <c r="C222" s="32" t="s">
        <v>238</v>
      </c>
      <c r="E222" s="33" t="s">
        <v>267</v>
      </c>
      <c r="F222" s="32">
        <f>AVERAGE(F218:F221)</f>
        <v>18.027447500000001</v>
      </c>
      <c r="G222" s="34">
        <f t="shared" ref="G222" si="543">AVERAGE(G218:G221)</f>
        <v>3.4233203287505694</v>
      </c>
      <c r="H222" s="32">
        <f t="shared" ref="H222" si="544">AVERAGE(H218:H221)</f>
        <v>0.51342500000000002</v>
      </c>
      <c r="I222" s="34">
        <f t="shared" ref="I222" si="545">AVERAGE(I218:I221)</f>
        <v>9.5537889954670413E-2</v>
      </c>
      <c r="J222" s="32">
        <f t="shared" ref="J222" si="546">AVERAGE(J218:J221)</f>
        <v>0.39558749999999998</v>
      </c>
      <c r="K222" s="34">
        <f t="shared" ref="K222" si="547">AVERAGE(K218:K221)</f>
        <v>7.1716789454011831E-2</v>
      </c>
      <c r="L222" s="32">
        <f t="shared" ref="L222" si="548">AVERAGE(L218:L221)</f>
        <v>10.469475000000001</v>
      </c>
      <c r="M222" s="34">
        <f t="shared" ref="M222" si="549">AVERAGE(M218:M221)</f>
        <v>2.0268129397413546</v>
      </c>
      <c r="N222" s="32">
        <f t="shared" ref="N222" si="550">AVERAGE(N218:N221)</f>
        <v>1.3266249999999999</v>
      </c>
      <c r="O222" s="35">
        <f t="shared" ref="O222" si="551">AVERAGE(O218:O221)</f>
        <v>0.25683028099255256</v>
      </c>
      <c r="P222" s="93"/>
      <c r="Q222" s="2" t="s">
        <v>212</v>
      </c>
      <c r="R222" s="2"/>
      <c r="S222" s="2" t="s">
        <v>238</v>
      </c>
      <c r="T222" s="2">
        <v>1</v>
      </c>
      <c r="U222" s="30">
        <v>5.35</v>
      </c>
      <c r="V222" s="2">
        <v>18.609259999999999</v>
      </c>
      <c r="W222" s="31">
        <v>1.9594477661877578</v>
      </c>
      <c r="X222" s="2">
        <v>0.53225</v>
      </c>
      <c r="Y222" s="31">
        <v>5.6042855737059624E-2</v>
      </c>
      <c r="Z222" s="2">
        <v>0.53017500000000006</v>
      </c>
      <c r="AA222" s="31">
        <v>5.5824370202716002E-2</v>
      </c>
      <c r="AB222" s="2">
        <v>10.676975000000001</v>
      </c>
      <c r="AC222" s="31">
        <v>1.124223897854753</v>
      </c>
      <c r="AD222" s="2">
        <v>1.0919999999999999</v>
      </c>
      <c r="AE222" s="1">
        <v>0.11498130289313126</v>
      </c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</row>
    <row r="223" spans="1:74" s="32" customFormat="1" x14ac:dyDescent="0.3">
      <c r="A223" s="32" t="s">
        <v>210</v>
      </c>
      <c r="C223" s="32" t="s">
        <v>238</v>
      </c>
      <c r="E223" s="33" t="s">
        <v>268</v>
      </c>
      <c r="F223" s="32">
        <f>STDEV(F218:F221)/(SQRT(4))</f>
        <v>0.86421488393970447</v>
      </c>
      <c r="G223" s="34">
        <f t="shared" ref="G223:O223" si="552">STDEV(G218:G221)/(SQRT(4))</f>
        <v>0.50051335974126432</v>
      </c>
      <c r="H223" s="32">
        <f t="shared" si="552"/>
        <v>3.6923081647301813E-2</v>
      </c>
      <c r="I223" s="34">
        <f t="shared" si="552"/>
        <v>9.9192794532100229E-3</v>
      </c>
      <c r="J223" s="32">
        <f t="shared" si="552"/>
        <v>4.2584183169928395E-2</v>
      </c>
      <c r="K223" s="34">
        <f t="shared" si="552"/>
        <v>3.5900477373890559E-3</v>
      </c>
      <c r="L223" s="32">
        <f t="shared" si="552"/>
        <v>0.94923324320211178</v>
      </c>
      <c r="M223" s="34">
        <f t="shared" si="552"/>
        <v>0.43896767341267212</v>
      </c>
      <c r="N223" s="32">
        <f t="shared" si="552"/>
        <v>0.15006725922621028</v>
      </c>
      <c r="O223" s="35">
        <f t="shared" si="552"/>
        <v>5.8077156299111837E-2</v>
      </c>
      <c r="P223" s="93"/>
      <c r="Q223" s="2" t="s">
        <v>212</v>
      </c>
      <c r="R223" s="2"/>
      <c r="S223" s="2" t="s">
        <v>238</v>
      </c>
      <c r="T223" s="2">
        <v>2</v>
      </c>
      <c r="U223" s="30">
        <v>7.35</v>
      </c>
      <c r="V223" s="2">
        <v>15.895999999999999</v>
      </c>
      <c r="W223" s="31">
        <v>2.2292615912993701</v>
      </c>
      <c r="X223" s="2">
        <v>0.43654999999999999</v>
      </c>
      <c r="Y223" s="31">
        <v>6.1221951917572986E-2</v>
      </c>
      <c r="Z223" s="2">
        <v>0.42267500000000002</v>
      </c>
      <c r="AA223" s="31">
        <v>5.9276116199198634E-2</v>
      </c>
      <c r="AB223" s="2">
        <v>8.3719750000000008</v>
      </c>
      <c r="AC223" s="31">
        <v>1.1740892243846595</v>
      </c>
      <c r="AD223" s="2">
        <v>1.3344999999999998</v>
      </c>
      <c r="AE223" s="1">
        <v>0.18715082999427587</v>
      </c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</row>
    <row r="224" spans="1:74" x14ac:dyDescent="0.3">
      <c r="A224" t="s">
        <v>210</v>
      </c>
      <c r="C224" t="s">
        <v>239</v>
      </c>
      <c r="D224">
        <v>5</v>
      </c>
      <c r="E224" s="30">
        <v>9.31</v>
      </c>
      <c r="F224">
        <v>17.232510000000001</v>
      </c>
      <c r="G224" s="31">
        <v>3.3768610418859191</v>
      </c>
      <c r="H224">
        <v>0.45255000000000001</v>
      </c>
      <c r="I224" s="31">
        <v>8.868113028836036E-2</v>
      </c>
      <c r="J224">
        <v>0.48627500000000001</v>
      </c>
      <c r="K224" s="31">
        <v>9.5289838981267111E-2</v>
      </c>
      <c r="L224">
        <v>3.8994750000000002</v>
      </c>
      <c r="M224" s="31">
        <v>0.76413622921490221</v>
      </c>
      <c r="N224">
        <v>0.60599999999999998</v>
      </c>
      <c r="O224" s="1">
        <v>0.118750999789518</v>
      </c>
      <c r="Q224" s="2" t="s">
        <v>212</v>
      </c>
      <c r="S224" s="2" t="s">
        <v>238</v>
      </c>
      <c r="T224" s="2">
        <v>3</v>
      </c>
      <c r="U224" s="30">
        <v>4.3499999999999996</v>
      </c>
      <c r="V224" s="2">
        <v>16.498438</v>
      </c>
      <c r="W224" s="31">
        <v>1.4825078558149143</v>
      </c>
      <c r="X224" s="2">
        <v>0.43054999999999999</v>
      </c>
      <c r="Y224" s="31">
        <v>3.8688132617227845E-2</v>
      </c>
      <c r="Z224" s="2">
        <v>0.46262500000000001</v>
      </c>
      <c r="AA224" s="31">
        <v>4.1570310886180538E-2</v>
      </c>
      <c r="AB224" s="2">
        <v>5.9269749999999997</v>
      </c>
      <c r="AC224" s="31">
        <v>0.53258296323073739</v>
      </c>
      <c r="AD224" s="2">
        <v>0.54649999999999999</v>
      </c>
      <c r="AE224" s="1">
        <v>4.9107105969840935E-2</v>
      </c>
    </row>
    <row r="225" spans="1:74" x14ac:dyDescent="0.3">
      <c r="A225" t="s">
        <v>210</v>
      </c>
      <c r="C225" t="s">
        <v>239</v>
      </c>
      <c r="D225">
        <v>6</v>
      </c>
      <c r="E225" s="30">
        <v>13.23</v>
      </c>
      <c r="F225">
        <v>18.23967</v>
      </c>
      <c r="G225" s="31">
        <v>4.7140229361203367</v>
      </c>
      <c r="H225">
        <v>0.25519999999999998</v>
      </c>
      <c r="I225" s="31">
        <v>6.5956163313147104E-2</v>
      </c>
      <c r="J225">
        <v>0.31812500000000005</v>
      </c>
      <c r="K225" s="31">
        <v>8.2219061340105509E-2</v>
      </c>
      <c r="L225">
        <v>3.6934749999999998</v>
      </c>
      <c r="M225" s="31">
        <v>0.9545746092986912</v>
      </c>
      <c r="N225">
        <v>0.38425000000000004</v>
      </c>
      <c r="O225" s="1">
        <v>9.9308995897636268E-2</v>
      </c>
      <c r="Q225" s="2" t="s">
        <v>212</v>
      </c>
      <c r="S225" s="2" t="s">
        <v>238</v>
      </c>
      <c r="T225" s="2">
        <v>4</v>
      </c>
      <c r="U225" s="30">
        <v>4.1900000000000004</v>
      </c>
      <c r="V225" s="2">
        <v>17.536480000000001</v>
      </c>
      <c r="W225" s="31">
        <v>1.4438563804283753</v>
      </c>
      <c r="X225" s="2">
        <v>0.40660000000000002</v>
      </c>
      <c r="Y225" s="31">
        <v>3.3477186087640012E-2</v>
      </c>
      <c r="Z225" s="2">
        <v>0.517675</v>
      </c>
      <c r="AA225" s="31">
        <v>4.2622484771074866E-2</v>
      </c>
      <c r="AB225" s="2">
        <v>4.7984749999999998</v>
      </c>
      <c r="AC225" s="31">
        <v>0.39507978483002559</v>
      </c>
      <c r="AD225" s="2">
        <v>0.47950000000000004</v>
      </c>
      <c r="AE225" s="1">
        <v>3.9479367262723525E-2</v>
      </c>
    </row>
    <row r="226" spans="1:74" x14ac:dyDescent="0.3">
      <c r="A226" t="s">
        <v>210</v>
      </c>
      <c r="C226" t="s">
        <v>239</v>
      </c>
      <c r="D226">
        <v>7</v>
      </c>
      <c r="E226" s="30">
        <v>12.76</v>
      </c>
      <c r="F226">
        <v>16.2668</v>
      </c>
      <c r="G226" s="31">
        <v>4.0132321732405263</v>
      </c>
      <c r="H226">
        <v>0.26369999999999999</v>
      </c>
      <c r="I226" s="31">
        <v>6.5058236658932705E-2</v>
      </c>
      <c r="J226">
        <v>0.41342500000000004</v>
      </c>
      <c r="K226" s="31">
        <v>0.10199735112142305</v>
      </c>
      <c r="L226">
        <v>4.1884749999999995</v>
      </c>
      <c r="M226" s="31">
        <v>1.0333515274555296</v>
      </c>
      <c r="N226">
        <v>0.44500000000000001</v>
      </c>
      <c r="O226" s="1">
        <v>0.10978731631863883</v>
      </c>
      <c r="Q226" s="2" t="s">
        <v>212</v>
      </c>
      <c r="S226" s="2" t="s">
        <v>239</v>
      </c>
      <c r="T226" s="2">
        <v>5</v>
      </c>
      <c r="U226" s="30">
        <v>3.56</v>
      </c>
      <c r="V226" s="2">
        <v>21.193449999999999</v>
      </c>
      <c r="W226" s="31">
        <v>1.5880589770574614</v>
      </c>
      <c r="X226" s="2">
        <v>0.48774999999999996</v>
      </c>
      <c r="Y226" s="31">
        <v>3.6547884655861923E-2</v>
      </c>
      <c r="Z226" s="2">
        <v>0.84967500000000007</v>
      </c>
      <c r="AA226" s="31">
        <v>6.3667501578615032E-2</v>
      </c>
      <c r="AB226" s="2">
        <v>2.8514750000000002</v>
      </c>
      <c r="AC226" s="31">
        <v>0.2136655651441802</v>
      </c>
      <c r="AD226" s="2">
        <v>0.38945000000000002</v>
      </c>
      <c r="AE226" s="1">
        <v>2.9182109029677966E-2</v>
      </c>
    </row>
    <row r="227" spans="1:74" x14ac:dyDescent="0.3">
      <c r="A227" t="s">
        <v>210</v>
      </c>
      <c r="C227" t="s">
        <v>239</v>
      </c>
      <c r="D227">
        <v>8</v>
      </c>
      <c r="E227" s="30">
        <v>12.83</v>
      </c>
      <c r="F227">
        <v>18.859673999999998</v>
      </c>
      <c r="G227" s="31">
        <v>4.9828998644975284</v>
      </c>
      <c r="H227">
        <v>0.63524999999999998</v>
      </c>
      <c r="I227" s="31">
        <v>0.16783891062602965</v>
      </c>
      <c r="J227">
        <v>0.72917500000000002</v>
      </c>
      <c r="K227" s="31">
        <v>0.19265476214991761</v>
      </c>
      <c r="L227">
        <v>4.8094749999999999</v>
      </c>
      <c r="M227" s="31">
        <v>1.2707076657742997</v>
      </c>
      <c r="N227">
        <v>0.57150000000000001</v>
      </c>
      <c r="O227" s="1">
        <v>0.15099557248764414</v>
      </c>
      <c r="Q227" s="2" t="s">
        <v>212</v>
      </c>
      <c r="S227" s="2" t="s">
        <v>239</v>
      </c>
      <c r="T227" s="2">
        <v>6</v>
      </c>
      <c r="U227" s="30">
        <v>4.16</v>
      </c>
      <c r="V227" s="2">
        <v>17.52901</v>
      </c>
      <c r="W227" s="31">
        <v>1.424510287165462</v>
      </c>
      <c r="X227" s="2">
        <v>0.52725</v>
      </c>
      <c r="Y227" s="31">
        <v>4.2847431138894318E-2</v>
      </c>
      <c r="Z227" s="2">
        <v>0.838175</v>
      </c>
      <c r="AA227" s="31">
        <v>6.8115022465325276E-2</v>
      </c>
      <c r="AB227" s="2">
        <v>3.5459749999999999</v>
      </c>
      <c r="AC227" s="31">
        <v>0.28816675131861691</v>
      </c>
      <c r="AD227" s="2">
        <v>0.3861</v>
      </c>
      <c r="AE227" s="1">
        <v>3.1376753272123463E-2</v>
      </c>
    </row>
    <row r="228" spans="1:74" s="32" customFormat="1" x14ac:dyDescent="0.3">
      <c r="A228" s="32" t="s">
        <v>210</v>
      </c>
      <c r="C228" s="32" t="s">
        <v>239</v>
      </c>
      <c r="E228" s="33" t="s">
        <v>267</v>
      </c>
      <c r="F228" s="32">
        <f>AVERAGE(F224:F227)</f>
        <v>17.649663499999999</v>
      </c>
      <c r="G228" s="34">
        <f t="shared" ref="G228" si="553">AVERAGE(G224:G227)</f>
        <v>4.2717540039360777</v>
      </c>
      <c r="H228" s="32">
        <f t="shared" ref="H228" si="554">AVERAGE(H224:H227)</f>
        <v>0.401675</v>
      </c>
      <c r="I228" s="34">
        <f t="shared" ref="I228" si="555">AVERAGE(I224:I227)</f>
        <v>9.6883610221617456E-2</v>
      </c>
      <c r="J228" s="32">
        <f t="shared" ref="J228" si="556">AVERAGE(J224:J227)</f>
        <v>0.48675000000000002</v>
      </c>
      <c r="K228" s="34">
        <f t="shared" ref="K228" si="557">AVERAGE(K224:K227)</f>
        <v>0.11804025339817832</v>
      </c>
      <c r="L228" s="32">
        <f t="shared" ref="L228" si="558">AVERAGE(L224:L227)</f>
        <v>4.1477249999999994</v>
      </c>
      <c r="M228" s="34">
        <f t="shared" ref="M228" si="559">AVERAGE(M224:M227)</f>
        <v>1.0056925079358556</v>
      </c>
      <c r="N228" s="32">
        <f t="shared" ref="N228" si="560">AVERAGE(N224:N227)</f>
        <v>0.50168750000000006</v>
      </c>
      <c r="O228" s="35">
        <f t="shared" ref="O228" si="561">AVERAGE(O224:O227)</f>
        <v>0.11971072112335931</v>
      </c>
      <c r="P228" s="93"/>
      <c r="Q228" s="2" t="s">
        <v>212</v>
      </c>
      <c r="R228" s="2"/>
      <c r="S228" s="2" t="s">
        <v>239</v>
      </c>
      <c r="T228" s="2">
        <v>7</v>
      </c>
      <c r="U228" s="30">
        <v>4.92</v>
      </c>
      <c r="V228" s="2">
        <v>20.71011</v>
      </c>
      <c r="W228" s="31">
        <v>1.9701032714617168</v>
      </c>
      <c r="X228" s="2">
        <v>0.63724999999999998</v>
      </c>
      <c r="Y228" s="31">
        <v>6.0620069605568441E-2</v>
      </c>
      <c r="Z228" s="2">
        <v>0.85067500000000007</v>
      </c>
      <c r="AA228" s="31">
        <v>8.0922679814385154E-2</v>
      </c>
      <c r="AB228" s="2">
        <v>4.1934749999999994</v>
      </c>
      <c r="AC228" s="31">
        <v>0.39891525522041754</v>
      </c>
      <c r="AD228" s="2">
        <v>0.62450000000000006</v>
      </c>
      <c r="AE228" s="1">
        <v>5.9407192575406033E-2</v>
      </c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</row>
    <row r="229" spans="1:74" s="32" customFormat="1" x14ac:dyDescent="0.3">
      <c r="A229" s="32" t="s">
        <v>210</v>
      </c>
      <c r="C229" s="32" t="s">
        <v>239</v>
      </c>
      <c r="E229" s="33" t="s">
        <v>268</v>
      </c>
      <c r="F229" s="32">
        <f>STDEV(F224:F227)/(SQRT(4))</f>
        <v>0.5699825715425425</v>
      </c>
      <c r="G229" s="34">
        <f t="shared" ref="G229:O229" si="562">STDEV(G224:G227)/(SQRT(4))</f>
        <v>0.36159337127983271</v>
      </c>
      <c r="H229" s="32">
        <f t="shared" si="562"/>
        <v>9.0202352380633594E-2</v>
      </c>
      <c r="I229" s="34">
        <f t="shared" si="562"/>
        <v>2.4274981474789601E-2</v>
      </c>
      <c r="J229" s="32">
        <f t="shared" si="562"/>
        <v>8.7835571998668885E-2</v>
      </c>
      <c r="K229" s="34">
        <f t="shared" si="562"/>
        <v>2.5208197718082755E-2</v>
      </c>
      <c r="L229" s="32">
        <f t="shared" si="562"/>
        <v>0.24282105036425675</v>
      </c>
      <c r="M229" s="34">
        <f t="shared" si="562"/>
        <v>0.10486520339445295</v>
      </c>
      <c r="N229" s="32">
        <f t="shared" si="562"/>
        <v>5.2249339609063999E-2</v>
      </c>
      <c r="O229" s="35">
        <f t="shared" si="562"/>
        <v>1.1159328478259345E-2</v>
      </c>
      <c r="P229" s="93"/>
      <c r="Q229" s="2" t="s">
        <v>212</v>
      </c>
      <c r="R229" s="2"/>
      <c r="S229" s="2" t="s">
        <v>239</v>
      </c>
      <c r="T229" s="2">
        <v>8</v>
      </c>
      <c r="U229" s="30">
        <v>3.8</v>
      </c>
      <c r="V229" s="2">
        <v>22.453219999999998</v>
      </c>
      <c r="W229" s="31">
        <v>1.7570476935749586</v>
      </c>
      <c r="X229" s="2">
        <v>0.59875</v>
      </c>
      <c r="Y229" s="31">
        <v>4.6854406919275116E-2</v>
      </c>
      <c r="Z229" s="2">
        <v>0.75267499999999998</v>
      </c>
      <c r="AA229" s="31">
        <v>5.889960873146622E-2</v>
      </c>
      <c r="AB229" s="2">
        <v>4.0584749999999996</v>
      </c>
      <c r="AC229" s="31">
        <v>0.31759071252059301</v>
      </c>
      <c r="AD229" s="2">
        <v>0.40784999999999999</v>
      </c>
      <c r="AE229" s="1">
        <v>3.1915774299835248E-2</v>
      </c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</row>
    <row r="230" spans="1:74" x14ac:dyDescent="0.3">
      <c r="A230" t="s">
        <v>210</v>
      </c>
      <c r="C230" t="s">
        <v>240</v>
      </c>
      <c r="D230">
        <v>9</v>
      </c>
      <c r="E230" s="30">
        <v>11.12</v>
      </c>
      <c r="F230">
        <v>15.923689999999999</v>
      </c>
      <c r="G230" s="31">
        <v>3.6547251351909176</v>
      </c>
      <c r="H230">
        <v>0.26990000000000003</v>
      </c>
      <c r="I230" s="31">
        <v>6.1946088751289992E-2</v>
      </c>
      <c r="J230">
        <v>5.6524999999999992E-2</v>
      </c>
      <c r="K230" s="31">
        <v>1.297333333333333E-2</v>
      </c>
      <c r="L230">
        <v>2.8094749999999999</v>
      </c>
      <c r="M230" s="31">
        <v>0.6448165531475748</v>
      </c>
      <c r="N230">
        <v>0.20465</v>
      </c>
      <c r="O230" s="1">
        <v>4.697023735810113E-2</v>
      </c>
      <c r="Q230" s="32" t="s">
        <v>212</v>
      </c>
      <c r="R230" s="32"/>
      <c r="S230" s="32" t="s">
        <v>359</v>
      </c>
      <c r="T230" s="32"/>
      <c r="U230" s="33" t="s">
        <v>267</v>
      </c>
      <c r="V230" s="32">
        <f>AVERAGE(V222:V229)</f>
        <v>18.803245999999998</v>
      </c>
      <c r="W230" s="34">
        <f t="shared" ref="W230" si="563">AVERAGE(W222:W229)</f>
        <v>1.7318492278737523</v>
      </c>
      <c r="X230" s="32">
        <f t="shared" ref="X230" si="564">AVERAGE(X222:X229)</f>
        <v>0.50711875000000006</v>
      </c>
      <c r="Y230" s="34">
        <f t="shared" ref="Y230" si="565">AVERAGE(Y222:Y229)</f>
        <v>4.7037489834887529E-2</v>
      </c>
      <c r="Z230" s="32">
        <f t="shared" ref="Z230" si="566">AVERAGE(Z222:Z229)</f>
        <v>0.65304375000000003</v>
      </c>
      <c r="AA230" s="34">
        <f t="shared" ref="AA230" si="567">AVERAGE(AA222:AA229)</f>
        <v>5.886226183112022E-2</v>
      </c>
      <c r="AB230" s="32">
        <f t="shared" ref="AB230" si="568">AVERAGE(AB222:AB229)</f>
        <v>5.552975</v>
      </c>
      <c r="AC230" s="34">
        <f t="shared" ref="AC230" si="569">AVERAGE(AC222:AC229)</f>
        <v>0.55553926931299791</v>
      </c>
      <c r="AD230" s="32">
        <f t="shared" ref="AD230" si="570">AVERAGE(AD222:AD229)</f>
        <v>0.65754999999999997</v>
      </c>
      <c r="AE230" s="35">
        <f>AVERAGE(AE222:AE229)</f>
        <v>6.7825054412126787E-2</v>
      </c>
    </row>
    <row r="231" spans="1:74" x14ac:dyDescent="0.3">
      <c r="A231" t="s">
        <v>210</v>
      </c>
      <c r="C231" t="s">
        <v>240</v>
      </c>
      <c r="D231">
        <v>10</v>
      </c>
      <c r="E231" s="30">
        <v>11.43</v>
      </c>
      <c r="F231">
        <v>15.114160000000002</v>
      </c>
      <c r="G231" s="31">
        <v>3.4794531480362543</v>
      </c>
      <c r="H231">
        <v>0.31485000000000002</v>
      </c>
      <c r="I231" s="31">
        <v>7.2482084592145016E-2</v>
      </c>
      <c r="J231">
        <v>0.15432499999999999</v>
      </c>
      <c r="K231" s="31">
        <v>3.552738670694864E-2</v>
      </c>
      <c r="L231">
        <v>2.7064750000000002</v>
      </c>
      <c r="M231" s="31">
        <v>0.62306161631419943</v>
      </c>
      <c r="N231">
        <v>0.18709999999999999</v>
      </c>
      <c r="O231" s="1">
        <v>4.3072567975830818E-2</v>
      </c>
      <c r="Q231" s="32" t="s">
        <v>212</v>
      </c>
      <c r="R231" s="32"/>
      <c r="S231" s="32" t="s">
        <v>359</v>
      </c>
      <c r="T231" s="32"/>
      <c r="U231" s="33" t="s">
        <v>268</v>
      </c>
      <c r="V231" s="32">
        <f>STDEV(V222:V229)/(SQRT(8))</f>
        <v>0.841997401472242</v>
      </c>
      <c r="W231" s="34">
        <f t="shared" ref="W231:AE231" si="571">STDEV(W222:W229)/(SQRT(8))</f>
        <v>0.10495440903047437</v>
      </c>
      <c r="X231" s="32">
        <f t="shared" si="571"/>
        <v>2.9182053158790716E-2</v>
      </c>
      <c r="Y231" s="34">
        <f t="shared" si="571"/>
        <v>3.8913768783900727E-3</v>
      </c>
      <c r="Z231" s="32">
        <f t="shared" si="571"/>
        <v>6.6099548124603627E-2</v>
      </c>
      <c r="AA231" s="34">
        <f t="shared" si="571"/>
        <v>4.5660027301909021E-3</v>
      </c>
      <c r="AB231" s="32">
        <f t="shared" si="571"/>
        <v>0.94792258763195258</v>
      </c>
      <c r="AC231" s="34">
        <f t="shared" si="571"/>
        <v>0.13375061964203169</v>
      </c>
      <c r="AD231" s="32">
        <f t="shared" si="571"/>
        <v>0.12677645645274313</v>
      </c>
      <c r="AE231" s="35">
        <f t="shared" si="571"/>
        <v>1.9729548517231337E-2</v>
      </c>
    </row>
    <row r="232" spans="1:74" x14ac:dyDescent="0.3">
      <c r="A232" t="s">
        <v>210</v>
      </c>
      <c r="C232" t="s">
        <v>240</v>
      </c>
      <c r="D232">
        <v>11</v>
      </c>
      <c r="E232" s="30">
        <v>12.17</v>
      </c>
      <c r="F232">
        <v>18.306564000000002</v>
      </c>
      <c r="G232" s="31">
        <v>4.3581941291079822</v>
      </c>
      <c r="H232">
        <v>0.50674999999999992</v>
      </c>
      <c r="I232" s="31">
        <v>0.12064060054773081</v>
      </c>
      <c r="J232">
        <v>0.371975</v>
      </c>
      <c r="K232" s="31">
        <v>8.8555081181533643E-2</v>
      </c>
      <c r="L232">
        <v>2.8244750000000001</v>
      </c>
      <c r="M232" s="31">
        <v>0.67241511639280127</v>
      </c>
      <c r="N232">
        <v>0.1431</v>
      </c>
      <c r="O232" s="1">
        <v>3.4067429577464794E-2</v>
      </c>
      <c r="Q232" s="2" t="s">
        <v>212</v>
      </c>
      <c r="S232" s="2" t="s">
        <v>240</v>
      </c>
      <c r="T232" s="2">
        <v>9</v>
      </c>
      <c r="U232" s="30">
        <v>6.33</v>
      </c>
      <c r="V232" s="2">
        <v>17.541310000000003</v>
      </c>
      <c r="W232" s="31">
        <v>2.2917748668730651</v>
      </c>
      <c r="X232" s="2">
        <v>0.46295000000000003</v>
      </c>
      <c r="Y232" s="31">
        <v>6.0484489164086684E-2</v>
      </c>
      <c r="Z232" s="2">
        <v>0.40332500000000004</v>
      </c>
      <c r="AA232" s="31">
        <v>5.2694473684210527E-2</v>
      </c>
      <c r="AB232" s="2">
        <v>3.0254750000000001</v>
      </c>
      <c r="AC232" s="31">
        <v>0.39527877708978332</v>
      </c>
      <c r="AD232" s="2">
        <v>0.1956</v>
      </c>
      <c r="AE232" s="1">
        <v>2.5555170278637771E-2</v>
      </c>
    </row>
    <row r="233" spans="1:74" x14ac:dyDescent="0.3">
      <c r="A233" t="s">
        <v>210</v>
      </c>
      <c r="C233" t="s">
        <v>240</v>
      </c>
      <c r="D233">
        <v>12</v>
      </c>
      <c r="E233" s="30">
        <v>10.29</v>
      </c>
      <c r="F233">
        <v>17.723040000000001</v>
      </c>
      <c r="G233" s="31">
        <v>3.6679421078037007</v>
      </c>
      <c r="H233">
        <v>0.37775000000000003</v>
      </c>
      <c r="I233" s="31">
        <v>7.8178751005631542E-2</v>
      </c>
      <c r="J233">
        <v>0.34202500000000002</v>
      </c>
      <c r="K233" s="31">
        <v>7.0785141794046658E-2</v>
      </c>
      <c r="L233">
        <v>2.9684750000000002</v>
      </c>
      <c r="M233" s="31">
        <v>0.61435252916331451</v>
      </c>
      <c r="N233">
        <v>0.20285000000000003</v>
      </c>
      <c r="O233" s="1">
        <v>4.1981627111826229E-2</v>
      </c>
      <c r="Q233" s="2" t="s">
        <v>212</v>
      </c>
      <c r="S233" s="2" t="s">
        <v>240</v>
      </c>
      <c r="T233" s="2">
        <v>10</v>
      </c>
      <c r="U233" s="30">
        <v>6.39</v>
      </c>
      <c r="V233" s="2">
        <v>19.123799999999999</v>
      </c>
      <c r="W233" s="31">
        <v>2.4612503927492444</v>
      </c>
      <c r="X233" s="2">
        <v>0.43175000000000002</v>
      </c>
      <c r="Y233" s="31">
        <v>5.5566616314199395E-2</v>
      </c>
      <c r="Z233" s="2">
        <v>0.27792500000000003</v>
      </c>
      <c r="AA233" s="31">
        <v>3.5769199395770397E-2</v>
      </c>
      <c r="AB233" s="2">
        <v>2.8444750000000001</v>
      </c>
      <c r="AC233" s="31">
        <v>0.36608651057401814</v>
      </c>
      <c r="AD233" s="2">
        <v>0.17465000000000003</v>
      </c>
      <c r="AE233" s="1">
        <v>2.2477613293051365E-2</v>
      </c>
    </row>
    <row r="234" spans="1:74" s="32" customFormat="1" x14ac:dyDescent="0.3">
      <c r="A234" s="32" t="s">
        <v>210</v>
      </c>
      <c r="C234" s="32" t="s">
        <v>240</v>
      </c>
      <c r="E234" s="33" t="s">
        <v>267</v>
      </c>
      <c r="F234" s="32">
        <f>AVERAGE(F230:F233)</f>
        <v>16.766863499999999</v>
      </c>
      <c r="G234" s="34">
        <f t="shared" ref="G234" si="572">AVERAGE(G230:G233)</f>
        <v>3.7900786300347136</v>
      </c>
      <c r="H234" s="32">
        <f t="shared" ref="H234" si="573">AVERAGE(H230:H233)</f>
        <v>0.36731249999999999</v>
      </c>
      <c r="I234" s="34">
        <f t="shared" ref="I234" si="574">AVERAGE(I230:I233)</f>
        <v>8.3311881224199344E-2</v>
      </c>
      <c r="J234" s="32">
        <f t="shared" ref="J234" si="575">AVERAGE(J230:J233)</f>
        <v>0.23121249999999999</v>
      </c>
      <c r="K234" s="34">
        <f t="shared" ref="K234" si="576">AVERAGE(K230:K233)</f>
        <v>5.1960235753965564E-2</v>
      </c>
      <c r="L234" s="32">
        <f t="shared" ref="L234" si="577">AVERAGE(L230:L233)</f>
        <v>2.8272249999999999</v>
      </c>
      <c r="M234" s="34">
        <f t="shared" ref="M234" si="578">AVERAGE(M230:M233)</f>
        <v>0.63866145375447259</v>
      </c>
      <c r="N234" s="32">
        <f t="shared" ref="N234" si="579">AVERAGE(N230:N233)</f>
        <v>0.18442500000000001</v>
      </c>
      <c r="O234" s="35">
        <f t="shared" ref="O234" si="580">AVERAGE(O230:O233)</f>
        <v>4.152296550580574E-2</v>
      </c>
      <c r="P234" s="93"/>
      <c r="Q234" s="2" t="s">
        <v>212</v>
      </c>
      <c r="R234" s="2"/>
      <c r="S234" s="2" t="s">
        <v>240</v>
      </c>
      <c r="T234" s="2">
        <v>11</v>
      </c>
      <c r="U234" s="30">
        <v>6.3</v>
      </c>
      <c r="V234" s="2">
        <v>18.894379999999998</v>
      </c>
      <c r="W234" s="31">
        <v>2.328532746478873</v>
      </c>
      <c r="X234" s="2">
        <v>0.41605000000000003</v>
      </c>
      <c r="Y234" s="31">
        <v>5.1273767605633805E-2</v>
      </c>
      <c r="Z234" s="2">
        <v>0.32977500000000004</v>
      </c>
      <c r="AA234" s="31">
        <v>4.0641285211267607E-2</v>
      </c>
      <c r="AB234" s="2">
        <v>2.737975</v>
      </c>
      <c r="AC234" s="31">
        <v>0.33742649647887329</v>
      </c>
      <c r="AD234" s="2">
        <v>0.14390000000000003</v>
      </c>
      <c r="AE234" s="1">
        <v>1.7734154929577469E-2</v>
      </c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</row>
    <row r="235" spans="1:74" s="32" customFormat="1" x14ac:dyDescent="0.3">
      <c r="A235" s="32" t="s">
        <v>210</v>
      </c>
      <c r="C235" s="32" t="s">
        <v>240</v>
      </c>
      <c r="E235" s="33" t="s">
        <v>268</v>
      </c>
      <c r="F235" s="32">
        <f>STDEV(F230:F233)/(SQRT(4))</f>
        <v>0.74873902545474214</v>
      </c>
      <c r="G235" s="34">
        <f t="shared" ref="G235:O235" si="581">STDEV(G230:G233)/(SQRT(4))</f>
        <v>0.19418232604590127</v>
      </c>
      <c r="H235" s="32">
        <f t="shared" si="581"/>
        <v>5.1472700592158513E-2</v>
      </c>
      <c r="I235" s="34">
        <f t="shared" si="581"/>
        <v>1.2889155309997518E-2</v>
      </c>
      <c r="J235" s="32">
        <f t="shared" si="581"/>
        <v>7.5565039246003177E-2</v>
      </c>
      <c r="K235" s="34">
        <f t="shared" si="581"/>
        <v>1.7038135870852154E-2</v>
      </c>
      <c r="L235" s="32">
        <f t="shared" si="581"/>
        <v>5.3893993171781222E-2</v>
      </c>
      <c r="M235" s="34">
        <f t="shared" si="581"/>
        <v>1.2946922842200222E-2</v>
      </c>
      <c r="N235" s="32">
        <f t="shared" si="581"/>
        <v>1.4327835670470249E-2</v>
      </c>
      <c r="O235" s="35">
        <f t="shared" si="581"/>
        <v>2.7060029701809494E-3</v>
      </c>
      <c r="P235" s="93"/>
      <c r="Q235" s="2" t="s">
        <v>212</v>
      </c>
      <c r="R235" s="2"/>
      <c r="S235" s="2" t="s">
        <v>240</v>
      </c>
      <c r="T235" s="2">
        <v>12</v>
      </c>
      <c r="U235" s="30">
        <v>6.93</v>
      </c>
      <c r="V235" s="2">
        <v>18.427009999999999</v>
      </c>
      <c r="W235" s="31">
        <v>2.5683664380530971</v>
      </c>
      <c r="X235" s="2">
        <v>0.51524999999999999</v>
      </c>
      <c r="Y235" s="31">
        <v>7.1815818584070795E-2</v>
      </c>
      <c r="Z235" s="2">
        <v>0.39687500000000003</v>
      </c>
      <c r="AA235" s="31">
        <v>5.53166482300885E-2</v>
      </c>
      <c r="AB235" s="2">
        <v>3.2849750000000002</v>
      </c>
      <c r="AC235" s="31">
        <v>0.45786155973451326</v>
      </c>
      <c r="AD235" s="2">
        <v>0.16239999999999999</v>
      </c>
      <c r="AE235" s="1">
        <v>2.2635398230088491E-2</v>
      </c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</row>
    <row r="236" spans="1:74" x14ac:dyDescent="0.3">
      <c r="A236" t="s">
        <v>210</v>
      </c>
      <c r="C236" t="s">
        <v>241</v>
      </c>
      <c r="D236">
        <v>13</v>
      </c>
      <c r="E236" s="30">
        <v>11.23</v>
      </c>
      <c r="F236">
        <v>15.028420000000001</v>
      </c>
      <c r="G236" s="31">
        <v>3.3592586902866239</v>
      </c>
      <c r="H236">
        <v>0.39379999999999998</v>
      </c>
      <c r="I236" s="31">
        <v>8.8024960191082788E-2</v>
      </c>
      <c r="J236">
        <v>0.18282499999999999</v>
      </c>
      <c r="K236" s="31">
        <v>4.0866336584394897E-2</v>
      </c>
      <c r="L236">
        <v>4.2009749999999997</v>
      </c>
      <c r="M236" s="31">
        <v>0.93903163316082794</v>
      </c>
      <c r="N236">
        <v>0.40310000000000001</v>
      </c>
      <c r="O236" s="1">
        <v>9.0103761942675165E-2</v>
      </c>
      <c r="Q236" s="2" t="s">
        <v>212</v>
      </c>
      <c r="S236" s="2" t="s">
        <v>241</v>
      </c>
      <c r="T236" s="2">
        <v>13</v>
      </c>
      <c r="U236" s="30">
        <v>6.17</v>
      </c>
      <c r="V236" s="2">
        <v>22.679749999999999</v>
      </c>
      <c r="W236" s="31">
        <v>2.7853116540605094</v>
      </c>
      <c r="X236" s="2">
        <v>0.35515000000000002</v>
      </c>
      <c r="Y236" s="31">
        <v>4.3616152468152869E-2</v>
      </c>
      <c r="Z236" s="2">
        <v>0.157025</v>
      </c>
      <c r="AA236" s="31">
        <v>1.9284320262738852E-2</v>
      </c>
      <c r="AB236" s="2">
        <v>3.4869750000000002</v>
      </c>
      <c r="AC236" s="31">
        <v>0.42823717655254778</v>
      </c>
      <c r="AD236" s="2">
        <v>0.32775000000000004</v>
      </c>
      <c r="AE236" s="1">
        <v>4.0251144506369435E-2</v>
      </c>
    </row>
    <row r="237" spans="1:74" x14ac:dyDescent="0.3">
      <c r="A237" t="s">
        <v>210</v>
      </c>
      <c r="C237" t="s">
        <v>241</v>
      </c>
      <c r="D237">
        <v>14</v>
      </c>
      <c r="E237" s="30">
        <v>12.72</v>
      </c>
      <c r="F237">
        <v>17.268719999999998</v>
      </c>
      <c r="G237" s="31">
        <v>4.3574314302717712</v>
      </c>
      <c r="H237">
        <v>0.43359999999999999</v>
      </c>
      <c r="I237" s="31">
        <v>0.10941067248561795</v>
      </c>
      <c r="J237">
        <v>0.18657499999999999</v>
      </c>
      <c r="K237" s="31">
        <v>4.7078635191430275E-2</v>
      </c>
      <c r="L237">
        <v>4.9374749999999992</v>
      </c>
      <c r="M237" s="31">
        <v>1.2458774449513985</v>
      </c>
      <c r="N237">
        <v>0.54949999999999999</v>
      </c>
      <c r="O237" s="1">
        <v>0.13865582225748863</v>
      </c>
      <c r="Q237" s="2" t="s">
        <v>212</v>
      </c>
      <c r="S237" s="2" t="s">
        <v>241</v>
      </c>
      <c r="T237" s="2">
        <v>14</v>
      </c>
      <c r="U237" s="30">
        <v>8.5399999999999991</v>
      </c>
      <c r="V237" s="2">
        <v>23.74502</v>
      </c>
      <c r="W237" s="31">
        <v>4.0226635746875621</v>
      </c>
      <c r="X237" s="2">
        <v>0.39319999999999999</v>
      </c>
      <c r="Y237" s="31">
        <v>6.661233882166237E-2</v>
      </c>
      <c r="Z237" s="2">
        <v>0.35527500000000001</v>
      </c>
      <c r="AA237" s="31">
        <v>6.0187433048998221E-2</v>
      </c>
      <c r="AB237" s="2">
        <v>4.2049749999999992</v>
      </c>
      <c r="AC237" s="31">
        <v>0.71236830985915478</v>
      </c>
      <c r="AD237" s="2">
        <v>0.37620000000000003</v>
      </c>
      <c r="AE237" s="1">
        <v>6.3732354691529464E-2</v>
      </c>
    </row>
    <row r="238" spans="1:74" x14ac:dyDescent="0.3">
      <c r="A238" t="s">
        <v>210</v>
      </c>
      <c r="C238" t="s">
        <v>241</v>
      </c>
      <c r="D238">
        <v>15</v>
      </c>
      <c r="E238" s="30">
        <v>13.34</v>
      </c>
      <c r="F238">
        <v>14.123529999999999</v>
      </c>
      <c r="G238" s="31">
        <v>3.5683312537878784</v>
      </c>
      <c r="H238">
        <v>3.755E-2</v>
      </c>
      <c r="I238" s="31">
        <v>9.4870643939393932E-3</v>
      </c>
      <c r="J238">
        <v>0.236625</v>
      </c>
      <c r="K238" s="31">
        <v>5.9783664772727278E-2</v>
      </c>
      <c r="L238">
        <v>2.3724750000000001</v>
      </c>
      <c r="M238" s="31">
        <v>0.59940940340909099</v>
      </c>
      <c r="N238">
        <v>0.28160000000000002</v>
      </c>
      <c r="O238" s="1">
        <v>7.1146666666666677E-2</v>
      </c>
      <c r="Q238" s="2" t="s">
        <v>212</v>
      </c>
      <c r="S238" s="2" t="s">
        <v>241</v>
      </c>
      <c r="T238" s="2">
        <v>15</v>
      </c>
      <c r="U238" s="30">
        <v>6.48</v>
      </c>
      <c r="V238" s="2">
        <v>24.589359999999999</v>
      </c>
      <c r="W238" s="31">
        <v>3.0177850909090913</v>
      </c>
      <c r="X238" s="2">
        <v>0.32269999999999999</v>
      </c>
      <c r="Y238" s="31">
        <v>3.9604090909090908E-2</v>
      </c>
      <c r="Z238" s="2">
        <v>0.211425</v>
      </c>
      <c r="AA238" s="31">
        <v>2.594761363636364E-2</v>
      </c>
      <c r="AB238" s="2">
        <v>2.7544750000000002</v>
      </c>
      <c r="AC238" s="31">
        <v>0.33804920454545462</v>
      </c>
      <c r="AD238" s="2">
        <v>0.23715000000000003</v>
      </c>
      <c r="AE238" s="1">
        <v>2.9104772727272733E-2</v>
      </c>
    </row>
    <row r="239" spans="1:74" x14ac:dyDescent="0.3">
      <c r="A239" t="s">
        <v>210</v>
      </c>
      <c r="C239" t="s">
        <v>241</v>
      </c>
      <c r="D239">
        <v>16</v>
      </c>
      <c r="E239" s="30">
        <v>13.27</v>
      </c>
      <c r="F239">
        <v>15.427900000000001</v>
      </c>
      <c r="G239" s="31">
        <v>4.0388288222529107</v>
      </c>
      <c r="H239">
        <v>0.36270000000000002</v>
      </c>
      <c r="I239" s="31">
        <v>9.4950266324718882E-2</v>
      </c>
      <c r="J239">
        <v>0.16047500000000001</v>
      </c>
      <c r="K239" s="31">
        <v>4.2010322548826202E-2</v>
      </c>
      <c r="L239">
        <v>4.6694749999999994</v>
      </c>
      <c r="M239" s="31">
        <v>1.2224094150720062</v>
      </c>
      <c r="N239">
        <v>0.43875000000000003</v>
      </c>
      <c r="O239" s="1">
        <v>0.11485919313474059</v>
      </c>
      <c r="Q239" s="2" t="s">
        <v>212</v>
      </c>
      <c r="S239" s="2" t="s">
        <v>241</v>
      </c>
      <c r="T239" s="2">
        <v>16</v>
      </c>
      <c r="U239" s="30">
        <v>6.07</v>
      </c>
      <c r="V239" s="2">
        <v>21.235059999999997</v>
      </c>
      <c r="W239" s="31">
        <v>2.5428450226869206</v>
      </c>
      <c r="X239" s="2">
        <v>0.43935000000000002</v>
      </c>
      <c r="Y239" s="31">
        <v>5.2611057407772749E-2</v>
      </c>
      <c r="Z239" s="2">
        <v>0.31932500000000003</v>
      </c>
      <c r="AA239" s="31">
        <v>3.8238365555336364E-2</v>
      </c>
      <c r="AB239" s="2">
        <v>4.4714749999999999</v>
      </c>
      <c r="AC239" s="31">
        <v>0.53544788419806666</v>
      </c>
      <c r="AD239" s="2">
        <v>0.40085000000000004</v>
      </c>
      <c r="AE239" s="1">
        <v>4.8000779246399693E-2</v>
      </c>
    </row>
    <row r="240" spans="1:74" s="32" customFormat="1" x14ac:dyDescent="0.3">
      <c r="A240" s="32" t="s">
        <v>210</v>
      </c>
      <c r="C240" s="32" t="s">
        <v>241</v>
      </c>
      <c r="E240" s="33" t="s">
        <v>267</v>
      </c>
      <c r="F240" s="32">
        <f>AVERAGE(F236:F239)</f>
        <v>15.462142500000001</v>
      </c>
      <c r="G240" s="34">
        <f t="shared" ref="G240" si="582">AVERAGE(G236:G239)</f>
        <v>3.8309625491497963</v>
      </c>
      <c r="H240" s="32">
        <f t="shared" ref="H240" si="583">AVERAGE(H236:H239)</f>
        <v>0.30691249999999998</v>
      </c>
      <c r="I240" s="34">
        <f t="shared" ref="I240" si="584">AVERAGE(I236:I239)</f>
        <v>7.5468240848839754E-2</v>
      </c>
      <c r="J240" s="32">
        <f t="shared" ref="J240" si="585">AVERAGE(J236:J239)</f>
        <v>0.19162499999999999</v>
      </c>
      <c r="K240" s="34">
        <f t="shared" ref="K240" si="586">AVERAGE(K236:K239)</f>
        <v>4.7434739774344661E-2</v>
      </c>
      <c r="L240" s="32">
        <f t="shared" ref="L240" si="587">AVERAGE(L236:L239)</f>
        <v>4.0450999999999997</v>
      </c>
      <c r="M240" s="34">
        <f t="shared" ref="M240" si="588">AVERAGE(M236:M239)</f>
        <v>1.0016819741483309</v>
      </c>
      <c r="N240" s="32">
        <f t="shared" ref="N240" si="589">AVERAGE(N236:N239)</f>
        <v>0.41823749999999998</v>
      </c>
      <c r="O240" s="35">
        <f t="shared" ref="O240" si="590">AVERAGE(O236:O239)</f>
        <v>0.10369136100039276</v>
      </c>
      <c r="P240" s="93"/>
      <c r="Q240" s="32" t="s">
        <v>212</v>
      </c>
      <c r="S240" s="32" t="s">
        <v>360</v>
      </c>
      <c r="U240" s="33" t="s">
        <v>267</v>
      </c>
      <c r="V240" s="32">
        <f>AVERAGE(V232:V239)</f>
        <v>20.779461250000001</v>
      </c>
      <c r="W240" s="34">
        <f t="shared" ref="W240" si="591">AVERAGE(W232:W239)</f>
        <v>2.7523162233122953</v>
      </c>
      <c r="X240" s="32">
        <f t="shared" ref="X240" si="592">AVERAGE(X232:X239)</f>
        <v>0.41705000000000003</v>
      </c>
      <c r="Y240" s="34">
        <f t="shared" ref="Y240" si="593">AVERAGE(Y232:Y239)</f>
        <v>5.5198041409333695E-2</v>
      </c>
      <c r="Z240" s="32">
        <f t="shared" ref="Z240" si="594">AVERAGE(Z232:Z239)</f>
        <v>0.30636875000000002</v>
      </c>
      <c r="AA240" s="34">
        <f t="shared" ref="AA240" si="595">AVERAGE(AA232:AA239)</f>
        <v>4.1009917378096769E-2</v>
      </c>
      <c r="AB240" s="32">
        <f t="shared" ref="AB240" si="596">AVERAGE(AB232:AB239)</f>
        <v>3.3513500000000001</v>
      </c>
      <c r="AC240" s="34">
        <f t="shared" ref="AC240" si="597">AVERAGE(AC232:AC239)</f>
        <v>0.44634448987905151</v>
      </c>
      <c r="AD240" s="32">
        <f t="shared" ref="AD240" si="598">AVERAGE(AD232:AD239)</f>
        <v>0.25231250000000005</v>
      </c>
      <c r="AE240" s="35">
        <f>AVERAGE(AE232:AE239)</f>
        <v>3.3686423487865803E-2</v>
      </c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</row>
    <row r="241" spans="1:74" s="32" customFormat="1" x14ac:dyDescent="0.3">
      <c r="A241" s="32" t="s">
        <v>210</v>
      </c>
      <c r="C241" s="32" t="s">
        <v>241</v>
      </c>
      <c r="E241" s="33" t="s">
        <v>268</v>
      </c>
      <c r="F241" s="32">
        <f>STDEV(F236:F239)/(SQRT(4))</f>
        <v>0.66111606674338941</v>
      </c>
      <c r="G241" s="34">
        <f t="shared" ref="G241:O241" si="599">STDEV(G236:G239)/(SQRT(4))</f>
        <v>0.22580552068345044</v>
      </c>
      <c r="H241" s="32">
        <f t="shared" si="599"/>
        <v>9.0952167774697182E-2</v>
      </c>
      <c r="I241" s="34">
        <f t="shared" si="599"/>
        <v>2.2440337246932365E-2</v>
      </c>
      <c r="J241" s="32">
        <f t="shared" si="599"/>
        <v>1.6068252860843377E-2</v>
      </c>
      <c r="K241" s="34">
        <f t="shared" si="599"/>
        <v>4.3319643522684581E-3</v>
      </c>
      <c r="L241" s="32">
        <f t="shared" si="599"/>
        <v>0.57793805085406835</v>
      </c>
      <c r="M241" s="34">
        <f t="shared" si="599"/>
        <v>0.15113468538923944</v>
      </c>
      <c r="N241" s="32">
        <f t="shared" si="599"/>
        <v>5.5188734414280641E-2</v>
      </c>
      <c r="O241" s="35">
        <f t="shared" si="599"/>
        <v>1.4694142832573556E-2</v>
      </c>
      <c r="P241" s="93"/>
      <c r="Q241" s="32" t="s">
        <v>212</v>
      </c>
      <c r="S241" s="32" t="s">
        <v>360</v>
      </c>
      <c r="U241" s="33" t="s">
        <v>268</v>
      </c>
      <c r="V241" s="32">
        <f>STDEV(V232:V239)/(SQRT(8))</f>
        <v>0.93963262800916492</v>
      </c>
      <c r="W241" s="34">
        <f t="shared" ref="W241:AE241" si="600">STDEV(W232:W239)/(SQRT(8))</f>
        <v>0.19997636523729639</v>
      </c>
      <c r="X241" s="32">
        <f t="shared" si="600"/>
        <v>2.1450434977274536E-2</v>
      </c>
      <c r="Y241" s="34">
        <f t="shared" si="600"/>
        <v>3.8589481721317577E-3</v>
      </c>
      <c r="Z241" s="32">
        <f t="shared" si="600"/>
        <v>3.0713640579291931E-2</v>
      </c>
      <c r="AA241" s="34">
        <f t="shared" si="600"/>
        <v>5.0764610655943971E-3</v>
      </c>
      <c r="AB241" s="32">
        <f t="shared" si="600"/>
        <v>0.23534780018851059</v>
      </c>
      <c r="AC241" s="34">
        <f t="shared" si="600"/>
        <v>4.4683141145368047E-2</v>
      </c>
      <c r="AD241" s="32">
        <f t="shared" si="600"/>
        <v>3.5960672653310724E-2</v>
      </c>
      <c r="AE241" s="35">
        <f t="shared" si="600"/>
        <v>5.574336258630342E-3</v>
      </c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</row>
    <row r="242" spans="1:74" x14ac:dyDescent="0.3">
      <c r="A242" t="s">
        <v>211</v>
      </c>
      <c r="C242" t="s">
        <v>238</v>
      </c>
      <c r="D242">
        <v>1</v>
      </c>
      <c r="E242" s="30">
        <v>6.87</v>
      </c>
      <c r="F242">
        <v>17.513350000000003</v>
      </c>
      <c r="G242" s="31">
        <v>2.3679731253690219</v>
      </c>
      <c r="H242">
        <v>0.58875</v>
      </c>
      <c r="I242" s="31">
        <v>7.9604654595552063E-2</v>
      </c>
      <c r="J242">
        <v>0.35512500000000002</v>
      </c>
      <c r="K242" s="31">
        <v>4.8016310765597328E-2</v>
      </c>
      <c r="L242">
        <v>8.8819750000000006</v>
      </c>
      <c r="M242" s="31">
        <v>1.2009283261169061</v>
      </c>
      <c r="N242">
        <v>1.0534999999999999</v>
      </c>
      <c r="O242" s="1">
        <v>0.14244331824444004</v>
      </c>
      <c r="Q242" s="2" t="s">
        <v>213</v>
      </c>
      <c r="S242" s="2" t="s">
        <v>238</v>
      </c>
      <c r="T242" s="2">
        <v>1</v>
      </c>
      <c r="U242" s="30">
        <v>2.19</v>
      </c>
      <c r="V242" s="2">
        <v>21.937649999999998</v>
      </c>
      <c r="W242" s="31">
        <v>0.94555114150757702</v>
      </c>
      <c r="X242" s="2">
        <v>0.48825000000000002</v>
      </c>
      <c r="Y242" s="31">
        <v>2.1044430230269633E-2</v>
      </c>
      <c r="Z242" s="2">
        <v>0.584175</v>
      </c>
      <c r="AA242" s="31">
        <v>2.5178965754772679E-2</v>
      </c>
      <c r="AB242" s="2">
        <v>6.5669749999999993</v>
      </c>
      <c r="AC242" s="31">
        <v>0.2830481253690218</v>
      </c>
      <c r="AD242" s="2">
        <v>0.78549999999999998</v>
      </c>
      <c r="AE242" s="1">
        <v>3.3856425900413302E-2</v>
      </c>
    </row>
    <row r="243" spans="1:74" x14ac:dyDescent="0.3">
      <c r="A243" t="s">
        <v>211</v>
      </c>
      <c r="C243" t="s">
        <v>238</v>
      </c>
      <c r="D243">
        <v>2</v>
      </c>
      <c r="E243" s="30">
        <v>8.91</v>
      </c>
      <c r="F243">
        <v>17.40194</v>
      </c>
      <c r="G243" s="31">
        <v>2.9584294104178595</v>
      </c>
      <c r="H243">
        <v>0</v>
      </c>
      <c r="I243" s="31">
        <v>0</v>
      </c>
      <c r="J243">
        <v>0.213975</v>
      </c>
      <c r="K243" s="31">
        <v>3.6376974813966803E-2</v>
      </c>
      <c r="L243">
        <v>3.9349750000000001</v>
      </c>
      <c r="M243" s="31">
        <v>0.66896827418431604</v>
      </c>
      <c r="N243">
        <v>0.82450000000000001</v>
      </c>
      <c r="O243" s="1">
        <v>0.14016971951917576</v>
      </c>
      <c r="Q243" s="2" t="s">
        <v>213</v>
      </c>
      <c r="S243" s="2" t="s">
        <v>238</v>
      </c>
      <c r="T243" s="2">
        <v>2</v>
      </c>
      <c r="U243" s="30">
        <v>4</v>
      </c>
      <c r="V243" s="2">
        <v>25.883900000000001</v>
      </c>
      <c r="W243" s="31">
        <v>1.9754932264834957</v>
      </c>
      <c r="X243" s="2">
        <v>0.63324999999999998</v>
      </c>
      <c r="Y243" s="31">
        <v>4.8330471284106086E-2</v>
      </c>
      <c r="Z243" s="2">
        <v>0.39682500000000004</v>
      </c>
      <c r="AA243" s="31">
        <v>3.0286204922724675E-2</v>
      </c>
      <c r="AB243" s="2">
        <v>9.3269750000000009</v>
      </c>
      <c r="AC243" s="31">
        <v>0.71184697576798328</v>
      </c>
      <c r="AD243" s="2">
        <v>1.131</v>
      </c>
      <c r="AE243" s="1">
        <v>8.6319404693760732E-2</v>
      </c>
    </row>
    <row r="244" spans="1:74" x14ac:dyDescent="0.3">
      <c r="A244" t="s">
        <v>211</v>
      </c>
      <c r="C244" t="s">
        <v>238</v>
      </c>
      <c r="D244">
        <v>3</v>
      </c>
      <c r="E244" s="30">
        <v>10.210000000000001</v>
      </c>
      <c r="F244">
        <v>19.527229999999999</v>
      </c>
      <c r="G244" s="31">
        <v>4.1184263230737459</v>
      </c>
      <c r="H244">
        <v>0.62724999999999997</v>
      </c>
      <c r="I244" s="31">
        <v>0.13229131377814504</v>
      </c>
      <c r="J244">
        <v>0.54117500000000007</v>
      </c>
      <c r="K244" s="31">
        <v>0.11413750774633344</v>
      </c>
      <c r="L244">
        <v>9.4019750000000002</v>
      </c>
      <c r="M244" s="31">
        <v>1.9829408128485853</v>
      </c>
      <c r="N244">
        <v>1.1689999999999998</v>
      </c>
      <c r="O244" s="1">
        <v>0.24655009295600083</v>
      </c>
      <c r="Q244" s="2" t="s">
        <v>213</v>
      </c>
      <c r="S244" s="2" t="s">
        <v>238</v>
      </c>
      <c r="T244" s="2">
        <v>3</v>
      </c>
      <c r="U244" s="30">
        <v>3.31</v>
      </c>
      <c r="V244" s="2">
        <v>19.84909</v>
      </c>
      <c r="W244" s="31">
        <v>1.3571676905598018</v>
      </c>
      <c r="X244" s="2">
        <v>0.46450000000000002</v>
      </c>
      <c r="Y244" s="31">
        <v>3.1759863664532123E-2</v>
      </c>
      <c r="Z244" s="2">
        <v>0.62717500000000004</v>
      </c>
      <c r="AA244" s="31">
        <v>4.2882653377401374E-2</v>
      </c>
      <c r="AB244" s="2">
        <v>6.6119749999999993</v>
      </c>
      <c r="AC244" s="31">
        <v>0.4520891809543483</v>
      </c>
      <c r="AD244" s="2">
        <v>0.72499999999999998</v>
      </c>
      <c r="AE244" s="1">
        <v>4.9571369551745514E-2</v>
      </c>
    </row>
    <row r="245" spans="1:74" x14ac:dyDescent="0.3">
      <c r="A245" t="s">
        <v>211</v>
      </c>
      <c r="C245" t="s">
        <v>238</v>
      </c>
      <c r="D245">
        <v>4</v>
      </c>
      <c r="E245" s="30">
        <v>6.4799999999999969</v>
      </c>
      <c r="F245">
        <v>15.31976</v>
      </c>
      <c r="G245" s="31">
        <v>1.9507181135783054</v>
      </c>
      <c r="H245">
        <v>0.68124999999999991</v>
      </c>
      <c r="I245" s="31">
        <v>8.6745922578109605E-2</v>
      </c>
      <c r="J245">
        <v>0.48967499999999997</v>
      </c>
      <c r="K245" s="31">
        <v>6.2352014148162667E-2</v>
      </c>
      <c r="L245">
        <v>8.031975000000001</v>
      </c>
      <c r="M245" s="31">
        <v>1.0227392022008248</v>
      </c>
      <c r="N245">
        <v>0.95300000000000007</v>
      </c>
      <c r="O245" s="1">
        <v>0.12134879151110232</v>
      </c>
      <c r="Q245" s="2" t="s">
        <v>213</v>
      </c>
      <c r="S245" s="2" t="s">
        <v>238</v>
      </c>
      <c r="T245" s="2">
        <v>4</v>
      </c>
      <c r="U245" s="30">
        <v>3.11</v>
      </c>
      <c r="V245" s="2">
        <v>20.665089999999999</v>
      </c>
      <c r="W245" s="31">
        <v>1.2628891707604637</v>
      </c>
      <c r="X245" s="2">
        <v>0.50724999999999998</v>
      </c>
      <c r="Y245" s="31">
        <v>3.0999164865395949E-2</v>
      </c>
      <c r="Z245" s="2">
        <v>0.41187500000000005</v>
      </c>
      <c r="AA245" s="31">
        <v>2.5170588524268029E-2</v>
      </c>
      <c r="AB245" s="2">
        <v>6.1969749999999992</v>
      </c>
      <c r="AC245" s="31">
        <v>0.37871079288661808</v>
      </c>
      <c r="AD245" s="2">
        <v>0.57800000000000007</v>
      </c>
      <c r="AE245" s="1">
        <v>3.532285321281195E-2</v>
      </c>
    </row>
    <row r="246" spans="1:74" s="32" customFormat="1" x14ac:dyDescent="0.3">
      <c r="A246" s="32" t="s">
        <v>211</v>
      </c>
      <c r="C246" s="32" t="s">
        <v>238</v>
      </c>
      <c r="E246" s="33" t="s">
        <v>267</v>
      </c>
      <c r="F246" s="32">
        <f>AVERAGE(F242:F245)</f>
        <v>17.440570000000001</v>
      </c>
      <c r="G246" s="34">
        <f t="shared" ref="G246" si="601">AVERAGE(G242:G245)</f>
        <v>2.8488867431097336</v>
      </c>
      <c r="H246" s="32">
        <f t="shared" ref="H246" si="602">AVERAGE(H242:H245)</f>
        <v>0.47431249999999997</v>
      </c>
      <c r="I246" s="34">
        <f t="shared" ref="I246" si="603">AVERAGE(I242:I245)</f>
        <v>7.4660472737951677E-2</v>
      </c>
      <c r="J246" s="32">
        <f t="shared" ref="J246" si="604">AVERAGE(J242:J245)</f>
        <v>0.39998750000000005</v>
      </c>
      <c r="K246" s="34">
        <f t="shared" ref="K246" si="605">AVERAGE(K242:K245)</f>
        <v>6.5220701868515057E-2</v>
      </c>
      <c r="L246" s="32">
        <f t="shared" ref="L246" si="606">AVERAGE(L242:L245)</f>
        <v>7.5627250000000004</v>
      </c>
      <c r="M246" s="34">
        <f t="shared" ref="M246" si="607">AVERAGE(M242:M245)</f>
        <v>1.2188941538376581</v>
      </c>
      <c r="N246" s="32">
        <f t="shared" ref="N246" si="608">AVERAGE(N242:N245)</f>
        <v>1</v>
      </c>
      <c r="O246" s="35">
        <f t="shared" ref="O246" si="609">AVERAGE(O242:O245)</f>
        <v>0.16262798055767974</v>
      </c>
      <c r="P246" s="93"/>
      <c r="Q246" s="2" t="s">
        <v>213</v>
      </c>
      <c r="R246" s="2"/>
      <c r="S246" s="2" t="s">
        <v>239</v>
      </c>
      <c r="T246" s="2">
        <v>5</v>
      </c>
      <c r="U246" s="30">
        <v>2.78</v>
      </c>
      <c r="V246" s="2">
        <v>18.969830000000002</v>
      </c>
      <c r="W246" s="31">
        <v>1.1100005767206904</v>
      </c>
      <c r="X246" s="2">
        <v>0.42875000000000002</v>
      </c>
      <c r="Y246" s="31">
        <v>2.508787623658177E-2</v>
      </c>
      <c r="Z246" s="2">
        <v>0.64917500000000006</v>
      </c>
      <c r="AA246" s="31">
        <v>3.7985824037044834E-2</v>
      </c>
      <c r="AB246" s="2">
        <v>4.0709749999999998</v>
      </c>
      <c r="AC246" s="31">
        <v>0.23820901915386231</v>
      </c>
      <c r="AD246" s="2">
        <v>0.5675</v>
      </c>
      <c r="AE246" s="1">
        <v>3.3206693327720478E-2</v>
      </c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</row>
    <row r="247" spans="1:74" s="32" customFormat="1" x14ac:dyDescent="0.3">
      <c r="A247" s="32" t="s">
        <v>211</v>
      </c>
      <c r="C247" s="32" t="s">
        <v>238</v>
      </c>
      <c r="E247" s="33" t="s">
        <v>268</v>
      </c>
      <c r="F247" s="32">
        <f>STDEV(F242:F245)/(SQRT(4))</f>
        <v>0.85920380862167955</v>
      </c>
      <c r="G247" s="34">
        <f t="shared" ref="G247:O247" si="610">STDEV(G242:G245)/(SQRT(4))</f>
        <v>0.47096665981247171</v>
      </c>
      <c r="H247" s="32">
        <f t="shared" si="610"/>
        <v>0.15923810705852839</v>
      </c>
      <c r="I247" s="34">
        <f t="shared" si="610"/>
        <v>2.7486364893243673E-2</v>
      </c>
      <c r="J247" s="32">
        <f t="shared" si="610"/>
        <v>7.3366120629688419E-2</v>
      </c>
      <c r="K247" s="34">
        <f t="shared" si="610"/>
        <v>1.7148942946394935E-2</v>
      </c>
      <c r="L247" s="32">
        <f t="shared" si="610"/>
        <v>1.2417738236759017</v>
      </c>
      <c r="M247" s="34">
        <f t="shared" si="610"/>
        <v>0.27763664897902102</v>
      </c>
      <c r="N247" s="32">
        <f t="shared" si="610"/>
        <v>7.327601926960807E-2</v>
      </c>
      <c r="O247" s="35">
        <f t="shared" si="610"/>
        <v>2.8370592872598192E-2</v>
      </c>
      <c r="P247" s="93"/>
      <c r="Q247" s="2" t="s">
        <v>213</v>
      </c>
      <c r="R247" s="2"/>
      <c r="S247" s="2" t="s">
        <v>239</v>
      </c>
      <c r="T247" s="2">
        <v>6</v>
      </c>
      <c r="U247" s="30">
        <v>2.2599999999999998</v>
      </c>
      <c r="V247" s="2">
        <v>18.247019999999999</v>
      </c>
      <c r="W247" s="31">
        <v>0.80559220941590148</v>
      </c>
      <c r="X247" s="2">
        <v>0.45755000000000001</v>
      </c>
      <c r="Y247" s="31">
        <v>2.0200488376636062E-2</v>
      </c>
      <c r="Z247" s="2">
        <v>0.74867499999999998</v>
      </c>
      <c r="AA247" s="31">
        <v>3.3053438171517874E-2</v>
      </c>
      <c r="AB247" s="2">
        <v>4.8834749999999998</v>
      </c>
      <c r="AC247" s="31">
        <v>0.21560174838835708</v>
      </c>
      <c r="AD247" s="2">
        <v>0.68500000000000005</v>
      </c>
      <c r="AE247" s="1">
        <v>3.0242234811486621E-2</v>
      </c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</row>
    <row r="248" spans="1:74" x14ac:dyDescent="0.3">
      <c r="A248" t="s">
        <v>211</v>
      </c>
      <c r="C248" t="s">
        <v>239</v>
      </c>
      <c r="D248">
        <v>5</v>
      </c>
      <c r="E248" s="30">
        <v>6.389999999999997</v>
      </c>
      <c r="F248">
        <v>15.52947</v>
      </c>
      <c r="G248" s="31">
        <v>2.0886826625973471</v>
      </c>
      <c r="H248">
        <v>0.26915</v>
      </c>
      <c r="I248" s="31">
        <v>3.6200136813302447E-2</v>
      </c>
      <c r="J248">
        <v>0.67067500000000002</v>
      </c>
      <c r="K248" s="31">
        <v>9.0204446432329999E-2</v>
      </c>
      <c r="L248">
        <v>4.7689749999999993</v>
      </c>
      <c r="M248" s="31">
        <v>0.64141760155756644</v>
      </c>
      <c r="N248">
        <v>0.95250000000000001</v>
      </c>
      <c r="O248" s="1">
        <v>0.12810934540096816</v>
      </c>
      <c r="Q248" s="2" t="s">
        <v>213</v>
      </c>
      <c r="S248" s="2" t="s">
        <v>239</v>
      </c>
      <c r="T248" s="2">
        <v>7</v>
      </c>
      <c r="U248" s="30">
        <v>2.25</v>
      </c>
      <c r="V248" s="2">
        <v>17.830449999999999</v>
      </c>
      <c r="W248" s="31">
        <v>0.77568662993039439</v>
      </c>
      <c r="X248" s="2">
        <v>0.43149999999999999</v>
      </c>
      <c r="Y248" s="31">
        <v>1.877175174013921E-2</v>
      </c>
      <c r="Z248" s="2">
        <v>0.51317500000000005</v>
      </c>
      <c r="AA248" s="31">
        <v>2.2324898491879356E-2</v>
      </c>
      <c r="AB248" s="2">
        <v>6.9719749999999996</v>
      </c>
      <c r="AC248" s="31">
        <v>0.30330517691415315</v>
      </c>
      <c r="AD248" s="2">
        <v>0.75850000000000006</v>
      </c>
      <c r="AE248" s="1">
        <v>3.2997389791183294E-2</v>
      </c>
    </row>
    <row r="249" spans="1:74" x14ac:dyDescent="0.3">
      <c r="A249" t="s">
        <v>211</v>
      </c>
      <c r="C249" t="s">
        <v>239</v>
      </c>
      <c r="D249">
        <v>6</v>
      </c>
      <c r="E249" s="30">
        <v>8.2100000000000009</v>
      </c>
      <c r="F249">
        <v>16.996259999999999</v>
      </c>
      <c r="G249" s="31">
        <v>2.7259092518069936</v>
      </c>
      <c r="H249">
        <v>0.46415000000000001</v>
      </c>
      <c r="I249" s="31">
        <v>7.4441717132252408E-2</v>
      </c>
      <c r="J249">
        <v>0.50667499999999999</v>
      </c>
      <c r="K249" s="31">
        <v>8.1261999413948058E-2</v>
      </c>
      <c r="L249">
        <v>6.0519749999999997</v>
      </c>
      <c r="M249" s="31">
        <v>0.97063322426255128</v>
      </c>
      <c r="N249">
        <v>0.89449999999999996</v>
      </c>
      <c r="O249" s="1">
        <v>0.14346249267435049</v>
      </c>
      <c r="Q249" s="2" t="s">
        <v>213</v>
      </c>
      <c r="S249" s="2" t="s">
        <v>239</v>
      </c>
      <c r="T249" s="2">
        <v>8</v>
      </c>
      <c r="U249" s="30">
        <v>2.4</v>
      </c>
      <c r="V249" s="2">
        <v>16.42465</v>
      </c>
      <c r="W249" s="31">
        <v>0.81176194398682033</v>
      </c>
      <c r="X249" s="2">
        <v>0.41165000000000002</v>
      </c>
      <c r="Y249" s="31">
        <v>2.0345140032948926E-2</v>
      </c>
      <c r="Z249" s="2">
        <v>0.68017499999999997</v>
      </c>
      <c r="AA249" s="31">
        <v>3.3616556836902796E-2</v>
      </c>
      <c r="AB249" s="2">
        <v>3.837475</v>
      </c>
      <c r="AC249" s="31">
        <v>0.18966103789126851</v>
      </c>
      <c r="AD249" s="2">
        <v>0.63</v>
      </c>
      <c r="AE249" s="1">
        <v>3.1136738056013177E-2</v>
      </c>
    </row>
    <row r="250" spans="1:74" x14ac:dyDescent="0.3">
      <c r="A250" t="s">
        <v>211</v>
      </c>
      <c r="C250" t="s">
        <v>239</v>
      </c>
      <c r="D250">
        <v>7</v>
      </c>
      <c r="E250" s="30">
        <v>8.06</v>
      </c>
      <c r="F250">
        <v>17.91207</v>
      </c>
      <c r="G250" s="31">
        <v>2.7914014733178658</v>
      </c>
      <c r="H250">
        <v>0.47544999999999998</v>
      </c>
      <c r="I250" s="31">
        <v>7.4093716163959794E-2</v>
      </c>
      <c r="J250">
        <v>0.49717500000000003</v>
      </c>
      <c r="K250" s="31">
        <v>7.7479321345707661E-2</v>
      </c>
      <c r="L250">
        <v>6.2419749999999992</v>
      </c>
      <c r="M250" s="31">
        <v>0.9727439771848414</v>
      </c>
      <c r="N250">
        <v>0.86099999999999999</v>
      </c>
      <c r="O250" s="1">
        <v>0.13417749419953595</v>
      </c>
      <c r="Q250" s="32" t="s">
        <v>213</v>
      </c>
      <c r="R250" s="32"/>
      <c r="S250" s="32" t="s">
        <v>359</v>
      </c>
      <c r="T250" s="32"/>
      <c r="U250" s="33" t="s">
        <v>267</v>
      </c>
      <c r="V250" s="32">
        <f>AVERAGE(V242:V249)</f>
        <v>19.975960000000001</v>
      </c>
      <c r="W250" s="34">
        <f t="shared" ref="W250" si="611">AVERAGE(W242:W249)</f>
        <v>1.130517823670643</v>
      </c>
      <c r="X250" s="32">
        <f t="shared" ref="X250" si="612">AVERAGE(X242:X249)</f>
        <v>0.47783749999999992</v>
      </c>
      <c r="Y250" s="34">
        <f t="shared" ref="Y250" si="613">AVERAGE(Y242:Y249)</f>
        <v>2.7067398303826221E-2</v>
      </c>
      <c r="Z250" s="32">
        <f t="shared" ref="Z250" si="614">AVERAGE(Z242:Z249)</f>
        <v>0.57640625000000001</v>
      </c>
      <c r="AA250" s="34">
        <f t="shared" ref="AA250" si="615">AVERAGE(AA242:AA249)</f>
        <v>3.1312391264563949E-2</v>
      </c>
      <c r="AB250" s="32">
        <f t="shared" ref="AB250" si="616">AVERAGE(AB242:AB249)</f>
        <v>6.058349999999999</v>
      </c>
      <c r="AC250" s="34">
        <f t="shared" ref="AC250" si="617">AVERAGE(AC242:AC249)</f>
        <v>0.34655900716570154</v>
      </c>
      <c r="AD250" s="32">
        <f t="shared" ref="AD250" si="618">AVERAGE(AD242:AD249)</f>
        <v>0.73256249999999989</v>
      </c>
      <c r="AE250" s="35">
        <f>AVERAGE(AE242:AE249)</f>
        <v>4.1581638668141879E-2</v>
      </c>
    </row>
    <row r="251" spans="1:74" x14ac:dyDescent="0.3">
      <c r="A251" t="s">
        <v>211</v>
      </c>
      <c r="C251" t="s">
        <v>239</v>
      </c>
      <c r="D251">
        <v>8</v>
      </c>
      <c r="E251" s="30">
        <v>6.73</v>
      </c>
      <c r="F251">
        <v>14.909239999999999</v>
      </c>
      <c r="G251" s="31">
        <v>2.0662929406919273</v>
      </c>
      <c r="H251">
        <v>0.58374999999999999</v>
      </c>
      <c r="I251" s="31">
        <v>8.0902749176276767E-2</v>
      </c>
      <c r="J251">
        <v>0.59367500000000006</v>
      </c>
      <c r="K251" s="31">
        <v>8.2278269151565095E-2</v>
      </c>
      <c r="L251">
        <v>4.8019749999999997</v>
      </c>
      <c r="M251" s="31">
        <v>0.66551259781713346</v>
      </c>
      <c r="N251">
        <v>0.79749999999999999</v>
      </c>
      <c r="O251" s="1">
        <v>0.11052666803953871</v>
      </c>
      <c r="Q251" s="32" t="s">
        <v>213</v>
      </c>
      <c r="R251" s="32"/>
      <c r="S251" s="32" t="s">
        <v>359</v>
      </c>
      <c r="T251" s="32"/>
      <c r="U251" s="33" t="s">
        <v>268</v>
      </c>
      <c r="V251" s="32">
        <f>STDEV(V242:V249)/(SQRT(8))</f>
        <v>1.0390545653742129</v>
      </c>
      <c r="W251" s="34">
        <f t="shared" ref="W251:AE251" si="619">STDEV(W242:W249)/(SQRT(8))</f>
        <v>0.14334003899729422</v>
      </c>
      <c r="X251" s="32">
        <f t="shared" si="619"/>
        <v>2.4875965074602876E-2</v>
      </c>
      <c r="Y251" s="34">
        <f t="shared" si="619"/>
        <v>3.5126096936830245E-3</v>
      </c>
      <c r="Z251" s="32">
        <f t="shared" si="619"/>
        <v>4.4660571994189976E-2</v>
      </c>
      <c r="AA251" s="34">
        <f t="shared" si="619"/>
        <v>2.4781719493035983E-3</v>
      </c>
      <c r="AB251" s="32">
        <f t="shared" si="619"/>
        <v>0.63196566044536262</v>
      </c>
      <c r="AC251" s="34">
        <f t="shared" si="619"/>
        <v>6.0506297951357355E-2</v>
      </c>
      <c r="AD251" s="32">
        <f t="shared" si="619"/>
        <v>6.355554639587814E-2</v>
      </c>
      <c r="AE251" s="35">
        <f t="shared" si="619"/>
        <v>6.7422732006668989E-3</v>
      </c>
    </row>
    <row r="252" spans="1:74" s="32" customFormat="1" x14ac:dyDescent="0.3">
      <c r="A252" s="32" t="s">
        <v>211</v>
      </c>
      <c r="C252" s="32" t="s">
        <v>239</v>
      </c>
      <c r="E252" s="33" t="s">
        <v>267</v>
      </c>
      <c r="F252" s="32">
        <f>AVERAGE(F248:F251)</f>
        <v>16.336759999999998</v>
      </c>
      <c r="G252" s="34">
        <f t="shared" ref="G252" si="620">AVERAGE(G248:G251)</f>
        <v>2.4180715821035332</v>
      </c>
      <c r="H252" s="32">
        <f t="shared" ref="H252" si="621">AVERAGE(H248:H251)</f>
        <v>0.448125</v>
      </c>
      <c r="I252" s="34">
        <f t="shared" ref="I252" si="622">AVERAGE(I248:I251)</f>
        <v>6.6409579821447851E-2</v>
      </c>
      <c r="J252" s="32">
        <f t="shared" ref="J252" si="623">AVERAGE(J248:J251)</f>
        <v>0.56705000000000005</v>
      </c>
      <c r="K252" s="34">
        <f t="shared" ref="K252" si="624">AVERAGE(K248:K251)</f>
        <v>8.2806009085887713E-2</v>
      </c>
      <c r="L252" s="32">
        <f t="shared" ref="L252" si="625">AVERAGE(L248:L251)</f>
        <v>5.4662249999999997</v>
      </c>
      <c r="M252" s="34">
        <f t="shared" ref="M252" si="626">AVERAGE(M248:M251)</f>
        <v>0.81257685020552306</v>
      </c>
      <c r="N252" s="32">
        <f t="shared" ref="N252" si="627">AVERAGE(N248:N251)</f>
        <v>0.87637500000000002</v>
      </c>
      <c r="O252" s="35">
        <f t="shared" ref="O252" si="628">AVERAGE(O248:O251)</f>
        <v>0.12906900007859834</v>
      </c>
      <c r="P252" s="93"/>
      <c r="Q252" s="2" t="s">
        <v>213</v>
      </c>
      <c r="R252" s="2"/>
      <c r="S252" s="2" t="s">
        <v>240</v>
      </c>
      <c r="T252" s="2">
        <v>9</v>
      </c>
      <c r="U252" s="30">
        <v>5.0599999999999996</v>
      </c>
      <c r="V252" s="2">
        <v>19.849150000000002</v>
      </c>
      <c r="W252" s="31">
        <v>2.072996883384933</v>
      </c>
      <c r="X252" s="2">
        <v>0.15955</v>
      </c>
      <c r="Y252" s="31">
        <v>1.6663013415892668E-2</v>
      </c>
      <c r="Z252" s="2">
        <v>4.6975000000000003E-2</v>
      </c>
      <c r="AA252" s="31">
        <v>4.9059545923632606E-3</v>
      </c>
      <c r="AB252" s="2">
        <v>2.0664750000000001</v>
      </c>
      <c r="AC252" s="31">
        <v>0.21581761609907119</v>
      </c>
      <c r="AD252" s="2">
        <v>0.12305000000000001</v>
      </c>
      <c r="AE252" s="1">
        <v>1.2851042311661506E-2</v>
      </c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</row>
    <row r="253" spans="1:74" s="32" customFormat="1" x14ac:dyDescent="0.3">
      <c r="A253" s="32" t="s">
        <v>211</v>
      </c>
      <c r="C253" s="32" t="s">
        <v>239</v>
      </c>
      <c r="E253" s="33" t="s">
        <v>268</v>
      </c>
      <c r="F253" s="32">
        <f>STDEV(F248:F251)/(SQRT(4))</f>
        <v>0.68350032556685758</v>
      </c>
      <c r="G253" s="34">
        <f t="shared" ref="G253:O253" si="629">STDEV(G248:G251)/(SQRT(4))</f>
        <v>0.19714303424362895</v>
      </c>
      <c r="H253" s="32">
        <f t="shared" si="629"/>
        <v>6.5466051953156024E-2</v>
      </c>
      <c r="I253" s="34">
        <f t="shared" si="629"/>
        <v>1.0190778453746269E-2</v>
      </c>
      <c r="J253" s="32">
        <f t="shared" si="629"/>
        <v>4.0798986404893031E-2</v>
      </c>
      <c r="K253" s="34">
        <f t="shared" si="629"/>
        <v>2.6735268958802106E-3</v>
      </c>
      <c r="L253" s="32">
        <f t="shared" si="629"/>
        <v>0.39499754746073884</v>
      </c>
      <c r="M253" s="34">
        <f t="shared" si="629"/>
        <v>9.1995791875295996E-2</v>
      </c>
      <c r="N253" s="32">
        <f t="shared" si="629"/>
        <v>3.2379504191180367E-2</v>
      </c>
      <c r="O253" s="35">
        <f t="shared" si="629"/>
        <v>6.9402711032222454E-3</v>
      </c>
      <c r="P253" s="93"/>
      <c r="Q253" s="2" t="s">
        <v>213</v>
      </c>
      <c r="R253" s="2"/>
      <c r="S253" s="2" t="s">
        <v>240</v>
      </c>
      <c r="T253" s="2">
        <v>10</v>
      </c>
      <c r="U253" s="30">
        <v>5.68</v>
      </c>
      <c r="V253" s="2">
        <v>17.001609999999999</v>
      </c>
      <c r="W253" s="31">
        <v>1.9449978811681772</v>
      </c>
      <c r="X253" s="2">
        <v>0.49925000000000003</v>
      </c>
      <c r="Y253" s="31">
        <v>5.7114602215508563E-2</v>
      </c>
      <c r="Z253" s="2">
        <v>0.282775</v>
      </c>
      <c r="AA253" s="31">
        <v>3.2349687814702918E-2</v>
      </c>
      <c r="AB253" s="2">
        <v>3.1804749999999999</v>
      </c>
      <c r="AC253" s="31">
        <v>0.36384890231621347</v>
      </c>
      <c r="AD253" s="2">
        <v>0.18714999999999998</v>
      </c>
      <c r="AE253" s="1">
        <v>2.1410110775427992E-2</v>
      </c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</row>
    <row r="254" spans="1:74" x14ac:dyDescent="0.3">
      <c r="A254" t="s">
        <v>211</v>
      </c>
      <c r="C254" t="s">
        <v>240</v>
      </c>
      <c r="D254">
        <v>9</v>
      </c>
      <c r="E254" s="30">
        <v>8.4600000000000009</v>
      </c>
      <c r="F254">
        <v>15.083409999999999</v>
      </c>
      <c r="G254" s="31">
        <v>2.6337595170278636</v>
      </c>
      <c r="H254">
        <v>0.34745000000000004</v>
      </c>
      <c r="I254" s="31">
        <v>6.0669287925696605E-2</v>
      </c>
      <c r="J254">
        <v>0.166075</v>
      </c>
      <c r="K254" s="31">
        <v>2.8998854489164089E-2</v>
      </c>
      <c r="L254">
        <v>2.6509749999999999</v>
      </c>
      <c r="M254" s="31">
        <v>0.46289470588235293</v>
      </c>
      <c r="N254">
        <v>0.17675000000000002</v>
      </c>
      <c r="O254" s="1">
        <v>3.0862848297213627E-2</v>
      </c>
      <c r="Q254" s="2" t="s">
        <v>213</v>
      </c>
      <c r="S254" s="2" t="s">
        <v>240</v>
      </c>
      <c r="T254" s="2">
        <v>11</v>
      </c>
      <c r="U254" s="30">
        <v>4.0999999999999996</v>
      </c>
      <c r="V254" s="2">
        <v>18.9131</v>
      </c>
      <c r="W254" s="31">
        <v>1.5168957355242565</v>
      </c>
      <c r="X254" s="2">
        <v>0.46060000000000001</v>
      </c>
      <c r="Y254" s="31">
        <v>3.694170579029734E-2</v>
      </c>
      <c r="Z254" s="2">
        <v>0.105325</v>
      </c>
      <c r="AA254" s="31">
        <v>8.4474276212832544E-3</v>
      </c>
      <c r="AB254" s="2">
        <v>2.790975</v>
      </c>
      <c r="AC254" s="31">
        <v>0.22384580399061033</v>
      </c>
      <c r="AD254" s="2">
        <v>0.14529999999999998</v>
      </c>
      <c r="AE254" s="1">
        <v>1.1653560250391234E-2</v>
      </c>
    </row>
    <row r="255" spans="1:74" x14ac:dyDescent="0.3">
      <c r="A255" t="s">
        <v>211</v>
      </c>
      <c r="C255" t="s">
        <v>240</v>
      </c>
      <c r="D255">
        <v>10</v>
      </c>
      <c r="E255" s="30">
        <v>9.629999999999999</v>
      </c>
      <c r="F255">
        <v>15.558630000000001</v>
      </c>
      <c r="G255" s="31">
        <v>3.0177161510574018</v>
      </c>
      <c r="H255">
        <v>0.47655000000000003</v>
      </c>
      <c r="I255" s="31">
        <v>9.2430543806646517E-2</v>
      </c>
      <c r="J255">
        <v>0.257025</v>
      </c>
      <c r="K255" s="31">
        <v>4.9851978851963741E-2</v>
      </c>
      <c r="L255">
        <v>3.518475</v>
      </c>
      <c r="M255" s="31">
        <v>0.68243533232628395</v>
      </c>
      <c r="N255">
        <v>0.22205000000000003</v>
      </c>
      <c r="O255" s="1">
        <v>4.3068308157099701E-2</v>
      </c>
      <c r="Q255" s="2" t="s">
        <v>213</v>
      </c>
      <c r="S255" s="2" t="s">
        <v>240</v>
      </c>
      <c r="T255" s="2">
        <v>12</v>
      </c>
      <c r="U255" s="30">
        <v>5.63</v>
      </c>
      <c r="V255" s="2">
        <v>16.649259999999998</v>
      </c>
      <c r="W255" s="31">
        <v>1.8852641552695091</v>
      </c>
      <c r="X255" s="2">
        <v>0.37605</v>
      </c>
      <c r="Y255" s="31">
        <v>4.2581687449718422E-2</v>
      </c>
      <c r="Z255" s="2">
        <v>8.0024999999999999E-2</v>
      </c>
      <c r="AA255" s="31">
        <v>9.0615597345132751E-3</v>
      </c>
      <c r="AB255" s="2">
        <v>2.3384749999999999</v>
      </c>
      <c r="AC255" s="31">
        <v>0.26479513777152053</v>
      </c>
      <c r="AD255" s="2">
        <v>0.11209999999999999</v>
      </c>
      <c r="AE255" s="1">
        <v>1.2693543845534996E-2</v>
      </c>
    </row>
    <row r="256" spans="1:74" x14ac:dyDescent="0.3">
      <c r="A256" t="s">
        <v>211</v>
      </c>
      <c r="C256" t="s">
        <v>240</v>
      </c>
      <c r="D256">
        <v>11</v>
      </c>
      <c r="E256" s="30">
        <v>7.32</v>
      </c>
      <c r="F256">
        <v>17.387039999999999</v>
      </c>
      <c r="G256" s="31">
        <v>2.4896935211267608</v>
      </c>
      <c r="H256">
        <v>0.43885000000000002</v>
      </c>
      <c r="I256" s="31">
        <v>6.2840023474178414E-2</v>
      </c>
      <c r="J256">
        <v>0.18982499999999999</v>
      </c>
      <c r="K256" s="31">
        <v>2.7181514084507044E-2</v>
      </c>
      <c r="L256">
        <v>3.381475</v>
      </c>
      <c r="M256" s="31">
        <v>0.48420181924882638</v>
      </c>
      <c r="N256">
        <v>0.2082</v>
      </c>
      <c r="O256" s="1">
        <v>2.9812676056338031E-2</v>
      </c>
      <c r="Q256" s="2" t="s">
        <v>213</v>
      </c>
      <c r="S256" s="2" t="s">
        <v>241</v>
      </c>
      <c r="T256" s="2">
        <v>13</v>
      </c>
      <c r="U256" s="30">
        <v>4.04</v>
      </c>
      <c r="V256" s="2">
        <v>16.393160000000002</v>
      </c>
      <c r="W256" s="31">
        <v>1.3182397770700638</v>
      </c>
      <c r="X256" s="2">
        <v>0.37795000000000001</v>
      </c>
      <c r="Y256" s="31">
        <v>3.039247611464968E-2</v>
      </c>
      <c r="Z256" s="2">
        <v>0.13817499999999999</v>
      </c>
      <c r="AA256" s="31">
        <v>1.1111206210191083E-2</v>
      </c>
      <c r="AB256" s="2">
        <v>3.6784750000000002</v>
      </c>
      <c r="AC256" s="31">
        <v>0.29580093550955416</v>
      </c>
      <c r="AD256" s="2">
        <v>0.24804999999999999</v>
      </c>
      <c r="AE256" s="1">
        <v>1.9946695859872611E-2</v>
      </c>
    </row>
    <row r="257" spans="1:74" x14ac:dyDescent="0.3">
      <c r="A257" t="s">
        <v>211</v>
      </c>
      <c r="C257" t="s">
        <v>240</v>
      </c>
      <c r="D257">
        <v>12</v>
      </c>
      <c r="E257" s="30">
        <v>8.8000000000000007</v>
      </c>
      <c r="F257">
        <v>15.176819999999999</v>
      </c>
      <c r="G257" s="31">
        <v>2.686162831858407</v>
      </c>
      <c r="H257">
        <v>0.48825000000000002</v>
      </c>
      <c r="I257" s="31">
        <v>8.641592920353984E-2</v>
      </c>
      <c r="J257">
        <v>0.26277500000000004</v>
      </c>
      <c r="K257" s="31">
        <v>4.6508849557522131E-2</v>
      </c>
      <c r="L257">
        <v>3.721975</v>
      </c>
      <c r="M257" s="31">
        <v>0.65875663716814159</v>
      </c>
      <c r="N257">
        <v>0.22234999999999999</v>
      </c>
      <c r="O257" s="1">
        <v>3.9353982300884958E-2</v>
      </c>
      <c r="Q257" s="2" t="s">
        <v>213</v>
      </c>
      <c r="S257" s="2" t="s">
        <v>241</v>
      </c>
      <c r="T257" s="2">
        <v>14</v>
      </c>
      <c r="U257" s="30">
        <v>5.87</v>
      </c>
      <c r="V257" s="2">
        <v>14.93036</v>
      </c>
      <c r="W257" s="31">
        <v>1.7385680063479472</v>
      </c>
      <c r="X257" s="2">
        <v>0.45219999999999999</v>
      </c>
      <c r="Y257" s="31">
        <v>5.2656496726839919E-2</v>
      </c>
      <c r="Z257" s="2">
        <v>0.104975</v>
      </c>
      <c r="AA257" s="31">
        <v>1.2223829597302123E-2</v>
      </c>
      <c r="AB257" s="2">
        <v>4.4889749999999999</v>
      </c>
      <c r="AC257" s="31">
        <v>0.52271936619718318</v>
      </c>
      <c r="AD257" s="2">
        <v>0.37404999999999999</v>
      </c>
      <c r="AE257" s="1">
        <v>4.355630827216822E-2</v>
      </c>
    </row>
    <row r="258" spans="1:74" s="32" customFormat="1" x14ac:dyDescent="0.3">
      <c r="A258" s="32" t="s">
        <v>211</v>
      </c>
      <c r="C258" s="32" t="s">
        <v>240</v>
      </c>
      <c r="E258" s="33" t="s">
        <v>267</v>
      </c>
      <c r="F258" s="32">
        <f>AVERAGE(F254:F257)</f>
        <v>15.801475</v>
      </c>
      <c r="G258" s="34">
        <f t="shared" ref="G258" si="630">AVERAGE(G254:G257)</f>
        <v>2.7068330052676082</v>
      </c>
      <c r="H258" s="32">
        <f t="shared" ref="H258" si="631">AVERAGE(H254:H257)</f>
        <v>0.43777500000000003</v>
      </c>
      <c r="I258" s="34">
        <f t="shared" ref="I258" si="632">AVERAGE(I254:I257)</f>
        <v>7.5588946102515348E-2</v>
      </c>
      <c r="J258" s="32">
        <f t="shared" ref="J258" si="633">AVERAGE(J254:J257)</f>
        <v>0.21892500000000004</v>
      </c>
      <c r="K258" s="34">
        <f t="shared" ref="K258" si="634">AVERAGE(K254:K257)</f>
        <v>3.8135299245789248E-2</v>
      </c>
      <c r="L258" s="32">
        <f t="shared" ref="L258" si="635">AVERAGE(L254:L257)</f>
        <v>3.318225</v>
      </c>
      <c r="M258" s="34">
        <f t="shared" ref="M258" si="636">AVERAGE(M254:M257)</f>
        <v>0.57207212365640125</v>
      </c>
      <c r="N258" s="32">
        <f t="shared" ref="N258" si="637">AVERAGE(N254:N257)</f>
        <v>0.20733750000000001</v>
      </c>
      <c r="O258" s="35">
        <f t="shared" ref="O258" si="638">AVERAGE(O254:O257)</f>
        <v>3.5774453702884082E-2</v>
      </c>
      <c r="P258" s="93"/>
      <c r="Q258" s="2" t="s">
        <v>213</v>
      </c>
      <c r="R258" s="2"/>
      <c r="S258" s="2" t="s">
        <v>241</v>
      </c>
      <c r="T258" s="2">
        <v>15</v>
      </c>
      <c r="U258" s="30">
        <v>4.4000000000000004</v>
      </c>
      <c r="V258" s="2">
        <v>17.116479999999999</v>
      </c>
      <c r="W258" s="31">
        <v>1.4263733333333333</v>
      </c>
      <c r="X258" s="2">
        <v>0.46939999999999998</v>
      </c>
      <c r="Y258" s="31">
        <v>3.9116666666666668E-2</v>
      </c>
      <c r="Z258" s="2">
        <v>8.9024999999999993E-2</v>
      </c>
      <c r="AA258" s="31">
        <v>7.4187500000000009E-3</v>
      </c>
      <c r="AB258" s="2">
        <v>5.0319749999999992</v>
      </c>
      <c r="AC258" s="31">
        <v>0.41933124999999999</v>
      </c>
      <c r="AD258" s="2">
        <v>0.36115000000000003</v>
      </c>
      <c r="AE258" s="1">
        <v>3.0095833333333339E-2</v>
      </c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</row>
    <row r="259" spans="1:74" s="32" customFormat="1" x14ac:dyDescent="0.3">
      <c r="A259" s="32" t="s">
        <v>211</v>
      </c>
      <c r="C259" s="32" t="s">
        <v>240</v>
      </c>
      <c r="E259" s="33" t="s">
        <v>268</v>
      </c>
      <c r="F259" s="32">
        <f>STDEV(F254:F257)/(SQRT(4))</f>
        <v>0.53842372382260417</v>
      </c>
      <c r="G259" s="34">
        <f t="shared" ref="G259:O259" si="639">STDEV(G254:G257)/(SQRT(4))</f>
        <v>0.11164112021017834</v>
      </c>
      <c r="H259" s="32">
        <f t="shared" si="639"/>
        <v>3.1899565697148004E-2</v>
      </c>
      <c r="I259" s="34">
        <f t="shared" si="639"/>
        <v>8.0931771912833069E-3</v>
      </c>
      <c r="J259" s="32">
        <f t="shared" si="639"/>
        <v>2.4177063855370478E-2</v>
      </c>
      <c r="K259" s="34">
        <f t="shared" si="639"/>
        <v>5.8513314579337261E-3</v>
      </c>
      <c r="L259" s="32">
        <f t="shared" si="639"/>
        <v>0.23315539346109965</v>
      </c>
      <c r="M259" s="34">
        <f t="shared" si="639"/>
        <v>5.7253196169273719E-2</v>
      </c>
      <c r="N259" s="32">
        <f t="shared" si="639"/>
        <v>1.0716699876827752E-2</v>
      </c>
      <c r="O259" s="35">
        <f t="shared" si="639"/>
        <v>3.2362529535335314E-3</v>
      </c>
      <c r="P259" s="93"/>
      <c r="Q259" s="2" t="s">
        <v>213</v>
      </c>
      <c r="R259" s="2"/>
      <c r="S259" s="2" t="s">
        <v>241</v>
      </c>
      <c r="T259" s="2">
        <v>16</v>
      </c>
      <c r="U259" s="30">
        <v>3.81</v>
      </c>
      <c r="V259" s="2">
        <v>14.728190000000001</v>
      </c>
      <c r="W259" s="31">
        <v>1.1070113217597162</v>
      </c>
      <c r="X259" s="2">
        <v>0.44564999999999999</v>
      </c>
      <c r="Y259" s="31">
        <v>3.3496281317814167E-2</v>
      </c>
      <c r="Z259" s="2">
        <v>6.9874999999999993E-2</v>
      </c>
      <c r="AA259" s="31">
        <v>5.2519974353915956E-3</v>
      </c>
      <c r="AB259" s="2">
        <v>4.8784749999999999</v>
      </c>
      <c r="AC259" s="31">
        <v>0.3666796162951273</v>
      </c>
      <c r="AD259" s="2">
        <v>0.36660000000000004</v>
      </c>
      <c r="AE259" s="1">
        <v>2.7554665614519636E-2</v>
      </c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</row>
    <row r="260" spans="1:74" x14ac:dyDescent="0.3">
      <c r="A260" t="s">
        <v>211</v>
      </c>
      <c r="C260" t="s">
        <v>241</v>
      </c>
      <c r="D260">
        <v>13</v>
      </c>
      <c r="E260" s="30">
        <v>7.9</v>
      </c>
      <c r="F260">
        <v>14.868399999999999</v>
      </c>
      <c r="G260" s="31">
        <v>2.3379848726114649</v>
      </c>
      <c r="H260">
        <v>0.30375000000000002</v>
      </c>
      <c r="I260" s="31">
        <v>4.7763236464968155E-2</v>
      </c>
      <c r="J260">
        <v>0.25032500000000002</v>
      </c>
      <c r="K260" s="31">
        <v>3.9362410429936309E-2</v>
      </c>
      <c r="L260">
        <v>3.8449750000000003</v>
      </c>
      <c r="M260" s="31">
        <v>0.60460395103503195</v>
      </c>
      <c r="N260">
        <v>0.29300000000000004</v>
      </c>
      <c r="O260" s="1">
        <v>4.6072850318471338E-2</v>
      </c>
      <c r="Q260" s="32" t="s">
        <v>213</v>
      </c>
      <c r="R260" s="32"/>
      <c r="S260" s="32" t="s">
        <v>360</v>
      </c>
      <c r="T260" s="32"/>
      <c r="U260" s="33" t="s">
        <v>267</v>
      </c>
      <c r="V260" s="32">
        <f>AVERAGE(V252:V259)</f>
        <v>16.94766375</v>
      </c>
      <c r="W260" s="34">
        <f t="shared" ref="W260" si="640">AVERAGE(W252:W259)</f>
        <v>1.626293386732242</v>
      </c>
      <c r="X260" s="32">
        <f t="shared" ref="X260" si="641">AVERAGE(X252:X259)</f>
        <v>0.40508125</v>
      </c>
      <c r="Y260" s="34">
        <f t="shared" ref="Y260" si="642">AVERAGE(Y252:Y259)</f>
        <v>3.8620366212173435E-2</v>
      </c>
      <c r="Z260" s="32">
        <f t="shared" ref="Z260" si="643">AVERAGE(Z252:Z259)</f>
        <v>0.11464375000000002</v>
      </c>
      <c r="AA260" s="34">
        <f t="shared" ref="AA260" si="644">AVERAGE(AA252:AA259)</f>
        <v>1.1346301625718438E-2</v>
      </c>
      <c r="AB260" s="32">
        <f t="shared" ref="AB260" si="645">AVERAGE(AB252:AB259)</f>
        <v>3.5567874999999995</v>
      </c>
      <c r="AC260" s="34">
        <f t="shared" ref="AC260" si="646">AVERAGE(AC252:AC259)</f>
        <v>0.33410482852241002</v>
      </c>
      <c r="AD260" s="32">
        <f t="shared" ref="AD260" si="647">AVERAGE(AD252:AD259)</f>
        <v>0.23968125000000001</v>
      </c>
      <c r="AE260" s="35">
        <f>AVERAGE(AE252:AE259)</f>
        <v>2.2470220032863693E-2</v>
      </c>
    </row>
    <row r="261" spans="1:74" x14ac:dyDescent="0.3">
      <c r="A261" t="s">
        <v>211</v>
      </c>
      <c r="C261" t="s">
        <v>241</v>
      </c>
      <c r="D261">
        <v>14</v>
      </c>
      <c r="E261" s="30">
        <v>10.94</v>
      </c>
      <c r="F261">
        <v>13.974770000000001</v>
      </c>
      <c r="G261" s="31">
        <v>3.032810628843484</v>
      </c>
      <c r="H261">
        <v>0.38815</v>
      </c>
      <c r="I261" s="31">
        <v>8.4236480856972815E-2</v>
      </c>
      <c r="J261">
        <v>0.21132499999999999</v>
      </c>
      <c r="K261" s="31">
        <v>4.586184288831581E-2</v>
      </c>
      <c r="L261">
        <v>4.677975</v>
      </c>
      <c r="M261" s="31">
        <v>1.0152161575084309</v>
      </c>
      <c r="N261">
        <v>0.43630000000000002</v>
      </c>
      <c r="O261" s="1">
        <v>9.4686014679627062E-2</v>
      </c>
      <c r="Q261" s="32" t="s">
        <v>213</v>
      </c>
      <c r="R261" s="32"/>
      <c r="S261" s="32" t="s">
        <v>360</v>
      </c>
      <c r="T261" s="32"/>
      <c r="U261" s="33" t="s">
        <v>268</v>
      </c>
      <c r="V261" s="32">
        <f>STDEV(V252:V259)/(SQRT(8))</f>
        <v>0.62256767545767799</v>
      </c>
      <c r="W261" s="34">
        <f t="shared" ref="W261:AE261" si="648">STDEV(W252:W259)/(SQRT(8))</f>
        <v>0.1193191085411386</v>
      </c>
      <c r="X261" s="32">
        <f t="shared" si="648"/>
        <v>3.8223380019746157E-2</v>
      </c>
      <c r="Y261" s="34">
        <f t="shared" si="648"/>
        <v>4.4997733461844668E-3</v>
      </c>
      <c r="Z261" s="32">
        <f t="shared" si="648"/>
        <v>2.5856830987291465E-2</v>
      </c>
      <c r="AA261" s="34">
        <f t="shared" si="648"/>
        <v>3.1328767811507671E-3</v>
      </c>
      <c r="AB261" s="32">
        <f t="shared" si="648"/>
        <v>0.40620662337108182</v>
      </c>
      <c r="AC261" s="34">
        <f t="shared" si="648"/>
        <v>3.7130261058185683E-2</v>
      </c>
      <c r="AD261" s="32">
        <f t="shared" si="648"/>
        <v>4.0208208047855638E-2</v>
      </c>
      <c r="AE261" s="35">
        <f t="shared" si="648"/>
        <v>3.8758151086484335E-3</v>
      </c>
    </row>
    <row r="262" spans="1:74" x14ac:dyDescent="0.3">
      <c r="A262" t="s">
        <v>211</v>
      </c>
      <c r="C262" t="s">
        <v>241</v>
      </c>
      <c r="D262">
        <v>15</v>
      </c>
      <c r="E262" s="30">
        <v>11.549999999999997</v>
      </c>
      <c r="F262">
        <v>13.08165</v>
      </c>
      <c r="G262" s="31">
        <v>2.8616109374999992</v>
      </c>
      <c r="H262">
        <v>0.3725</v>
      </c>
      <c r="I262" s="31">
        <v>8.1484374999999984E-2</v>
      </c>
      <c r="J262">
        <v>0.34312500000000001</v>
      </c>
      <c r="K262" s="31">
        <v>7.5058593749999986E-2</v>
      </c>
      <c r="L262">
        <v>2.7229749999999999</v>
      </c>
      <c r="M262" s="31">
        <v>0.59565078124999982</v>
      </c>
      <c r="N262">
        <v>0.27590000000000003</v>
      </c>
      <c r="O262" s="1">
        <v>6.0353124999999994E-2</v>
      </c>
    </row>
    <row r="263" spans="1:74" x14ac:dyDescent="0.3">
      <c r="A263" t="s">
        <v>211</v>
      </c>
      <c r="C263" t="s">
        <v>241</v>
      </c>
      <c r="D263">
        <v>16</v>
      </c>
      <c r="E263" s="30">
        <v>10.86</v>
      </c>
      <c r="F263">
        <v>13.928848</v>
      </c>
      <c r="G263" s="31">
        <v>2.9841643180114423</v>
      </c>
      <c r="H263">
        <v>0.29780000000000001</v>
      </c>
      <c r="I263" s="31">
        <v>6.3801696587098056E-2</v>
      </c>
      <c r="J263">
        <v>8.5275000000000004E-2</v>
      </c>
      <c r="K263" s="31">
        <v>1.8269609390412313E-2</v>
      </c>
      <c r="L263">
        <v>3.8094749999999999</v>
      </c>
      <c r="M263" s="31">
        <v>0.81615503057802319</v>
      </c>
      <c r="N263">
        <v>0.30795</v>
      </c>
      <c r="O263" s="1">
        <v>6.5976267508384298E-2</v>
      </c>
    </row>
    <row r="264" spans="1:74" s="32" customFormat="1" x14ac:dyDescent="0.3">
      <c r="A264" s="32" t="s">
        <v>211</v>
      </c>
      <c r="C264" s="32" t="s">
        <v>241</v>
      </c>
      <c r="E264" s="33" t="s">
        <v>267</v>
      </c>
      <c r="F264" s="32">
        <f>AVERAGE(F260:F263)</f>
        <v>13.963417</v>
      </c>
      <c r="G264" s="34">
        <f t="shared" ref="G264" si="649">AVERAGE(G260:G263)</f>
        <v>2.8041426892415977</v>
      </c>
      <c r="H264" s="32">
        <f t="shared" ref="H264" si="650">AVERAGE(H260:H263)</f>
        <v>0.34055000000000002</v>
      </c>
      <c r="I264" s="34">
        <f t="shared" ref="I264" si="651">AVERAGE(I260:I263)</f>
        <v>6.9321447227259747E-2</v>
      </c>
      <c r="J264" s="32">
        <f t="shared" ref="J264" si="652">AVERAGE(J260:J263)</f>
        <v>0.2225125</v>
      </c>
      <c r="K264" s="34">
        <f t="shared" ref="K264" si="653">AVERAGE(K260:K263)</f>
        <v>4.4638114114666103E-2</v>
      </c>
      <c r="L264" s="32">
        <f t="shared" ref="L264" si="654">AVERAGE(L260:L263)</f>
        <v>3.7638499999999997</v>
      </c>
      <c r="M264" s="34">
        <f t="shared" ref="M264" si="655">AVERAGE(M260:M263)</f>
        <v>0.75790648009287143</v>
      </c>
      <c r="N264" s="32">
        <f t="shared" ref="N264" si="656">AVERAGE(N260:N263)</f>
        <v>0.32828750000000001</v>
      </c>
      <c r="O264" s="35">
        <f t="shared" ref="O264" si="657">AVERAGE(O260:O263)</f>
        <v>6.6772064376620671E-2</v>
      </c>
      <c r="P264" s="93"/>
      <c r="Q264" s="2"/>
      <c r="R264" s="2"/>
      <c r="S264" s="2"/>
      <c r="T264" s="2"/>
      <c r="U264" s="30"/>
      <c r="V264" s="2"/>
      <c r="W264" s="31"/>
      <c r="X264" s="2"/>
      <c r="Y264" s="31"/>
      <c r="Z264" s="2"/>
      <c r="AA264" s="31"/>
      <c r="AB264" s="2"/>
      <c r="AC264" s="31"/>
      <c r="AD264" s="2"/>
      <c r="AE264" s="1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</row>
    <row r="265" spans="1:74" s="32" customFormat="1" x14ac:dyDescent="0.3">
      <c r="A265" s="32" t="s">
        <v>211</v>
      </c>
      <c r="C265" s="32" t="s">
        <v>241</v>
      </c>
      <c r="E265" s="33" t="s">
        <v>268</v>
      </c>
      <c r="F265" s="32">
        <f>STDEV(F260:F263)/(SQRT(4))</f>
        <v>0.3649008060359234</v>
      </c>
      <c r="G265" s="34">
        <f t="shared" ref="G265:O265" si="658">STDEV(G260:G263)/(SQRT(4))</f>
        <v>0.15950509996809439</v>
      </c>
      <c r="H265" s="32">
        <f t="shared" si="658"/>
        <v>2.3217028592536559E-2</v>
      </c>
      <c r="I265" s="34">
        <f t="shared" si="658"/>
        <v>8.4932283741289936E-3</v>
      </c>
      <c r="J265" s="32">
        <f t="shared" si="658"/>
        <v>5.3447951219699114E-2</v>
      </c>
      <c r="K265" s="34">
        <f t="shared" si="658"/>
        <v>1.1726160866901009E-2</v>
      </c>
      <c r="L265" s="32">
        <f t="shared" si="658"/>
        <v>0.40080213192838021</v>
      </c>
      <c r="M265" s="34">
        <f t="shared" si="658"/>
        <v>9.9762109101200869E-2</v>
      </c>
      <c r="N265" s="32">
        <f t="shared" si="658"/>
        <v>3.6594594176143962E-2</v>
      </c>
      <c r="O265" s="35">
        <f t="shared" si="658"/>
        <v>1.0204092967693685E-2</v>
      </c>
      <c r="P265" s="93"/>
      <c r="Q265" s="2"/>
      <c r="R265" s="2"/>
      <c r="S265" s="2"/>
      <c r="T265" s="2"/>
      <c r="U265" s="30"/>
      <c r="V265" s="2"/>
      <c r="W265" s="31"/>
      <c r="X265" s="2"/>
      <c r="Y265" s="31"/>
      <c r="Z265" s="2"/>
      <c r="AA265" s="31"/>
      <c r="AB265" s="2"/>
      <c r="AC265" s="31"/>
      <c r="AD265" s="2"/>
      <c r="AE265" s="1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</row>
    <row r="266" spans="1:74" x14ac:dyDescent="0.3">
      <c r="A266" t="s">
        <v>212</v>
      </c>
      <c r="C266" t="s">
        <v>238</v>
      </c>
      <c r="D266">
        <v>1</v>
      </c>
      <c r="E266" s="30">
        <v>5.35</v>
      </c>
      <c r="F266">
        <v>18.609259999999999</v>
      </c>
      <c r="G266" s="31">
        <v>1.9594477661877578</v>
      </c>
      <c r="H266">
        <v>0.53225</v>
      </c>
      <c r="I266" s="31">
        <v>5.6042855737059624E-2</v>
      </c>
      <c r="J266">
        <v>0.53017500000000006</v>
      </c>
      <c r="K266" s="31">
        <v>5.5824370202716002E-2</v>
      </c>
      <c r="L266">
        <v>10.676975000000001</v>
      </c>
      <c r="M266" s="31">
        <v>1.124223897854753</v>
      </c>
      <c r="N266">
        <v>1.0919999999999999</v>
      </c>
      <c r="O266" s="1">
        <v>0.11498130289313126</v>
      </c>
    </row>
    <row r="267" spans="1:74" x14ac:dyDescent="0.3">
      <c r="A267" t="s">
        <v>212</v>
      </c>
      <c r="C267" t="s">
        <v>238</v>
      </c>
      <c r="D267">
        <v>2</v>
      </c>
      <c r="E267" s="30">
        <v>7.35</v>
      </c>
      <c r="F267">
        <v>15.895999999999999</v>
      </c>
      <c r="G267" s="31">
        <v>2.2292615912993701</v>
      </c>
      <c r="H267">
        <v>0.43654999999999999</v>
      </c>
      <c r="I267" s="31">
        <v>6.1221951917572986E-2</v>
      </c>
      <c r="J267">
        <v>0.42267500000000002</v>
      </c>
      <c r="K267" s="31">
        <v>5.9276116199198634E-2</v>
      </c>
      <c r="L267">
        <v>8.3719750000000008</v>
      </c>
      <c r="M267" s="31">
        <v>1.1740892243846595</v>
      </c>
      <c r="N267">
        <v>1.3344999999999998</v>
      </c>
      <c r="O267" s="1">
        <v>0.18715082999427587</v>
      </c>
    </row>
    <row r="268" spans="1:74" x14ac:dyDescent="0.3">
      <c r="A268" t="s">
        <v>212</v>
      </c>
      <c r="C268" t="s">
        <v>238</v>
      </c>
      <c r="D268">
        <v>3</v>
      </c>
      <c r="E268" s="30">
        <v>4.3499999999999996</v>
      </c>
      <c r="F268">
        <v>16.498438</v>
      </c>
      <c r="G268" s="31">
        <v>1.4825078558149143</v>
      </c>
      <c r="H268">
        <v>0.43054999999999999</v>
      </c>
      <c r="I268" s="31">
        <v>3.8688132617227845E-2</v>
      </c>
      <c r="J268">
        <v>0.46262500000000001</v>
      </c>
      <c r="K268" s="31">
        <v>4.1570310886180538E-2</v>
      </c>
      <c r="L268">
        <v>5.9269749999999997</v>
      </c>
      <c r="M268" s="31">
        <v>0.53258296323073739</v>
      </c>
      <c r="N268">
        <v>0.54649999999999999</v>
      </c>
      <c r="O268" s="1">
        <v>4.9107105969840935E-2</v>
      </c>
    </row>
    <row r="269" spans="1:74" x14ac:dyDescent="0.3">
      <c r="A269" t="s">
        <v>212</v>
      </c>
      <c r="C269" t="s">
        <v>238</v>
      </c>
      <c r="D269">
        <v>4</v>
      </c>
      <c r="E269" s="30">
        <v>4.1900000000000004</v>
      </c>
      <c r="F269">
        <v>17.536480000000001</v>
      </c>
      <c r="G269" s="31">
        <v>1.4438563804283753</v>
      </c>
      <c r="H269">
        <v>0.40660000000000002</v>
      </c>
      <c r="I269" s="31">
        <v>3.3477186087640012E-2</v>
      </c>
      <c r="J269">
        <v>0.517675</v>
      </c>
      <c r="K269" s="31">
        <v>4.2622484771074866E-2</v>
      </c>
      <c r="L269">
        <v>4.7984749999999998</v>
      </c>
      <c r="M269" s="31">
        <v>0.39507978483002559</v>
      </c>
      <c r="N269">
        <v>0.47950000000000004</v>
      </c>
      <c r="O269" s="1">
        <v>3.9479367262723525E-2</v>
      </c>
    </row>
    <row r="270" spans="1:74" s="32" customFormat="1" x14ac:dyDescent="0.3">
      <c r="A270" s="32" t="s">
        <v>212</v>
      </c>
      <c r="C270" s="32" t="s">
        <v>238</v>
      </c>
      <c r="E270" s="33" t="s">
        <v>267</v>
      </c>
      <c r="F270" s="32">
        <f>AVERAGE(F266:F269)</f>
        <v>17.135044499999999</v>
      </c>
      <c r="G270" s="34">
        <f t="shared" ref="G270" si="659">AVERAGE(G266:G269)</f>
        <v>1.7787683984326044</v>
      </c>
      <c r="H270" s="32">
        <f t="shared" ref="H270" si="660">AVERAGE(H266:H269)</f>
        <v>0.45148750000000004</v>
      </c>
      <c r="I270" s="34">
        <f t="shared" ref="I270" si="661">AVERAGE(I266:I269)</f>
        <v>4.7357531589875115E-2</v>
      </c>
      <c r="J270" s="32">
        <f t="shared" ref="J270" si="662">AVERAGE(J266:J269)</f>
        <v>0.48328749999999998</v>
      </c>
      <c r="K270" s="34">
        <f t="shared" ref="K270" si="663">AVERAGE(K266:K269)</f>
        <v>4.9823320514792512E-2</v>
      </c>
      <c r="L270" s="32">
        <f t="shared" ref="L270" si="664">AVERAGE(L266:L269)</f>
        <v>7.4436</v>
      </c>
      <c r="M270" s="34">
        <f t="shared" ref="M270" si="665">AVERAGE(M266:M269)</f>
        <v>0.80649396757504399</v>
      </c>
      <c r="N270" s="32">
        <f t="shared" ref="N270" si="666">AVERAGE(N266:N269)</f>
        <v>0.86312499999999992</v>
      </c>
      <c r="O270" s="35">
        <f t="shared" ref="O270" si="667">AVERAGE(O266:O269)</f>
        <v>9.7679651529992889E-2</v>
      </c>
      <c r="P270" s="93"/>
      <c r="Q270" s="2"/>
      <c r="R270" s="2"/>
      <c r="S270" s="2"/>
      <c r="T270" s="2"/>
      <c r="U270" s="30"/>
      <c r="V270" s="2"/>
      <c r="W270" s="31"/>
      <c r="X270" s="2"/>
      <c r="Y270" s="31"/>
      <c r="Z270" s="2"/>
      <c r="AA270" s="31"/>
      <c r="AB270" s="2"/>
      <c r="AC270" s="31"/>
      <c r="AD270" s="2"/>
      <c r="AE270" s="1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</row>
    <row r="271" spans="1:74" s="32" customFormat="1" x14ac:dyDescent="0.3">
      <c r="A271" s="32" t="s">
        <v>212</v>
      </c>
      <c r="C271" s="32" t="s">
        <v>238</v>
      </c>
      <c r="E271" s="33" t="s">
        <v>268</v>
      </c>
      <c r="F271" s="32">
        <f>STDEV(F266:F269)/(SQRT(4))</f>
        <v>0.59686409047084021</v>
      </c>
      <c r="G271" s="34">
        <f t="shared" ref="G271:O271" si="668">STDEV(G266:G269)/(SQRT(4))</f>
        <v>0.19050929978776363</v>
      </c>
      <c r="H271" s="32">
        <f t="shared" si="668"/>
        <v>2.768720654472015E-2</v>
      </c>
      <c r="I271" s="34">
        <f t="shared" si="668"/>
        <v>6.6800665938116736E-3</v>
      </c>
      <c r="J271" s="32">
        <f t="shared" si="668"/>
        <v>2.4969567936123101E-2</v>
      </c>
      <c r="K271" s="34">
        <f t="shared" si="668"/>
        <v>4.5215423893661278E-3</v>
      </c>
      <c r="L271" s="32">
        <f t="shared" si="668"/>
        <v>1.3106433435371865</v>
      </c>
      <c r="M271" s="34">
        <f t="shared" si="668"/>
        <v>0.20007653733199468</v>
      </c>
      <c r="N271" s="32">
        <f t="shared" si="668"/>
        <v>0.20856607416276179</v>
      </c>
      <c r="O271" s="35">
        <f t="shared" si="668"/>
        <v>3.4218664724902169E-2</v>
      </c>
      <c r="P271" s="93"/>
      <c r="Q271" s="2"/>
      <c r="R271" s="2"/>
      <c r="S271" s="2"/>
      <c r="T271" s="2"/>
      <c r="U271" s="30"/>
      <c r="V271" s="2"/>
      <c r="W271" s="31"/>
      <c r="X271" s="2"/>
      <c r="Y271" s="31"/>
      <c r="Z271" s="2"/>
      <c r="AA271" s="31"/>
      <c r="AB271" s="2"/>
      <c r="AC271" s="31"/>
      <c r="AD271" s="2"/>
      <c r="AE271" s="1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</row>
    <row r="272" spans="1:74" x14ac:dyDescent="0.3">
      <c r="A272" t="s">
        <v>212</v>
      </c>
      <c r="C272" t="s">
        <v>239</v>
      </c>
      <c r="D272">
        <v>5</v>
      </c>
      <c r="E272" s="30">
        <v>3.56</v>
      </c>
      <c r="F272">
        <v>21.193449999999999</v>
      </c>
      <c r="G272" s="31">
        <v>1.5880589770574614</v>
      </c>
      <c r="H272">
        <v>0.48774999999999996</v>
      </c>
      <c r="I272" s="31">
        <v>3.6547884655861923E-2</v>
      </c>
      <c r="J272">
        <v>0.84967500000000007</v>
      </c>
      <c r="K272" s="31">
        <v>6.3667501578615032E-2</v>
      </c>
      <c r="L272">
        <v>2.8514750000000002</v>
      </c>
      <c r="M272" s="31">
        <v>0.2136655651441802</v>
      </c>
      <c r="N272">
        <v>0.38945000000000002</v>
      </c>
      <c r="O272" s="1">
        <v>2.9182109029677966E-2</v>
      </c>
    </row>
    <row r="273" spans="1:74" x14ac:dyDescent="0.3">
      <c r="A273" t="s">
        <v>212</v>
      </c>
      <c r="C273" t="s">
        <v>239</v>
      </c>
      <c r="D273">
        <v>6</v>
      </c>
      <c r="E273" s="30">
        <v>4.16</v>
      </c>
      <c r="F273">
        <v>17.52901</v>
      </c>
      <c r="G273" s="31">
        <v>1.424510287165462</v>
      </c>
      <c r="H273">
        <v>0.52725</v>
      </c>
      <c r="I273" s="31">
        <v>4.2847431138894318E-2</v>
      </c>
      <c r="J273">
        <v>0.838175</v>
      </c>
      <c r="K273" s="31">
        <v>6.8115022465325276E-2</v>
      </c>
      <c r="L273">
        <v>3.5459749999999999</v>
      </c>
      <c r="M273" s="31">
        <v>0.28816675131861691</v>
      </c>
      <c r="N273">
        <v>0.3861</v>
      </c>
      <c r="O273" s="1">
        <v>3.1376753272123463E-2</v>
      </c>
    </row>
    <row r="274" spans="1:74" x14ac:dyDescent="0.3">
      <c r="A274" t="s">
        <v>212</v>
      </c>
      <c r="C274" t="s">
        <v>239</v>
      </c>
      <c r="D274">
        <v>7</v>
      </c>
      <c r="E274" s="30">
        <v>4.92</v>
      </c>
      <c r="F274">
        <v>20.71011</v>
      </c>
      <c r="G274" s="31">
        <v>1.9701032714617168</v>
      </c>
      <c r="H274">
        <v>0.63724999999999998</v>
      </c>
      <c r="I274" s="31">
        <v>6.0620069605568441E-2</v>
      </c>
      <c r="J274">
        <v>0.85067500000000007</v>
      </c>
      <c r="K274" s="31">
        <v>8.0922679814385154E-2</v>
      </c>
      <c r="L274">
        <v>4.1934749999999994</v>
      </c>
      <c r="M274" s="31">
        <v>0.39891525522041754</v>
      </c>
      <c r="N274">
        <v>0.62450000000000006</v>
      </c>
      <c r="O274" s="1">
        <v>5.9407192575406033E-2</v>
      </c>
    </row>
    <row r="275" spans="1:74" x14ac:dyDescent="0.3">
      <c r="A275" t="s">
        <v>212</v>
      </c>
      <c r="C275" t="s">
        <v>239</v>
      </c>
      <c r="D275">
        <v>8</v>
      </c>
      <c r="E275" s="30">
        <v>3.8</v>
      </c>
      <c r="F275">
        <v>22.453219999999998</v>
      </c>
      <c r="G275" s="31">
        <v>1.7570476935749586</v>
      </c>
      <c r="H275">
        <v>0.59875</v>
      </c>
      <c r="I275" s="31">
        <v>4.6854406919275116E-2</v>
      </c>
      <c r="J275">
        <v>0.75267499999999998</v>
      </c>
      <c r="K275" s="31">
        <v>5.889960873146622E-2</v>
      </c>
      <c r="L275">
        <v>4.0584749999999996</v>
      </c>
      <c r="M275" s="31">
        <v>0.31759071252059301</v>
      </c>
      <c r="N275">
        <v>0.40784999999999999</v>
      </c>
      <c r="O275" s="1">
        <v>3.1915774299835248E-2</v>
      </c>
    </row>
    <row r="276" spans="1:74" s="32" customFormat="1" x14ac:dyDescent="0.3">
      <c r="A276" s="32" t="s">
        <v>212</v>
      </c>
      <c r="C276" s="32" t="s">
        <v>239</v>
      </c>
      <c r="E276" s="33" t="s">
        <v>267</v>
      </c>
      <c r="F276" s="32">
        <f>AVERAGE(F272:F275)</f>
        <v>20.4714475</v>
      </c>
      <c r="G276" s="34">
        <f t="shared" ref="G276" si="669">AVERAGE(G272:G275)</f>
        <v>1.6849300573148998</v>
      </c>
      <c r="H276" s="32">
        <f t="shared" ref="H276" si="670">AVERAGE(H272:H275)</f>
        <v>0.56274999999999997</v>
      </c>
      <c r="I276" s="34">
        <f t="shared" ref="I276" si="671">AVERAGE(I272:I275)</f>
        <v>4.6717448079899949E-2</v>
      </c>
      <c r="J276" s="32">
        <f t="shared" ref="J276" si="672">AVERAGE(J272:J275)</f>
        <v>0.82279999999999998</v>
      </c>
      <c r="K276" s="34">
        <f t="shared" ref="K276" si="673">AVERAGE(K272:K275)</f>
        <v>6.7901203147447922E-2</v>
      </c>
      <c r="L276" s="32">
        <f t="shared" ref="L276" si="674">AVERAGE(L272:L275)</f>
        <v>3.6623499999999996</v>
      </c>
      <c r="M276" s="34">
        <f t="shared" ref="M276" si="675">AVERAGE(M272:M275)</f>
        <v>0.30458457105095194</v>
      </c>
      <c r="N276" s="32">
        <f t="shared" ref="N276" si="676">AVERAGE(N272:N275)</f>
        <v>0.45197500000000002</v>
      </c>
      <c r="O276" s="35">
        <f t="shared" ref="O276" si="677">AVERAGE(O272:O275)</f>
        <v>3.7970457294260677E-2</v>
      </c>
      <c r="P276" s="93"/>
      <c r="Q276" s="2"/>
      <c r="R276" s="2"/>
      <c r="S276" s="2"/>
      <c r="T276" s="2"/>
      <c r="U276" s="30"/>
      <c r="V276" s="2"/>
      <c r="W276" s="31"/>
      <c r="X276" s="2"/>
      <c r="Y276" s="31"/>
      <c r="Z276" s="2"/>
      <c r="AA276" s="31"/>
      <c r="AB276" s="2"/>
      <c r="AC276" s="31"/>
      <c r="AD276" s="2"/>
      <c r="AE276" s="1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</row>
    <row r="277" spans="1:74" s="32" customFormat="1" x14ac:dyDescent="0.3">
      <c r="A277" s="32" t="s">
        <v>212</v>
      </c>
      <c r="C277" s="32" t="s">
        <v>239</v>
      </c>
      <c r="E277" s="33" t="s">
        <v>268</v>
      </c>
      <c r="F277" s="32">
        <f>STDEV(F272:F275)/(SQRT(4))</f>
        <v>1.0473620864691047</v>
      </c>
      <c r="G277" s="34">
        <f t="shared" ref="G277:O277" si="678">STDEV(G272:G275)/(SQRT(4))</f>
        <v>0.11680724092905242</v>
      </c>
      <c r="H277" s="32">
        <f t="shared" si="678"/>
        <v>3.3827380428680366E-2</v>
      </c>
      <c r="I277" s="34">
        <f t="shared" si="678"/>
        <v>5.0965567982124409E-3</v>
      </c>
      <c r="J277" s="32">
        <f t="shared" si="678"/>
        <v>2.3546385957651069E-2</v>
      </c>
      <c r="K277" s="34">
        <f t="shared" si="678"/>
        <v>4.7307284877001997E-3</v>
      </c>
      <c r="L277" s="32">
        <f t="shared" si="678"/>
        <v>0.30414774199118183</v>
      </c>
      <c r="M277" s="34">
        <f t="shared" si="678"/>
        <v>3.8300618066865411E-2</v>
      </c>
      <c r="N277" s="32">
        <f t="shared" si="678"/>
        <v>5.770671718555237E-2</v>
      </c>
      <c r="O277" s="35">
        <f t="shared" si="678"/>
        <v>7.1699883985728392E-3</v>
      </c>
      <c r="P277" s="93"/>
      <c r="Q277" s="2"/>
      <c r="R277" s="2"/>
      <c r="S277" s="2"/>
      <c r="T277" s="2"/>
      <c r="U277" s="30"/>
      <c r="V277" s="2"/>
      <c r="W277" s="31"/>
      <c r="X277" s="2"/>
      <c r="Y277" s="31"/>
      <c r="Z277" s="2"/>
      <c r="AA277" s="31"/>
      <c r="AB277" s="2"/>
      <c r="AC277" s="31"/>
      <c r="AD277" s="2"/>
      <c r="AE277" s="1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</row>
    <row r="278" spans="1:74" x14ac:dyDescent="0.3">
      <c r="A278" t="s">
        <v>212</v>
      </c>
      <c r="C278" t="s">
        <v>240</v>
      </c>
      <c r="D278">
        <v>9</v>
      </c>
      <c r="E278" s="30">
        <v>6.33</v>
      </c>
      <c r="F278">
        <v>17.541310000000003</v>
      </c>
      <c r="G278" s="31">
        <v>2.2917748668730651</v>
      </c>
      <c r="H278">
        <v>0.46295000000000003</v>
      </c>
      <c r="I278" s="31">
        <v>6.0484489164086684E-2</v>
      </c>
      <c r="J278">
        <v>0.40332500000000004</v>
      </c>
      <c r="K278" s="31">
        <v>5.2694473684210527E-2</v>
      </c>
      <c r="L278">
        <v>3.0254750000000001</v>
      </c>
      <c r="M278" s="31">
        <v>0.39527877708978332</v>
      </c>
      <c r="N278">
        <v>0.1956</v>
      </c>
      <c r="O278" s="1">
        <v>2.5555170278637771E-2</v>
      </c>
    </row>
    <row r="279" spans="1:74" x14ac:dyDescent="0.3">
      <c r="A279" t="s">
        <v>212</v>
      </c>
      <c r="C279" t="s">
        <v>240</v>
      </c>
      <c r="D279">
        <v>10</v>
      </c>
      <c r="E279" s="30">
        <v>6.39</v>
      </c>
      <c r="F279">
        <v>19.123799999999999</v>
      </c>
      <c r="G279" s="31">
        <v>2.4612503927492444</v>
      </c>
      <c r="H279">
        <v>0.43175000000000002</v>
      </c>
      <c r="I279" s="31">
        <v>5.5566616314199395E-2</v>
      </c>
      <c r="J279">
        <v>0.27792500000000003</v>
      </c>
      <c r="K279" s="31">
        <v>3.5769199395770397E-2</v>
      </c>
      <c r="L279">
        <v>2.8444750000000001</v>
      </c>
      <c r="M279" s="31">
        <v>0.36608651057401814</v>
      </c>
      <c r="N279">
        <v>0.17465000000000003</v>
      </c>
      <c r="O279" s="1">
        <v>2.2477613293051365E-2</v>
      </c>
    </row>
    <row r="280" spans="1:74" x14ac:dyDescent="0.3">
      <c r="A280" t="s">
        <v>212</v>
      </c>
      <c r="C280" t="s">
        <v>240</v>
      </c>
      <c r="D280">
        <v>11</v>
      </c>
      <c r="E280" s="30">
        <v>6.3</v>
      </c>
      <c r="F280">
        <v>18.894379999999998</v>
      </c>
      <c r="G280" s="31">
        <v>2.328532746478873</v>
      </c>
      <c r="H280">
        <v>0.41605000000000003</v>
      </c>
      <c r="I280" s="31">
        <v>5.1273767605633805E-2</v>
      </c>
      <c r="J280">
        <v>0.32977500000000004</v>
      </c>
      <c r="K280" s="31">
        <v>4.0641285211267607E-2</v>
      </c>
      <c r="L280">
        <v>2.737975</v>
      </c>
      <c r="M280" s="31">
        <v>0.33742649647887329</v>
      </c>
      <c r="N280">
        <v>0.14390000000000003</v>
      </c>
      <c r="O280" s="1">
        <v>1.7734154929577469E-2</v>
      </c>
    </row>
    <row r="281" spans="1:74" x14ac:dyDescent="0.3">
      <c r="A281" t="s">
        <v>212</v>
      </c>
      <c r="C281" t="s">
        <v>240</v>
      </c>
      <c r="D281">
        <v>12</v>
      </c>
      <c r="E281" s="30">
        <v>6.93</v>
      </c>
      <c r="F281">
        <v>18.427009999999999</v>
      </c>
      <c r="G281" s="31">
        <v>2.5683664380530971</v>
      </c>
      <c r="H281">
        <v>0.51524999999999999</v>
      </c>
      <c r="I281" s="31">
        <v>7.1815818584070795E-2</v>
      </c>
      <c r="J281">
        <v>0.39687500000000003</v>
      </c>
      <c r="K281" s="31">
        <v>5.53166482300885E-2</v>
      </c>
      <c r="L281">
        <v>3.2849750000000002</v>
      </c>
      <c r="M281" s="31">
        <v>0.45786155973451326</v>
      </c>
      <c r="N281">
        <v>0.16239999999999999</v>
      </c>
      <c r="O281" s="1">
        <v>2.2635398230088491E-2</v>
      </c>
    </row>
    <row r="282" spans="1:74" s="32" customFormat="1" x14ac:dyDescent="0.3">
      <c r="A282" s="32" t="s">
        <v>212</v>
      </c>
      <c r="C282" s="32" t="s">
        <v>240</v>
      </c>
      <c r="E282" s="33" t="s">
        <v>267</v>
      </c>
      <c r="F282" s="32">
        <f>AVERAGE(F278:F281)</f>
        <v>18.496624999999998</v>
      </c>
      <c r="G282" s="34">
        <f t="shared" ref="G282" si="679">AVERAGE(G278:G281)</f>
        <v>2.41248111103857</v>
      </c>
      <c r="H282" s="32">
        <f t="shared" ref="H282" si="680">AVERAGE(H278:H281)</f>
        <v>0.45650000000000002</v>
      </c>
      <c r="I282" s="34">
        <f t="shared" ref="I282" si="681">AVERAGE(I278:I281)</f>
        <v>5.978517291699767E-2</v>
      </c>
      <c r="J282" s="32">
        <f t="shared" ref="J282" si="682">AVERAGE(J278:J281)</f>
        <v>0.35197500000000004</v>
      </c>
      <c r="K282" s="34">
        <f t="shared" ref="K282" si="683">AVERAGE(K278:K281)</f>
        <v>4.6105401630334261E-2</v>
      </c>
      <c r="L282" s="32">
        <f t="shared" ref="L282" si="684">AVERAGE(L278:L281)</f>
        <v>2.9732250000000002</v>
      </c>
      <c r="M282" s="34">
        <f t="shared" ref="M282" si="685">AVERAGE(M278:M281)</f>
        <v>0.38916333596929703</v>
      </c>
      <c r="N282" s="32">
        <f t="shared" ref="N282" si="686">AVERAGE(N278:N281)</f>
        <v>0.16913750000000002</v>
      </c>
      <c r="O282" s="35">
        <f t="shared" ref="O282" si="687">AVERAGE(O278:O281)</f>
        <v>2.2100584182838775E-2</v>
      </c>
      <c r="P282" s="93"/>
      <c r="Q282" s="2"/>
      <c r="R282" s="2"/>
      <c r="S282" s="2"/>
      <c r="T282" s="2"/>
      <c r="U282" s="30"/>
      <c r="V282" s="2"/>
      <c r="W282" s="31"/>
      <c r="X282" s="2"/>
      <c r="Y282" s="31"/>
      <c r="Z282" s="2"/>
      <c r="AA282" s="31"/>
      <c r="AB282" s="2"/>
      <c r="AC282" s="31"/>
      <c r="AD282" s="2"/>
      <c r="AE282" s="1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</row>
    <row r="283" spans="1:74" s="32" customFormat="1" x14ac:dyDescent="0.3">
      <c r="A283" s="32" t="s">
        <v>212</v>
      </c>
      <c r="C283" s="32" t="s">
        <v>240</v>
      </c>
      <c r="E283" s="33" t="s">
        <v>268</v>
      </c>
      <c r="F283" s="32">
        <f>STDEV(F278:F281)/(SQRT(4))</f>
        <v>0.34988456645251731</v>
      </c>
      <c r="G283" s="34">
        <f t="shared" ref="G283:O283" si="688">STDEV(G278:G281)/(SQRT(4))</f>
        <v>6.3440262786992149E-2</v>
      </c>
      <c r="H283" s="32">
        <f t="shared" si="688"/>
        <v>2.1874509518310718E-2</v>
      </c>
      <c r="I283" s="34">
        <f t="shared" si="688"/>
        <v>4.4296888393865917E-3</v>
      </c>
      <c r="J283" s="32">
        <f t="shared" si="688"/>
        <v>2.9761657379924242E-2</v>
      </c>
      <c r="K283" s="34">
        <f t="shared" si="688"/>
        <v>4.6989057177138967E-3</v>
      </c>
      <c r="L283" s="32">
        <f t="shared" si="688"/>
        <v>0.11966524488477573</v>
      </c>
      <c r="M283" s="34">
        <f t="shared" si="688"/>
        <v>2.5765100749165687E-2</v>
      </c>
      <c r="N283" s="32">
        <f t="shared" si="688"/>
        <v>1.0851178411429123E-2</v>
      </c>
      <c r="O283" s="35">
        <f t="shared" si="688"/>
        <v>1.6183336731575466E-3</v>
      </c>
      <c r="P283" s="93"/>
      <c r="Q283" s="2"/>
      <c r="R283" s="2"/>
      <c r="S283" s="2"/>
      <c r="T283" s="2"/>
      <c r="U283" s="30"/>
      <c r="V283" s="2"/>
      <c r="W283" s="31"/>
      <c r="X283" s="2"/>
      <c r="Y283" s="31"/>
      <c r="Z283" s="2"/>
      <c r="AA283" s="31"/>
      <c r="AB283" s="2"/>
      <c r="AC283" s="31"/>
      <c r="AD283" s="2"/>
      <c r="AE283" s="1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</row>
    <row r="284" spans="1:74" x14ac:dyDescent="0.3">
      <c r="A284" t="s">
        <v>212</v>
      </c>
      <c r="C284" t="s">
        <v>241</v>
      </c>
      <c r="D284">
        <v>13</v>
      </c>
      <c r="E284" s="30">
        <v>6.17</v>
      </c>
      <c r="F284">
        <v>22.679749999999999</v>
      </c>
      <c r="G284" s="31">
        <v>2.7853116540605094</v>
      </c>
      <c r="H284">
        <v>0.35515000000000002</v>
      </c>
      <c r="I284" s="31">
        <v>4.3616152468152869E-2</v>
      </c>
      <c r="J284">
        <v>0.157025</v>
      </c>
      <c r="K284" s="31">
        <v>1.9284320262738852E-2</v>
      </c>
      <c r="L284">
        <v>3.4869750000000002</v>
      </c>
      <c r="M284" s="31">
        <v>0.42823717655254778</v>
      </c>
      <c r="N284">
        <v>0.32775000000000004</v>
      </c>
      <c r="O284" s="1">
        <v>4.0251144506369435E-2</v>
      </c>
    </row>
    <row r="285" spans="1:74" x14ac:dyDescent="0.3">
      <c r="A285" t="s">
        <v>212</v>
      </c>
      <c r="C285" t="s">
        <v>241</v>
      </c>
      <c r="D285">
        <v>14</v>
      </c>
      <c r="E285" s="30">
        <v>8.5399999999999991</v>
      </c>
      <c r="F285">
        <v>23.74502</v>
      </c>
      <c r="G285" s="31">
        <v>4.0226635746875621</v>
      </c>
      <c r="H285">
        <v>0.39319999999999999</v>
      </c>
      <c r="I285" s="31">
        <v>6.661233882166237E-2</v>
      </c>
      <c r="J285">
        <v>0.35527500000000001</v>
      </c>
      <c r="K285" s="31">
        <v>6.0187433048998221E-2</v>
      </c>
      <c r="L285">
        <v>4.2049749999999992</v>
      </c>
      <c r="M285" s="31">
        <v>0.71236830985915478</v>
      </c>
      <c r="N285">
        <v>0.37620000000000003</v>
      </c>
      <c r="O285" s="1">
        <v>6.3732354691529464E-2</v>
      </c>
    </row>
    <row r="286" spans="1:74" x14ac:dyDescent="0.3">
      <c r="A286" t="s">
        <v>212</v>
      </c>
      <c r="C286" t="s">
        <v>241</v>
      </c>
      <c r="D286">
        <v>15</v>
      </c>
      <c r="E286" s="30">
        <v>6.48</v>
      </c>
      <c r="F286">
        <v>24.589359999999999</v>
      </c>
      <c r="G286" s="31">
        <v>3.0177850909090913</v>
      </c>
      <c r="H286">
        <v>0.32269999999999999</v>
      </c>
      <c r="I286" s="31">
        <v>3.9604090909090908E-2</v>
      </c>
      <c r="J286">
        <v>0.211425</v>
      </c>
      <c r="K286" s="31">
        <v>2.594761363636364E-2</v>
      </c>
      <c r="L286">
        <v>2.7544750000000002</v>
      </c>
      <c r="M286" s="31">
        <v>0.33804920454545462</v>
      </c>
      <c r="N286">
        <v>0.23715000000000003</v>
      </c>
      <c r="O286" s="1">
        <v>2.9104772727272733E-2</v>
      </c>
    </row>
    <row r="287" spans="1:74" x14ac:dyDescent="0.3">
      <c r="A287" t="s">
        <v>212</v>
      </c>
      <c r="C287" t="s">
        <v>241</v>
      </c>
      <c r="D287">
        <v>16</v>
      </c>
      <c r="E287" s="30">
        <v>6.07</v>
      </c>
      <c r="F287">
        <v>21.235059999999997</v>
      </c>
      <c r="G287" s="31">
        <v>2.5428450226869206</v>
      </c>
      <c r="H287">
        <v>0.43935000000000002</v>
      </c>
      <c r="I287" s="31">
        <v>5.2611057407772749E-2</v>
      </c>
      <c r="J287">
        <v>0.31932500000000003</v>
      </c>
      <c r="K287" s="31">
        <v>3.8238365555336364E-2</v>
      </c>
      <c r="L287">
        <v>4.4714749999999999</v>
      </c>
      <c r="M287" s="31">
        <v>0.53544788419806666</v>
      </c>
      <c r="N287">
        <v>0.40085000000000004</v>
      </c>
      <c r="O287" s="1">
        <v>4.8000779246399693E-2</v>
      </c>
    </row>
    <row r="288" spans="1:74" s="32" customFormat="1" x14ac:dyDescent="0.3">
      <c r="A288" s="32" t="s">
        <v>212</v>
      </c>
      <c r="C288" s="32" t="s">
        <v>241</v>
      </c>
      <c r="E288" s="33" t="s">
        <v>267</v>
      </c>
      <c r="F288" s="32">
        <f>AVERAGE(F284:F287)</f>
        <v>23.0622975</v>
      </c>
      <c r="G288" s="34">
        <f t="shared" ref="G288" si="689">AVERAGE(G284:G287)</f>
        <v>3.0921513355860211</v>
      </c>
      <c r="H288" s="32">
        <f t="shared" ref="H288" si="690">AVERAGE(H284:H287)</f>
        <v>0.37760000000000005</v>
      </c>
      <c r="I288" s="34">
        <f t="shared" ref="I288" si="691">AVERAGE(I284:I287)</f>
        <v>5.0610909901669728E-2</v>
      </c>
      <c r="J288" s="32">
        <f t="shared" ref="J288" si="692">AVERAGE(J284:J287)</f>
        <v>0.26076250000000001</v>
      </c>
      <c r="K288" s="34">
        <f t="shared" ref="K288" si="693">AVERAGE(K284:K287)</f>
        <v>3.591443312585927E-2</v>
      </c>
      <c r="L288" s="32">
        <f t="shared" ref="L288" si="694">AVERAGE(L284:L287)</f>
        <v>3.7294749999999999</v>
      </c>
      <c r="M288" s="34">
        <f t="shared" ref="M288" si="695">AVERAGE(M284:M287)</f>
        <v>0.50352564378880593</v>
      </c>
      <c r="N288" s="32">
        <f t="shared" ref="N288" si="696">AVERAGE(N284:N287)</f>
        <v>0.33548750000000005</v>
      </c>
      <c r="O288" s="35">
        <f t="shared" ref="O288" si="697">AVERAGE(O284:O287)</f>
        <v>4.5272262792892835E-2</v>
      </c>
      <c r="P288" s="93"/>
      <c r="Q288" s="2"/>
      <c r="R288" s="2"/>
      <c r="S288" s="2"/>
      <c r="T288" s="2"/>
      <c r="U288" s="30"/>
      <c r="V288" s="2"/>
      <c r="W288" s="31"/>
      <c r="X288" s="2"/>
      <c r="Y288" s="31"/>
      <c r="Z288" s="2"/>
      <c r="AA288" s="31"/>
      <c r="AB288" s="2"/>
      <c r="AC288" s="31"/>
      <c r="AD288" s="2"/>
      <c r="AE288" s="1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</row>
    <row r="289" spans="1:74" s="32" customFormat="1" x14ac:dyDescent="0.3">
      <c r="A289" s="32" t="s">
        <v>212</v>
      </c>
      <c r="C289" s="32" t="s">
        <v>241</v>
      </c>
      <c r="E289" s="33" t="s">
        <v>268</v>
      </c>
      <c r="F289" s="32">
        <f>STDEV(F284:F287)/(SQRT(4))</f>
        <v>0.72360033640096111</v>
      </c>
      <c r="G289" s="34">
        <f t="shared" ref="G289:O289" si="698">STDEV(G284:G287)/(SQRT(4))</f>
        <v>0.32497068855187899</v>
      </c>
      <c r="H289" s="32">
        <f t="shared" si="698"/>
        <v>2.5123752041975273E-2</v>
      </c>
      <c r="I289" s="34">
        <f t="shared" si="698"/>
        <v>5.9869511816455162E-3</v>
      </c>
      <c r="J289" s="32">
        <f t="shared" si="698"/>
        <v>4.6149970092984188E-2</v>
      </c>
      <c r="K289" s="34">
        <f t="shared" si="698"/>
        <v>8.9929478471642444E-3</v>
      </c>
      <c r="L289" s="32">
        <f t="shared" si="698"/>
        <v>0.38579954855684528</v>
      </c>
      <c r="M289" s="34">
        <f t="shared" si="698"/>
        <v>8.0459665799890848E-2</v>
      </c>
      <c r="N289" s="32">
        <f t="shared" si="698"/>
        <v>3.6124664790832275E-2</v>
      </c>
      <c r="O289" s="35">
        <f t="shared" si="698"/>
        <v>7.273348373871261E-3</v>
      </c>
      <c r="P289" s="93"/>
      <c r="Q289" s="2"/>
      <c r="R289" s="2"/>
      <c r="S289" s="2"/>
      <c r="T289" s="2"/>
      <c r="U289" s="30"/>
      <c r="V289" s="2"/>
      <c r="W289" s="31"/>
      <c r="X289" s="2"/>
      <c r="Y289" s="31"/>
      <c r="Z289" s="2"/>
      <c r="AA289" s="31"/>
      <c r="AB289" s="2"/>
      <c r="AC289" s="31"/>
      <c r="AD289" s="2"/>
      <c r="AE289" s="1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</row>
    <row r="290" spans="1:74" x14ac:dyDescent="0.3">
      <c r="A290" t="s">
        <v>213</v>
      </c>
      <c r="C290" t="s">
        <v>238</v>
      </c>
      <c r="D290">
        <v>1</v>
      </c>
      <c r="E290" s="30">
        <v>2.19</v>
      </c>
      <c r="F290">
        <v>21.937649999999998</v>
      </c>
      <c r="G290" s="31">
        <v>0.94555114150757702</v>
      </c>
      <c r="H290">
        <v>0.48825000000000002</v>
      </c>
      <c r="I290" s="31">
        <v>2.1044430230269633E-2</v>
      </c>
      <c r="J290">
        <v>0.584175</v>
      </c>
      <c r="K290" s="31">
        <v>2.5178965754772679E-2</v>
      </c>
      <c r="L290">
        <v>6.5669749999999993</v>
      </c>
      <c r="M290" s="31">
        <v>0.2830481253690218</v>
      </c>
      <c r="N290">
        <v>0.78549999999999998</v>
      </c>
      <c r="O290" s="1">
        <v>3.3856425900413302E-2</v>
      </c>
    </row>
    <row r="291" spans="1:74" x14ac:dyDescent="0.3">
      <c r="A291" t="s">
        <v>213</v>
      </c>
      <c r="C291" t="s">
        <v>238</v>
      </c>
      <c r="D291">
        <v>2</v>
      </c>
      <c r="E291" s="30">
        <v>4</v>
      </c>
      <c r="F291">
        <v>25.883900000000001</v>
      </c>
      <c r="G291" s="31">
        <v>1.9754932264834957</v>
      </c>
      <c r="H291">
        <v>0.63324999999999998</v>
      </c>
      <c r="I291" s="31">
        <v>4.8330471284106086E-2</v>
      </c>
      <c r="J291">
        <v>0.39682500000000004</v>
      </c>
      <c r="K291" s="31">
        <v>3.0286204922724675E-2</v>
      </c>
      <c r="L291">
        <v>9.3269750000000009</v>
      </c>
      <c r="M291" s="31">
        <v>0.71184697576798328</v>
      </c>
      <c r="N291">
        <v>1.131</v>
      </c>
      <c r="O291" s="1">
        <v>8.6319404693760732E-2</v>
      </c>
    </row>
    <row r="292" spans="1:74" x14ac:dyDescent="0.3">
      <c r="A292" t="s">
        <v>213</v>
      </c>
      <c r="C292" t="s">
        <v>238</v>
      </c>
      <c r="D292">
        <v>3</v>
      </c>
      <c r="E292" s="30">
        <v>3.31</v>
      </c>
      <c r="F292">
        <v>19.84909</v>
      </c>
      <c r="G292" s="31">
        <v>1.3571676905598018</v>
      </c>
      <c r="H292">
        <v>0.46450000000000002</v>
      </c>
      <c r="I292" s="31">
        <v>3.1759863664532123E-2</v>
      </c>
      <c r="J292">
        <v>0.62717500000000004</v>
      </c>
      <c r="K292" s="31">
        <v>4.2882653377401374E-2</v>
      </c>
      <c r="L292">
        <v>6.6119749999999993</v>
      </c>
      <c r="M292" s="31">
        <v>0.4520891809543483</v>
      </c>
      <c r="N292">
        <v>0.72499999999999998</v>
      </c>
      <c r="O292" s="1">
        <v>4.9571369551745514E-2</v>
      </c>
    </row>
    <row r="293" spans="1:74" x14ac:dyDescent="0.3">
      <c r="A293" t="s">
        <v>213</v>
      </c>
      <c r="C293" t="s">
        <v>238</v>
      </c>
      <c r="D293">
        <v>4</v>
      </c>
      <c r="E293" s="30">
        <v>3.11</v>
      </c>
      <c r="F293">
        <v>20.665089999999999</v>
      </c>
      <c r="G293" s="31">
        <v>1.2628891707604637</v>
      </c>
      <c r="H293">
        <v>0.50724999999999998</v>
      </c>
      <c r="I293" s="31">
        <v>3.0999164865395949E-2</v>
      </c>
      <c r="J293">
        <v>0.41187500000000005</v>
      </c>
      <c r="K293" s="31">
        <v>2.5170588524268029E-2</v>
      </c>
      <c r="L293">
        <v>6.1969749999999992</v>
      </c>
      <c r="M293" s="31">
        <v>0.37871079288661808</v>
      </c>
      <c r="N293">
        <v>0.57800000000000007</v>
      </c>
      <c r="O293" s="1">
        <v>3.532285321281195E-2</v>
      </c>
    </row>
    <row r="294" spans="1:74" s="32" customFormat="1" x14ac:dyDescent="0.3">
      <c r="A294" s="32" t="s">
        <v>213</v>
      </c>
      <c r="C294" s="32" t="s">
        <v>238</v>
      </c>
      <c r="E294" s="33" t="s">
        <v>267</v>
      </c>
      <c r="F294" s="32">
        <f>AVERAGE(F290:F293)</f>
        <v>22.083932500000003</v>
      </c>
      <c r="G294" s="34">
        <f t="shared" ref="G294" si="699">AVERAGE(G290:G293)</f>
        <v>1.3852753073278345</v>
      </c>
      <c r="H294" s="32">
        <f t="shared" ref="H294" si="700">AVERAGE(H290:H293)</f>
        <v>0.52331249999999996</v>
      </c>
      <c r="I294" s="34">
        <f t="shared" ref="I294" si="701">AVERAGE(I290:I293)</f>
        <v>3.3033482511075948E-2</v>
      </c>
      <c r="J294" s="32">
        <f t="shared" ref="J294" si="702">AVERAGE(J290:J293)</f>
        <v>0.50501250000000009</v>
      </c>
      <c r="K294" s="34">
        <f t="shared" ref="K294" si="703">AVERAGE(K290:K293)</f>
        <v>3.0879603144791688E-2</v>
      </c>
      <c r="L294" s="32">
        <f t="shared" ref="L294" si="704">AVERAGE(L290:L293)</f>
        <v>7.175724999999999</v>
      </c>
      <c r="M294" s="34">
        <f t="shared" ref="M294" si="705">AVERAGE(M290:M293)</f>
        <v>0.45642376874449286</v>
      </c>
      <c r="N294" s="32">
        <f t="shared" ref="N294" si="706">AVERAGE(N290:N293)</f>
        <v>0.80487500000000001</v>
      </c>
      <c r="O294" s="35">
        <f t="shared" ref="O294" si="707">AVERAGE(O290:O293)</f>
        <v>5.1267513339682873E-2</v>
      </c>
      <c r="P294" s="93"/>
      <c r="Q294" s="2"/>
      <c r="R294" s="2"/>
      <c r="S294" s="2"/>
      <c r="T294" s="2"/>
      <c r="U294" s="30"/>
      <c r="V294" s="2"/>
      <c r="W294" s="31"/>
      <c r="X294" s="2"/>
      <c r="Y294" s="31"/>
      <c r="Z294" s="2"/>
      <c r="AA294" s="31"/>
      <c r="AB294" s="2"/>
      <c r="AC294" s="31"/>
      <c r="AD294" s="2"/>
      <c r="AE294" s="1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</row>
    <row r="295" spans="1:74" s="32" customFormat="1" x14ac:dyDescent="0.3">
      <c r="A295" s="32" t="s">
        <v>213</v>
      </c>
      <c r="C295" s="32" t="s">
        <v>238</v>
      </c>
      <c r="E295" s="33" t="s">
        <v>268</v>
      </c>
      <c r="F295" s="32">
        <f>STDEV(F290:F293)/(SQRT(4))</f>
        <v>1.337559550402472</v>
      </c>
      <c r="G295" s="34">
        <f t="shared" ref="G295:O295" si="708">STDEV(G290:G293)/(SQRT(4))</f>
        <v>0.21553865443020997</v>
      </c>
      <c r="H295" s="32">
        <f t="shared" si="708"/>
        <v>3.7674645403109094E-2</v>
      </c>
      <c r="I295" s="34">
        <f t="shared" si="708"/>
        <v>5.6531391969706669E-3</v>
      </c>
      <c r="J295" s="32">
        <f t="shared" si="708"/>
        <v>5.8856822653934042E-2</v>
      </c>
      <c r="K295" s="34">
        <f t="shared" si="708"/>
        <v>4.1784711211791687E-3</v>
      </c>
      <c r="L295" s="32">
        <f t="shared" si="708"/>
        <v>0.72308475471413547</v>
      </c>
      <c r="M295" s="34">
        <f t="shared" si="708"/>
        <v>9.1904943496899899E-2</v>
      </c>
      <c r="N295" s="32">
        <f t="shared" si="708"/>
        <v>0.11711290403566416</v>
      </c>
      <c r="O295" s="35">
        <f t="shared" si="708"/>
        <v>1.2209593712960435E-2</v>
      </c>
      <c r="P295" s="93"/>
      <c r="Q295" s="2"/>
      <c r="R295" s="2"/>
      <c r="S295" s="2"/>
      <c r="T295" s="2"/>
      <c r="U295" s="30"/>
      <c r="V295" s="2"/>
      <c r="W295" s="31"/>
      <c r="X295" s="2"/>
      <c r="Y295" s="31"/>
      <c r="Z295" s="2"/>
      <c r="AA295" s="31"/>
      <c r="AB295" s="2"/>
      <c r="AC295" s="31"/>
      <c r="AD295" s="2"/>
      <c r="AE295" s="1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</row>
    <row r="296" spans="1:74" x14ac:dyDescent="0.3">
      <c r="A296" t="s">
        <v>213</v>
      </c>
      <c r="C296" t="s">
        <v>239</v>
      </c>
      <c r="D296">
        <v>5</v>
      </c>
      <c r="E296" s="30">
        <v>2.78</v>
      </c>
      <c r="F296">
        <v>18.969830000000002</v>
      </c>
      <c r="G296" s="31">
        <v>1.1100005767206904</v>
      </c>
      <c r="H296">
        <v>0.42875000000000002</v>
      </c>
      <c r="I296" s="31">
        <v>2.508787623658177E-2</v>
      </c>
      <c r="J296">
        <v>0.64917500000000006</v>
      </c>
      <c r="K296" s="31">
        <v>3.7985824037044834E-2</v>
      </c>
      <c r="L296">
        <v>4.0709749999999998</v>
      </c>
      <c r="M296" s="31">
        <v>0.23820901915386231</v>
      </c>
      <c r="N296">
        <v>0.5675</v>
      </c>
      <c r="O296" s="1">
        <v>3.3206693327720478E-2</v>
      </c>
    </row>
    <row r="297" spans="1:74" x14ac:dyDescent="0.3">
      <c r="A297" t="s">
        <v>213</v>
      </c>
      <c r="C297" t="s">
        <v>239</v>
      </c>
      <c r="D297">
        <v>6</v>
      </c>
      <c r="E297" s="30">
        <v>2.2599999999999998</v>
      </c>
      <c r="F297">
        <v>18.247019999999999</v>
      </c>
      <c r="G297" s="31">
        <v>0.80559220941590148</v>
      </c>
      <c r="H297">
        <v>0.45755000000000001</v>
      </c>
      <c r="I297" s="31">
        <v>2.0200488376636062E-2</v>
      </c>
      <c r="J297">
        <v>0.74867499999999998</v>
      </c>
      <c r="K297" s="31">
        <v>3.3053438171517874E-2</v>
      </c>
      <c r="L297">
        <v>4.8834749999999998</v>
      </c>
      <c r="M297" s="31">
        <v>0.21560174838835708</v>
      </c>
      <c r="N297">
        <v>0.68500000000000005</v>
      </c>
      <c r="O297" s="1">
        <v>3.0242234811486621E-2</v>
      </c>
    </row>
    <row r="298" spans="1:74" x14ac:dyDescent="0.3">
      <c r="A298" t="s">
        <v>213</v>
      </c>
      <c r="C298" t="s">
        <v>239</v>
      </c>
      <c r="D298">
        <v>7</v>
      </c>
      <c r="E298" s="30">
        <v>2.25</v>
      </c>
      <c r="F298">
        <v>17.830449999999999</v>
      </c>
      <c r="G298" s="31">
        <v>0.77568662993039439</v>
      </c>
      <c r="H298">
        <v>0.43149999999999999</v>
      </c>
      <c r="I298" s="31">
        <v>1.877175174013921E-2</v>
      </c>
      <c r="J298">
        <v>0.51317500000000005</v>
      </c>
      <c r="K298" s="31">
        <v>2.2324898491879356E-2</v>
      </c>
      <c r="L298">
        <v>6.9719749999999996</v>
      </c>
      <c r="M298" s="31">
        <v>0.30330517691415315</v>
      </c>
      <c r="N298">
        <v>0.75850000000000006</v>
      </c>
      <c r="O298" s="1">
        <v>3.2997389791183294E-2</v>
      </c>
    </row>
    <row r="299" spans="1:74" x14ac:dyDescent="0.3">
      <c r="A299" t="s">
        <v>213</v>
      </c>
      <c r="C299" t="s">
        <v>239</v>
      </c>
      <c r="D299">
        <v>8</v>
      </c>
      <c r="E299" s="30">
        <v>2.4</v>
      </c>
      <c r="F299">
        <v>16.42465</v>
      </c>
      <c r="G299" s="31">
        <v>0.81176194398682033</v>
      </c>
      <c r="H299">
        <v>0.41165000000000002</v>
      </c>
      <c r="I299" s="31">
        <v>2.0345140032948926E-2</v>
      </c>
      <c r="J299">
        <v>0.68017499999999997</v>
      </c>
      <c r="K299" s="31">
        <v>3.3616556836902796E-2</v>
      </c>
      <c r="L299">
        <v>3.837475</v>
      </c>
      <c r="M299" s="31">
        <v>0.18966103789126851</v>
      </c>
      <c r="N299">
        <v>0.63</v>
      </c>
      <c r="O299" s="1">
        <v>3.1136738056013177E-2</v>
      </c>
    </row>
    <row r="300" spans="1:74" s="32" customFormat="1" x14ac:dyDescent="0.3">
      <c r="A300" s="32" t="s">
        <v>213</v>
      </c>
      <c r="C300" s="32" t="s">
        <v>239</v>
      </c>
      <c r="E300" s="33" t="s">
        <v>267</v>
      </c>
      <c r="F300" s="32">
        <f>AVERAGE(F296:F299)</f>
        <v>17.867987499999998</v>
      </c>
      <c r="G300" s="34">
        <f t="shared" ref="G300" si="709">AVERAGE(G296:G299)</f>
        <v>0.87576034001345171</v>
      </c>
      <c r="H300" s="32">
        <f t="shared" ref="H300" si="710">AVERAGE(H296:H299)</f>
        <v>0.43236250000000004</v>
      </c>
      <c r="I300" s="34">
        <f t="shared" ref="I300" si="711">AVERAGE(I296:I299)</f>
        <v>2.1101314096576493E-2</v>
      </c>
      <c r="J300" s="32">
        <f t="shared" ref="J300" si="712">AVERAGE(J296:J299)</f>
        <v>0.64779999999999993</v>
      </c>
      <c r="K300" s="34">
        <f t="shared" ref="K300" si="713">AVERAGE(K296:K299)</f>
        <v>3.1745179384336214E-2</v>
      </c>
      <c r="L300" s="32">
        <f t="shared" ref="L300" si="714">AVERAGE(L296:L299)</f>
        <v>4.9409749999999999</v>
      </c>
      <c r="M300" s="34">
        <f t="shared" ref="M300" si="715">AVERAGE(M296:M299)</f>
        <v>0.23669424558691027</v>
      </c>
      <c r="N300" s="32">
        <f t="shared" ref="N300" si="716">AVERAGE(N296:N299)</f>
        <v>0.66025</v>
      </c>
      <c r="O300" s="35">
        <f t="shared" ref="O300" si="717">AVERAGE(O296:O299)</f>
        <v>3.1895763996600893E-2</v>
      </c>
      <c r="P300" s="93"/>
      <c r="Q300" s="2"/>
      <c r="R300" s="2"/>
      <c r="S300" s="2"/>
      <c r="T300" s="2"/>
      <c r="U300" s="30"/>
      <c r="V300" s="2"/>
      <c r="W300" s="31"/>
      <c r="X300" s="2"/>
      <c r="Y300" s="31"/>
      <c r="Z300" s="2"/>
      <c r="AA300" s="31"/>
      <c r="AB300" s="2"/>
      <c r="AC300" s="31"/>
      <c r="AD300" s="2"/>
      <c r="AE300" s="1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</row>
    <row r="301" spans="1:74" s="32" customFormat="1" x14ac:dyDescent="0.3">
      <c r="A301" s="32" t="s">
        <v>213</v>
      </c>
      <c r="C301" s="32" t="s">
        <v>239</v>
      </c>
      <c r="E301" s="33" t="s">
        <v>268</v>
      </c>
      <c r="F301" s="32">
        <f>STDEV(F296:F299)/(SQRT(4))</f>
        <v>0.53559583126917354</v>
      </c>
      <c r="G301" s="34">
        <f t="shared" ref="G301:O301" si="718">STDEV(G296:G299)/(SQRT(4))</f>
        <v>7.8476428089366709E-2</v>
      </c>
      <c r="H301" s="32">
        <f t="shared" si="718"/>
        <v>9.4745794761561825E-3</v>
      </c>
      <c r="I301" s="34">
        <f t="shared" si="718"/>
        <v>1.3754643052699908E-3</v>
      </c>
      <c r="J301" s="32">
        <f t="shared" si="718"/>
        <v>4.9455103797957124E-2</v>
      </c>
      <c r="K301" s="34">
        <f t="shared" si="718"/>
        <v>3.3279239324036742E-3</v>
      </c>
      <c r="L301" s="32">
        <f t="shared" si="718"/>
        <v>0.71314324764851178</v>
      </c>
      <c r="M301" s="34">
        <f t="shared" si="718"/>
        <v>2.4317906254880992E-2</v>
      </c>
      <c r="N301" s="32">
        <f t="shared" si="718"/>
        <v>4.0603006867308222E-2</v>
      </c>
      <c r="O301" s="35">
        <f t="shared" si="718"/>
        <v>7.212485844578072E-4</v>
      </c>
      <c r="P301" s="93"/>
      <c r="Q301" s="2"/>
      <c r="R301" s="2"/>
      <c r="S301" s="2"/>
      <c r="T301" s="2"/>
      <c r="U301" s="30"/>
      <c r="V301" s="2"/>
      <c r="W301" s="31"/>
      <c r="X301" s="2"/>
      <c r="Y301" s="31"/>
      <c r="Z301" s="2"/>
      <c r="AA301" s="31"/>
      <c r="AB301" s="2"/>
      <c r="AC301" s="31"/>
      <c r="AD301" s="2"/>
      <c r="AE301" s="1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</row>
    <row r="302" spans="1:74" x14ac:dyDescent="0.3">
      <c r="A302" t="s">
        <v>213</v>
      </c>
      <c r="C302" t="s">
        <v>240</v>
      </c>
      <c r="D302">
        <v>9</v>
      </c>
      <c r="E302" s="30">
        <v>5.0599999999999996</v>
      </c>
      <c r="F302">
        <v>19.849150000000002</v>
      </c>
      <c r="G302" s="31">
        <v>2.072996883384933</v>
      </c>
      <c r="H302">
        <v>0.15955</v>
      </c>
      <c r="I302" s="31">
        <v>1.6663013415892668E-2</v>
      </c>
      <c r="J302">
        <v>4.6975000000000003E-2</v>
      </c>
      <c r="K302" s="31">
        <v>4.9059545923632606E-3</v>
      </c>
      <c r="L302">
        <v>2.0664750000000001</v>
      </c>
      <c r="M302" s="31">
        <v>0.21581761609907119</v>
      </c>
      <c r="N302">
        <v>0.12305000000000001</v>
      </c>
      <c r="O302" s="1">
        <v>1.2851042311661506E-2</v>
      </c>
    </row>
    <row r="303" spans="1:74" x14ac:dyDescent="0.3">
      <c r="A303" t="s">
        <v>213</v>
      </c>
      <c r="C303" t="s">
        <v>240</v>
      </c>
      <c r="D303">
        <v>10</v>
      </c>
      <c r="E303" s="30">
        <v>5.68</v>
      </c>
      <c r="F303">
        <v>17.001609999999999</v>
      </c>
      <c r="G303" s="31">
        <v>1.9449978811681772</v>
      </c>
      <c r="H303">
        <v>0.49925000000000003</v>
      </c>
      <c r="I303" s="31">
        <v>5.7114602215508563E-2</v>
      </c>
      <c r="J303">
        <v>0.282775</v>
      </c>
      <c r="K303" s="31">
        <v>3.2349687814702918E-2</v>
      </c>
      <c r="L303">
        <v>3.1804749999999999</v>
      </c>
      <c r="M303" s="31">
        <v>0.36384890231621347</v>
      </c>
      <c r="N303">
        <v>0.18714999999999998</v>
      </c>
      <c r="O303" s="1">
        <v>2.1410110775427992E-2</v>
      </c>
    </row>
    <row r="304" spans="1:74" x14ac:dyDescent="0.3">
      <c r="A304" t="s">
        <v>213</v>
      </c>
      <c r="C304" t="s">
        <v>240</v>
      </c>
      <c r="D304">
        <v>11</v>
      </c>
      <c r="E304" s="30">
        <v>4.0999999999999996</v>
      </c>
      <c r="F304">
        <v>18.9131</v>
      </c>
      <c r="G304" s="31">
        <v>1.5168957355242565</v>
      </c>
      <c r="H304">
        <v>0.46060000000000001</v>
      </c>
      <c r="I304" s="31">
        <v>3.694170579029734E-2</v>
      </c>
      <c r="J304">
        <v>0.105325</v>
      </c>
      <c r="K304" s="31">
        <v>8.4474276212832544E-3</v>
      </c>
      <c r="L304">
        <v>2.790975</v>
      </c>
      <c r="M304" s="31">
        <v>0.22384580399061033</v>
      </c>
      <c r="N304">
        <v>0.14529999999999998</v>
      </c>
      <c r="O304" s="1">
        <v>1.1653560250391234E-2</v>
      </c>
    </row>
    <row r="305" spans="1:74" x14ac:dyDescent="0.3">
      <c r="A305" t="s">
        <v>213</v>
      </c>
      <c r="C305" t="s">
        <v>240</v>
      </c>
      <c r="D305">
        <v>12</v>
      </c>
      <c r="E305" s="30">
        <v>5.63</v>
      </c>
      <c r="F305">
        <v>16.649259999999998</v>
      </c>
      <c r="G305" s="31">
        <v>1.8852641552695091</v>
      </c>
      <c r="H305">
        <v>0.37605</v>
      </c>
      <c r="I305" s="31">
        <v>4.2581687449718422E-2</v>
      </c>
      <c r="J305">
        <v>8.0024999999999999E-2</v>
      </c>
      <c r="K305" s="31">
        <v>9.0615597345132751E-3</v>
      </c>
      <c r="L305">
        <v>2.3384749999999999</v>
      </c>
      <c r="M305" s="31">
        <v>0.26479513777152053</v>
      </c>
      <c r="N305">
        <v>0.11209999999999999</v>
      </c>
      <c r="O305" s="1">
        <v>1.2693543845534996E-2</v>
      </c>
    </row>
    <row r="306" spans="1:74" s="32" customFormat="1" x14ac:dyDescent="0.3">
      <c r="A306" s="32" t="s">
        <v>213</v>
      </c>
      <c r="C306" s="32" t="s">
        <v>240</v>
      </c>
      <c r="E306" s="33" t="s">
        <v>267</v>
      </c>
      <c r="F306" s="32">
        <f>AVERAGE(F302:F305)</f>
        <v>18.103279999999998</v>
      </c>
      <c r="G306" s="34">
        <f t="shared" ref="G306" si="719">AVERAGE(G302:G305)</f>
        <v>1.8550386638367189</v>
      </c>
      <c r="H306" s="32">
        <f t="shared" ref="H306" si="720">AVERAGE(H302:H305)</f>
        <v>0.37386250000000004</v>
      </c>
      <c r="I306" s="34">
        <f t="shared" ref="I306" si="721">AVERAGE(I302:I305)</f>
        <v>3.8325252217854253E-2</v>
      </c>
      <c r="J306" s="32">
        <f t="shared" ref="J306" si="722">AVERAGE(J302:J305)</f>
        <v>0.128775</v>
      </c>
      <c r="K306" s="34">
        <f t="shared" ref="K306" si="723">AVERAGE(K302:K305)</f>
        <v>1.3691157440715676E-2</v>
      </c>
      <c r="L306" s="32">
        <f t="shared" ref="L306" si="724">AVERAGE(L302:L305)</f>
        <v>2.5941000000000001</v>
      </c>
      <c r="M306" s="34">
        <f t="shared" ref="M306" si="725">AVERAGE(M302:M305)</f>
        <v>0.26707686504435391</v>
      </c>
      <c r="N306" s="32">
        <f t="shared" ref="N306" si="726">AVERAGE(N302:N305)</f>
        <v>0.1419</v>
      </c>
      <c r="O306" s="35">
        <f t="shared" ref="O306" si="727">AVERAGE(O302:O305)</f>
        <v>1.4652064295753933E-2</v>
      </c>
      <c r="P306" s="93"/>
      <c r="Q306" s="2"/>
      <c r="R306" s="2"/>
      <c r="S306" s="2"/>
      <c r="T306" s="2"/>
      <c r="U306" s="30"/>
      <c r="V306" s="2"/>
      <c r="W306" s="31"/>
      <c r="X306" s="2"/>
      <c r="Y306" s="31"/>
      <c r="Z306" s="2"/>
      <c r="AA306" s="31"/>
      <c r="AB306" s="2"/>
      <c r="AC306" s="31"/>
      <c r="AD306" s="2"/>
      <c r="AE306" s="1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</row>
    <row r="307" spans="1:74" s="32" customFormat="1" x14ac:dyDescent="0.3">
      <c r="A307" s="32" t="s">
        <v>213</v>
      </c>
      <c r="C307" s="32" t="s">
        <v>240</v>
      </c>
      <c r="E307" s="33" t="s">
        <v>268</v>
      </c>
      <c r="F307" s="32">
        <f>STDEV(F302:F305)/(SQRT(4))</f>
        <v>0.76549120605660848</v>
      </c>
      <c r="G307" s="34">
        <f t="shared" ref="G307:O307" si="728">STDEV(G302:G305)/(SQRT(4))</f>
        <v>0.11932192678897291</v>
      </c>
      <c r="H307" s="32">
        <f t="shared" si="728"/>
        <v>7.5927625558268749E-2</v>
      </c>
      <c r="I307" s="34">
        <f t="shared" si="728"/>
        <v>8.3781646003556007E-3</v>
      </c>
      <c r="J307" s="32">
        <f t="shared" si="728"/>
        <v>5.2704921496953196E-2</v>
      </c>
      <c r="K307" s="34">
        <f t="shared" si="728"/>
        <v>6.2865625354413882E-3</v>
      </c>
      <c r="L307" s="32">
        <f t="shared" si="728"/>
        <v>0.24602298122668609</v>
      </c>
      <c r="M307" s="34">
        <f t="shared" si="728"/>
        <v>3.3993220793957217E-2</v>
      </c>
      <c r="N307" s="32">
        <f t="shared" si="728"/>
        <v>1.6589366574204477E-2</v>
      </c>
      <c r="O307" s="35">
        <f t="shared" si="728"/>
        <v>2.2682904956633681E-3</v>
      </c>
      <c r="P307" s="93"/>
      <c r="Q307" s="2"/>
      <c r="R307" s="2"/>
      <c r="S307" s="2"/>
      <c r="T307" s="2"/>
      <c r="U307" s="30"/>
      <c r="V307" s="2"/>
      <c r="W307" s="31"/>
      <c r="X307" s="2"/>
      <c r="Y307" s="31"/>
      <c r="Z307" s="2"/>
      <c r="AA307" s="31"/>
      <c r="AB307" s="2"/>
      <c r="AC307" s="31"/>
      <c r="AD307" s="2"/>
      <c r="AE307" s="1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</row>
    <row r="308" spans="1:74" x14ac:dyDescent="0.3">
      <c r="A308" t="s">
        <v>213</v>
      </c>
      <c r="C308" t="s">
        <v>241</v>
      </c>
      <c r="D308">
        <v>13</v>
      </c>
      <c r="E308" s="30">
        <v>4.04</v>
      </c>
      <c r="F308">
        <v>16.393160000000002</v>
      </c>
      <c r="G308" s="31">
        <v>1.3182397770700638</v>
      </c>
      <c r="H308">
        <v>0.37795000000000001</v>
      </c>
      <c r="I308" s="31">
        <v>3.039247611464968E-2</v>
      </c>
      <c r="J308">
        <v>0.13817499999999999</v>
      </c>
      <c r="K308" s="31">
        <v>1.1111206210191083E-2</v>
      </c>
      <c r="L308">
        <v>3.6784750000000002</v>
      </c>
      <c r="M308" s="31">
        <v>0.29580093550955416</v>
      </c>
      <c r="N308">
        <v>0.24804999999999999</v>
      </c>
      <c r="O308" s="1">
        <v>1.9946695859872611E-2</v>
      </c>
    </row>
    <row r="309" spans="1:74" x14ac:dyDescent="0.3">
      <c r="A309" t="s">
        <v>213</v>
      </c>
      <c r="C309" t="s">
        <v>241</v>
      </c>
      <c r="D309">
        <v>14</v>
      </c>
      <c r="E309" s="30">
        <v>5.87</v>
      </c>
      <c r="F309">
        <v>14.93036</v>
      </c>
      <c r="G309" s="31">
        <v>1.7385680063479472</v>
      </c>
      <c r="H309">
        <v>0.45219999999999999</v>
      </c>
      <c r="I309" s="31">
        <v>5.2656496726839919E-2</v>
      </c>
      <c r="J309">
        <v>0.104975</v>
      </c>
      <c r="K309" s="31">
        <v>1.2223829597302123E-2</v>
      </c>
      <c r="L309">
        <v>4.4889749999999999</v>
      </c>
      <c r="M309" s="31">
        <v>0.52271936619718318</v>
      </c>
      <c r="N309">
        <v>0.37404999999999999</v>
      </c>
      <c r="O309" s="1">
        <v>4.355630827216822E-2</v>
      </c>
    </row>
    <row r="310" spans="1:74" x14ac:dyDescent="0.3">
      <c r="A310" t="s">
        <v>213</v>
      </c>
      <c r="C310" t="s">
        <v>241</v>
      </c>
      <c r="D310">
        <v>15</v>
      </c>
      <c r="E310" s="30">
        <v>4.4000000000000004</v>
      </c>
      <c r="F310">
        <v>17.116479999999999</v>
      </c>
      <c r="G310" s="31">
        <v>1.4263733333333333</v>
      </c>
      <c r="H310">
        <v>0.46939999999999998</v>
      </c>
      <c r="I310" s="31">
        <v>3.9116666666666668E-2</v>
      </c>
      <c r="J310">
        <v>8.9024999999999993E-2</v>
      </c>
      <c r="K310" s="31">
        <v>7.4187500000000009E-3</v>
      </c>
      <c r="L310">
        <v>5.0319749999999992</v>
      </c>
      <c r="M310" s="31">
        <v>0.41933124999999999</v>
      </c>
      <c r="N310">
        <v>0.36115000000000003</v>
      </c>
      <c r="O310" s="1">
        <v>3.0095833333333339E-2</v>
      </c>
    </row>
    <row r="311" spans="1:74" x14ac:dyDescent="0.3">
      <c r="A311" t="s">
        <v>213</v>
      </c>
      <c r="C311" t="s">
        <v>241</v>
      </c>
      <c r="D311">
        <v>16</v>
      </c>
      <c r="E311" s="30">
        <v>3.81</v>
      </c>
      <c r="F311">
        <v>14.728190000000001</v>
      </c>
      <c r="G311" s="31">
        <v>1.1070113217597162</v>
      </c>
      <c r="H311">
        <v>0.44564999999999999</v>
      </c>
      <c r="I311" s="31">
        <v>3.3496281317814167E-2</v>
      </c>
      <c r="J311">
        <v>6.9874999999999993E-2</v>
      </c>
      <c r="K311" s="31">
        <v>5.2519974353915956E-3</v>
      </c>
      <c r="L311">
        <v>4.8784749999999999</v>
      </c>
      <c r="M311" s="31">
        <v>0.3666796162951273</v>
      </c>
      <c r="N311">
        <v>0.36660000000000004</v>
      </c>
      <c r="O311" s="1">
        <v>2.7554665614519636E-2</v>
      </c>
    </row>
    <row r="312" spans="1:74" s="32" customFormat="1" x14ac:dyDescent="0.3">
      <c r="A312" s="32" t="s">
        <v>213</v>
      </c>
      <c r="C312" s="32" t="s">
        <v>241</v>
      </c>
      <c r="E312" s="33" t="s">
        <v>267</v>
      </c>
      <c r="F312" s="32">
        <f>AVERAGE(F308:F311)</f>
        <v>15.792047499999999</v>
      </c>
      <c r="G312" s="34">
        <f t="shared" ref="G312" si="729">AVERAGE(G308:G311)</f>
        <v>1.3975481096277651</v>
      </c>
      <c r="H312" s="32">
        <f t="shared" ref="H312" si="730">AVERAGE(H308:H311)</f>
        <v>0.43630000000000002</v>
      </c>
      <c r="I312" s="34">
        <f t="shared" ref="I312" si="731">AVERAGE(I308:I311)</f>
        <v>3.8915480206492603E-2</v>
      </c>
      <c r="J312" s="32">
        <f t="shared" ref="J312" si="732">AVERAGE(J308:J311)</f>
        <v>0.1005125</v>
      </c>
      <c r="K312" s="34">
        <f t="shared" ref="K312" si="733">AVERAGE(K308:K311)</f>
        <v>9.0014458107212023E-3</v>
      </c>
      <c r="L312" s="32">
        <f t="shared" ref="L312" si="734">AVERAGE(L308:L311)</f>
        <v>4.5194749999999999</v>
      </c>
      <c r="M312" s="34">
        <f t="shared" ref="M312" si="735">AVERAGE(M308:M311)</f>
        <v>0.40113279200046614</v>
      </c>
      <c r="N312" s="32">
        <f t="shared" ref="N312" si="736">AVERAGE(N308:N311)</f>
        <v>0.3374625</v>
      </c>
      <c r="O312" s="35">
        <f t="shared" ref="O312" si="737">AVERAGE(O308:O311)</f>
        <v>3.0288375769973449E-2</v>
      </c>
      <c r="P312" s="93"/>
      <c r="Q312" s="2"/>
      <c r="R312" s="2"/>
      <c r="S312" s="2"/>
      <c r="T312" s="2"/>
      <c r="U312" s="30"/>
      <c r="V312" s="2"/>
      <c r="W312" s="31"/>
      <c r="X312" s="2"/>
      <c r="Y312" s="31"/>
      <c r="Z312" s="2"/>
      <c r="AA312" s="31"/>
      <c r="AB312" s="2"/>
      <c r="AC312" s="31"/>
      <c r="AD312" s="2"/>
      <c r="AE312" s="1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</row>
    <row r="313" spans="1:74" s="32" customFormat="1" x14ac:dyDescent="0.3">
      <c r="A313" s="32" t="s">
        <v>213</v>
      </c>
      <c r="C313" s="32" t="s">
        <v>241</v>
      </c>
      <c r="E313" s="33" t="s">
        <v>268</v>
      </c>
      <c r="F313" s="32">
        <f>STDEV(F308:F311)/(SQRT(4))</f>
        <v>0.57661048469157206</v>
      </c>
      <c r="G313" s="34">
        <f t="shared" ref="G313:O313" si="738">STDEV(G308:G311)/(SQRT(4))</f>
        <v>0.13160132351110276</v>
      </c>
      <c r="H313" s="32">
        <f t="shared" si="738"/>
        <v>2.008433261690979E-2</v>
      </c>
      <c r="I313" s="34">
        <f t="shared" si="738"/>
        <v>4.9232892659010728E-3</v>
      </c>
      <c r="J313" s="32">
        <f t="shared" si="738"/>
        <v>1.445970514625612E-2</v>
      </c>
      <c r="K313" s="34">
        <f t="shared" si="738"/>
        <v>1.6175633774221205E-3</v>
      </c>
      <c r="L313" s="32">
        <f t="shared" si="738"/>
        <v>0.30273042188279076</v>
      </c>
      <c r="M313" s="34">
        <f t="shared" si="738"/>
        <v>4.7781011052561065E-2</v>
      </c>
      <c r="N313" s="32">
        <f t="shared" si="738"/>
        <v>2.9921190755884165E-2</v>
      </c>
      <c r="O313" s="35">
        <f t="shared" si="738"/>
        <v>4.9201847869238171E-3</v>
      </c>
      <c r="P313" s="93"/>
      <c r="Q313" s="2"/>
      <c r="R313" s="2"/>
      <c r="S313" s="2"/>
      <c r="T313" s="2"/>
      <c r="U313" s="30"/>
      <c r="V313" s="2"/>
      <c r="W313" s="31"/>
      <c r="X313" s="2"/>
      <c r="Y313" s="31"/>
      <c r="Z313" s="2"/>
      <c r="AA313" s="31"/>
      <c r="AB313" s="2"/>
      <c r="AC313" s="31"/>
      <c r="AD313" s="2"/>
      <c r="AE313" s="1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</row>
  </sheetData>
  <sortState ref="A2:O209">
    <sortCondition ref="A2:A209" customList="T0,T1,T2,T3,T4,T5,T6,T7,T8,T9,T10,T11,T12"/>
    <sortCondition ref="C2:C209" customList="C1,C2,L1,L2"/>
    <sortCondition ref="D2:D20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CALCULATIONS</vt:lpstr>
      <vt:lpstr>All data </vt:lpstr>
      <vt:lpstr>decomp means &amp; mass loss</vt:lpstr>
      <vt:lpstr>for_R</vt:lpstr>
      <vt:lpstr>k for each plot</vt:lpstr>
      <vt:lpstr>for R II</vt:lpstr>
      <vt:lpstr>F1 Figure of decomposition</vt:lpstr>
      <vt:lpstr>Remaining conc, nut rem a chan </vt:lpstr>
      <vt:lpstr>Rem conc nut N P K Ca Ma</vt:lpstr>
      <vt:lpstr>F2 Rem nut graphs</vt:lpstr>
      <vt:lpstr>nut change</vt:lpstr>
      <vt:lpstr>Area calculation release p. yr</vt:lpstr>
      <vt:lpstr>for R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Langs, Kerstin</dc:creator>
  <cp:lastModifiedBy>Schmidt, Marcus</cp:lastModifiedBy>
  <cp:lastPrinted>2016-12-14T13:04:13Z</cp:lastPrinted>
  <dcterms:created xsi:type="dcterms:W3CDTF">2015-04-09T10:06:18Z</dcterms:created>
  <dcterms:modified xsi:type="dcterms:W3CDTF">2018-07-03T14:05:21Z</dcterms:modified>
</cp:coreProperties>
</file>