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oj\Data Science\"/>
    </mc:Choice>
  </mc:AlternateContent>
  <xr:revisionPtr revIDLastSave="0" documentId="13_ncr:1_{220F6870-D701-4210-B2F1-37F89AAD4C4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6" hidden="1">'Exercise -6'!$B$1:$E$11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9" i="7"/>
  <c r="C25" i="7"/>
  <c r="C21" i="7"/>
  <c r="C17" i="7"/>
  <c r="H21" i="6"/>
  <c r="H20" i="6"/>
  <c r="H18" i="6"/>
  <c r="H16" i="6"/>
  <c r="H15" i="6"/>
  <c r="A27" i="4"/>
  <c r="A18" i="4"/>
  <c r="A24" i="4"/>
  <c r="A21" i="4"/>
  <c r="B25" i="3"/>
  <c r="B22" i="3"/>
  <c r="B20" i="2"/>
  <c r="B17" i="2"/>
  <c r="C15" i="5"/>
  <c r="C14" i="5"/>
  <c r="D14" i="5"/>
  <c r="C13" i="5"/>
  <c r="C12" i="5"/>
  <c r="C11" i="5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D17" i="1" l="1"/>
  <c r="E17" i="1"/>
  <c r="C16" i="1"/>
  <c r="E16" i="1"/>
  <c r="D12" i="1"/>
  <c r="E12" i="1"/>
  <c r="C9" i="1"/>
  <c r="E9" i="1"/>
  <c r="C21" i="1"/>
  <c r="E21" i="1"/>
  <c r="D15" i="1"/>
  <c r="E15" i="1"/>
  <c r="C22" i="1"/>
  <c r="E22" i="1"/>
  <c r="D18" i="1"/>
  <c r="E18" i="1"/>
  <c r="D14" i="1"/>
  <c r="E14" i="1"/>
  <c r="D10" i="1"/>
  <c r="E10" i="1"/>
  <c r="D9" i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D11" i="1"/>
  <c r="F11" i="1" s="1"/>
  <c r="C18" i="1"/>
  <c r="C10" i="1"/>
  <c r="F19" i="1" l="1"/>
  <c r="E19" i="1"/>
  <c r="F13" i="1"/>
  <c r="E13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<sst xmlns="http://schemas.openxmlformats.org/spreadsheetml/2006/main" count="211" uniqueCount="159">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</sst>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A5" workbookViewId="0">
      <selection activeCell="K11" sqref="K11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135</v>
      </c>
      <c r="C8" s="1" t="s">
        <v>4</v>
      </c>
      <c r="D8" s="2" t="s">
        <v>136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134</v>
      </c>
      <c r="H9" s="4" t="str">
        <f>LOWER(SUBSTITUTE(A9," ",""))</f>
        <v>rahulroy</v>
      </c>
      <c r="I9" s="64" t="s">
        <v>143</v>
      </c>
      <c r="K9" t="s">
        <v>137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133</v>
      </c>
      <c r="H10" s="4" t="str">
        <f t="shared" ref="H10:H23" si="5">LOWER(SUBSTITUTE(A10," ",""))</f>
        <v>sanjibdasgupta</v>
      </c>
      <c r="I10" s="64" t="s">
        <v>147</v>
      </c>
      <c r="K10">
        <v>1</v>
      </c>
      <c r="L10" t="s">
        <v>132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133</v>
      </c>
      <c r="H11" s="4" t="str">
        <f t="shared" si="5"/>
        <v>manishanandi</v>
      </c>
      <c r="I11" s="64" t="s">
        <v>148</v>
      </c>
      <c r="K11">
        <v>2</v>
      </c>
      <c r="L11" t="s">
        <v>133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134</v>
      </c>
      <c r="H12" s="4" t="str">
        <f t="shared" si="5"/>
        <v>gookulshetu</v>
      </c>
      <c r="I12" s="64" t="s">
        <v>149</v>
      </c>
      <c r="K12">
        <v>3</v>
      </c>
      <c r="L12" t="s">
        <v>134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134</v>
      </c>
      <c r="H13" s="4" t="str">
        <f t="shared" si="5"/>
        <v>mukulroykrishna</v>
      </c>
      <c r="I13" s="64" t="s">
        <v>150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132</v>
      </c>
      <c r="H14" s="4" t="str">
        <f t="shared" si="5"/>
        <v>avaflorez</v>
      </c>
      <c r="I14" s="64" t="s">
        <v>151</v>
      </c>
      <c r="K14" t="s">
        <v>137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132</v>
      </c>
      <c r="H15" s="4" t="str">
        <f t="shared" si="5"/>
        <v>jaxksonsrikrishna</v>
      </c>
      <c r="I15" s="64" t="s">
        <v>152</v>
      </c>
      <c r="K15">
        <v>1</v>
      </c>
      <c r="L15" t="s">
        <v>138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133</v>
      </c>
      <c r="H16" s="4" t="str">
        <f t="shared" si="5"/>
        <v>arjunshetu</v>
      </c>
      <c r="I16" s="64" t="s">
        <v>153</v>
      </c>
      <c r="K16">
        <v>2</v>
      </c>
      <c r="L16" t="s">
        <v>139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133</v>
      </c>
      <c r="H17" s="4" t="str">
        <f t="shared" si="5"/>
        <v>supratimkhanna</v>
      </c>
      <c r="I17" s="64" t="s">
        <v>154</v>
      </c>
      <c r="K17">
        <v>3</v>
      </c>
      <c r="L17" t="s">
        <v>142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134</v>
      </c>
      <c r="H18" s="4" t="str">
        <f t="shared" si="5"/>
        <v>nandusrivastava</v>
      </c>
      <c r="I18" s="64" t="s">
        <v>144</v>
      </c>
      <c r="K18">
        <v>4</v>
      </c>
      <c r="L18" t="s">
        <v>140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134</v>
      </c>
      <c r="H19" s="4" t="str">
        <f t="shared" si="5"/>
        <v>sachinrameshtendulkar</v>
      </c>
      <c r="I19" s="64" t="s">
        <v>155</v>
      </c>
      <c r="K19">
        <v>5</v>
      </c>
      <c r="L19" t="s">
        <v>141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134</v>
      </c>
      <c r="H20" s="4" t="str">
        <f t="shared" si="5"/>
        <v>keyasethuram</v>
      </c>
      <c r="I20" s="64" t="s">
        <v>156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132</v>
      </c>
      <c r="H21" s="4" t="str">
        <f t="shared" si="5"/>
        <v>subraminamroy</v>
      </c>
      <c r="I21" s="64" t="s">
        <v>157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132</v>
      </c>
      <c r="H22" s="4" t="str">
        <f t="shared" si="5"/>
        <v>tbalakrishna</v>
      </c>
      <c r="I22" s="64" t="s">
        <v>145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133</v>
      </c>
      <c r="H23" s="4" t="str">
        <f t="shared" si="5"/>
        <v>ansubhasish</v>
      </c>
      <c r="I23" s="64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abSelected="1" zoomScale="85" zoomScaleNormal="85" workbookViewId="0">
      <selection activeCell="K22" sqref="K22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COUNT(_xlfn.FILTERXML(B5:B11,ISNUMBER(B5:B11)))</f>
        <v>0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 t="e">
        <f>SUM(1/COUNTIF(A5:A11, A5:A11))</f>
        <v>#DIV/0!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zoomScale="85" zoomScaleNormal="85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158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44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45</v>
      </c>
      <c r="B4" s="28" t="s">
        <v>46</v>
      </c>
      <c r="C4" s="28" t="s">
        <v>47</v>
      </c>
      <c r="D4" s="20"/>
      <c r="E4" s="20"/>
      <c r="F4" s="20"/>
      <c r="G4" s="21"/>
    </row>
    <row r="5" spans="1:8" x14ac:dyDescent="0.3">
      <c r="A5" s="29">
        <v>101</v>
      </c>
      <c r="B5" s="29" t="s">
        <v>48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49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50</v>
      </c>
      <c r="C7" s="29" t="s">
        <v>51</v>
      </c>
      <c r="D7" s="20"/>
      <c r="E7" s="20"/>
      <c r="F7" s="20"/>
      <c r="G7" s="21"/>
    </row>
    <row r="8" spans="1:8" x14ac:dyDescent="0.3">
      <c r="A8" s="29">
        <v>104</v>
      </c>
      <c r="B8" s="29" t="s">
        <v>52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53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54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55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56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57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58</v>
      </c>
      <c r="C14" s="29" t="s">
        <v>51</v>
      </c>
      <c r="D14" s="20"/>
      <c r="E14" s="20"/>
      <c r="F14" s="20"/>
      <c r="G14" s="21"/>
    </row>
    <row r="15" spans="1:8" x14ac:dyDescent="0.3">
      <c r="A15" s="29">
        <v>111</v>
      </c>
      <c r="B15" s="29" t="s">
        <v>59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60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61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62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65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63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COUNT(IF(ISNUMBER(C5:C18),C5:C18))</f>
        <v>1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64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5" zoomScale="85" zoomScaleNormal="85" workbookViewId="0">
      <selection activeCell="A28" sqref="A28:B28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66</v>
      </c>
      <c r="C1" s="9"/>
      <c r="D1" s="9"/>
    </row>
    <row r="2" spans="1:7" ht="15" thickBot="1" x14ac:dyDescent="0.35">
      <c r="A2" s="67"/>
      <c r="B2" s="67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67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68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69</v>
      </c>
      <c r="C12" s="9"/>
      <c r="D12" s="9"/>
    </row>
    <row r="13" spans="1:7" ht="15" thickBot="1" x14ac:dyDescent="0.35">
      <c r="A13" s="9"/>
      <c r="B13" s="35" t="s">
        <v>70</v>
      </c>
      <c r="C13" s="9"/>
      <c r="D13" s="9"/>
    </row>
    <row r="14" spans="1:7" x14ac:dyDescent="0.3">
      <c r="A14" s="67"/>
      <c r="B14" s="67"/>
      <c r="C14" s="9"/>
      <c r="D14" s="9"/>
    </row>
    <row r="15" spans="1:7" ht="18" x14ac:dyDescent="0.35">
      <c r="A15" s="13"/>
      <c r="B15" s="14" t="s">
        <v>75</v>
      </c>
      <c r="C15" s="13"/>
      <c r="D15" s="13"/>
      <c r="E15" s="5"/>
      <c r="F15" s="5"/>
      <c r="G15" s="5"/>
    </row>
    <row r="16" spans="1:7" ht="18" x14ac:dyDescent="0.35">
      <c r="A16" s="68"/>
      <c r="B16" s="68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71</v>
      </c>
      <c r="C17" s="13"/>
      <c r="D17" s="13"/>
      <c r="E17" s="5"/>
      <c r="F17" s="5"/>
      <c r="G17" s="5"/>
    </row>
    <row r="18" spans="1:7" ht="18" x14ac:dyDescent="0.35">
      <c r="A18" s="69">
        <f>COUNTIF(B5:B13, "&gt;=0")</f>
        <v>2</v>
      </c>
      <c r="B18" s="69"/>
      <c r="C18" s="14"/>
      <c r="D18" s="13"/>
      <c r="E18" s="5"/>
      <c r="F18" s="5"/>
      <c r="G18" s="5"/>
    </row>
    <row r="19" spans="1:7" ht="18" x14ac:dyDescent="0.35">
      <c r="A19" s="68"/>
      <c r="B19" s="68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72</v>
      </c>
      <c r="C20" s="13"/>
      <c r="D20" s="13"/>
      <c r="E20" s="5"/>
      <c r="F20" s="5"/>
      <c r="G20" s="5"/>
    </row>
    <row r="21" spans="1:7" ht="18" x14ac:dyDescent="0.35">
      <c r="A21" s="69">
        <f>COUNTBLANK(B5:B13)</f>
        <v>3</v>
      </c>
      <c r="B21" s="69"/>
      <c r="C21" s="14"/>
      <c r="D21" s="13"/>
      <c r="E21" s="5"/>
      <c r="F21" s="5"/>
      <c r="G21" s="5"/>
    </row>
    <row r="22" spans="1:7" ht="18" x14ac:dyDescent="0.35">
      <c r="A22" s="68"/>
      <c r="B22" s="68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73</v>
      </c>
      <c r="C23" s="13"/>
      <c r="D23" s="13"/>
      <c r="E23" s="5"/>
      <c r="F23" s="5"/>
      <c r="G23" s="5"/>
    </row>
    <row r="24" spans="1:7" ht="18" x14ac:dyDescent="0.35">
      <c r="A24" s="69">
        <f>COUNTIF(B5:B13,"&lt;&gt;") - COUNT(B5:B13)</f>
        <v>4</v>
      </c>
      <c r="B24" s="69"/>
      <c r="C24" s="14"/>
      <c r="D24" s="13"/>
      <c r="E24" s="5"/>
      <c r="F24" s="5"/>
      <c r="G24" s="5"/>
    </row>
    <row r="25" spans="1:7" ht="18" x14ac:dyDescent="0.35">
      <c r="A25" s="68"/>
      <c r="B25" s="68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74</v>
      </c>
      <c r="C26" s="13"/>
      <c r="D26" s="13"/>
      <c r="E26" s="5"/>
      <c r="F26" s="5"/>
      <c r="G26" s="5"/>
    </row>
    <row r="27" spans="1:7" ht="18" x14ac:dyDescent="0.35">
      <c r="A27" s="70">
        <f>COUNTA(B5:B13)</f>
        <v>6</v>
      </c>
      <c r="B27" s="70"/>
      <c r="C27" s="14"/>
      <c r="D27" s="13"/>
      <c r="E27" s="5"/>
      <c r="F27" s="5"/>
      <c r="G27" s="5"/>
    </row>
    <row r="28" spans="1:7" x14ac:dyDescent="0.3">
      <c r="A28" s="67"/>
      <c r="B28" s="67"/>
      <c r="C28" s="9"/>
      <c r="D28" s="9"/>
    </row>
    <row r="29" spans="1:7" x14ac:dyDescent="0.3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5" sqref="C15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76</v>
      </c>
      <c r="C1" s="37"/>
    </row>
    <row r="2" spans="1:4" x14ac:dyDescent="0.3">
      <c r="A2" s="40">
        <v>1</v>
      </c>
      <c r="B2" s="41" t="s">
        <v>77</v>
      </c>
      <c r="C2" s="32"/>
    </row>
    <row r="3" spans="1:4" x14ac:dyDescent="0.3">
      <c r="A3" s="47"/>
      <c r="B3" s="48" t="s">
        <v>3</v>
      </c>
      <c r="C3" s="44" t="s">
        <v>78</v>
      </c>
    </row>
    <row r="4" spans="1:4" x14ac:dyDescent="0.3">
      <c r="A4" s="40"/>
      <c r="B4" s="41" t="s">
        <v>79</v>
      </c>
      <c r="C4" s="45">
        <v>200</v>
      </c>
    </row>
    <row r="5" spans="1:4" x14ac:dyDescent="0.3">
      <c r="A5" s="40"/>
      <c r="B5" s="41" t="s">
        <v>80</v>
      </c>
      <c r="C5" s="45">
        <v>120</v>
      </c>
    </row>
    <row r="6" spans="1:4" x14ac:dyDescent="0.3">
      <c r="A6" s="40"/>
      <c r="B6" s="41" t="s">
        <v>81</v>
      </c>
      <c r="C6" s="45">
        <v>156</v>
      </c>
    </row>
    <row r="7" spans="1:4" x14ac:dyDescent="0.3">
      <c r="A7" s="40"/>
      <c r="B7" s="41" t="s">
        <v>82</v>
      </c>
      <c r="C7" s="45">
        <v>190</v>
      </c>
    </row>
    <row r="8" spans="1:4" x14ac:dyDescent="0.3">
      <c r="A8" s="40"/>
      <c r="B8" s="41" t="s">
        <v>83</v>
      </c>
      <c r="C8" s="45">
        <v>320</v>
      </c>
    </row>
    <row r="9" spans="1:4" x14ac:dyDescent="0.3">
      <c r="A9" s="40"/>
      <c r="B9" s="41" t="s">
        <v>84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85</v>
      </c>
      <c r="C11" s="39">
        <f>MAX(C4:C9)</f>
        <v>320</v>
      </c>
    </row>
    <row r="12" spans="1:4" ht="15" thickBot="1" x14ac:dyDescent="0.35">
      <c r="A12" s="40">
        <v>1.2</v>
      </c>
      <c r="B12" s="41" t="s">
        <v>86</v>
      </c>
      <c r="C12" s="39">
        <f>MIN(C4:C9)</f>
        <v>89</v>
      </c>
    </row>
    <row r="13" spans="1:4" ht="15" thickBot="1" x14ac:dyDescent="0.35">
      <c r="A13" s="40">
        <v>1.3</v>
      </c>
      <c r="B13" s="41" t="s">
        <v>87</v>
      </c>
      <c r="C13" s="39">
        <f>(MAX(C4:C9) + MIN(C4:C9)) / 2</f>
        <v>204.5</v>
      </c>
    </row>
    <row r="14" spans="1:4" ht="15" thickBot="1" x14ac:dyDescent="0.35">
      <c r="A14" s="42">
        <v>1.4</v>
      </c>
      <c r="B14" s="43" t="s">
        <v>89</v>
      </c>
      <c r="C14" s="39">
        <f>LARGE(C4:C9,2)</f>
        <v>200</v>
      </c>
      <c r="D14" s="62">
        <f>LARGE(C4:C9,3)</f>
        <v>190</v>
      </c>
    </row>
    <row r="15" spans="1:4" ht="15" thickBot="1" x14ac:dyDescent="0.35">
      <c r="A15" s="42">
        <v>1.5</v>
      </c>
      <c r="B15" s="41" t="s">
        <v>88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topLeftCell="A4" workbookViewId="0">
      <selection activeCell="H22" sqref="H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90</v>
      </c>
      <c r="C1" s="51" t="s">
        <v>91</v>
      </c>
      <c r="D1" s="51" t="s">
        <v>92</v>
      </c>
      <c r="E1" s="51" t="s">
        <v>93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94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94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95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94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95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94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94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94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95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94</v>
      </c>
      <c r="E11" s="52">
        <v>6</v>
      </c>
      <c r="F11" s="21"/>
      <c r="G11" s="21"/>
      <c r="H11" s="21"/>
      <c r="I11" s="21"/>
    </row>
    <row r="12" spans="1:9" x14ac:dyDescent="0.3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96</v>
      </c>
      <c r="C15" s="25"/>
      <c r="D15" s="25"/>
      <c r="E15" s="25"/>
      <c r="F15" s="25"/>
      <c r="G15" s="25"/>
      <c r="H15" s="50">
        <f>SUMIF(D2:D11, "Yes", C2:C11)</f>
        <v>79000</v>
      </c>
      <c r="I15" s="21"/>
    </row>
    <row r="16" spans="1:9" ht="18.600000000000001" thickBot="1" x14ac:dyDescent="0.4">
      <c r="A16" s="25">
        <v>2</v>
      </c>
      <c r="B16" s="25" t="s">
        <v>97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8.600000000000001" thickBot="1" x14ac:dyDescent="0.4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98</v>
      </c>
      <c r="C18" s="25"/>
      <c r="D18" s="25"/>
      <c r="E18" s="25"/>
      <c r="F18" s="25"/>
      <c r="G18" s="25"/>
      <c r="H18" s="50">
        <f>SUMIFS(E2:E11, C2:C11, "&gt;"&amp;10000)</f>
        <v>1028</v>
      </c>
      <c r="I18" s="21"/>
    </row>
    <row r="19" spans="1:9" ht="18.600000000000001" thickBot="1" x14ac:dyDescent="0.4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99</v>
      </c>
      <c r="C20" s="25"/>
      <c r="D20" s="25"/>
      <c r="E20" s="25"/>
      <c r="F20" s="25"/>
      <c r="G20" s="25"/>
      <c r="H20" s="63">
        <f>SUMIF(C2:C11, "&gt;10000")</f>
        <v>65000</v>
      </c>
      <c r="I20" s="21"/>
    </row>
    <row r="21" spans="1:9" ht="18.600000000000001" thickBot="1" x14ac:dyDescent="0.4">
      <c r="A21" s="25">
        <v>5</v>
      </c>
      <c r="B21" s="25" t="s">
        <v>100</v>
      </c>
      <c r="C21" s="25"/>
      <c r="D21" s="25"/>
      <c r="E21" s="25"/>
      <c r="F21" s="25"/>
      <c r="G21" s="25"/>
      <c r="H21" s="50">
        <f>SUMIF(C2:C11, "&gt;9500")</f>
        <v>75000</v>
      </c>
      <c r="I21" s="21"/>
    </row>
    <row r="22" spans="1:9" ht="18" x14ac:dyDescent="0.35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opLeftCell="A4" workbookViewId="0">
      <selection activeCell="C29" sqref="C29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101</v>
      </c>
      <c r="D1" s="57" t="s">
        <v>102</v>
      </c>
      <c r="E1" s="57" t="s">
        <v>103</v>
      </c>
      <c r="F1" s="54"/>
    </row>
    <row r="2" spans="1:6" x14ac:dyDescent="0.3">
      <c r="A2" s="54"/>
      <c r="B2" s="56" t="s">
        <v>104</v>
      </c>
      <c r="C2" s="56" t="s">
        <v>105</v>
      </c>
      <c r="D2" s="56" t="s">
        <v>106</v>
      </c>
      <c r="E2" s="56">
        <v>28</v>
      </c>
      <c r="F2" s="54"/>
    </row>
    <row r="3" spans="1:6" x14ac:dyDescent="0.3">
      <c r="A3" s="54"/>
      <c r="B3" s="56" t="s">
        <v>107</v>
      </c>
      <c r="C3" s="56" t="s">
        <v>108</v>
      </c>
      <c r="D3" s="56" t="s">
        <v>109</v>
      </c>
      <c r="E3" s="56">
        <v>8</v>
      </c>
      <c r="F3" s="54"/>
    </row>
    <row r="4" spans="1:6" x14ac:dyDescent="0.3">
      <c r="A4" s="54"/>
      <c r="B4" s="56" t="s">
        <v>110</v>
      </c>
      <c r="C4" s="56" t="s">
        <v>111</v>
      </c>
      <c r="D4" s="56" t="s">
        <v>106</v>
      </c>
      <c r="E4" s="56">
        <v>19</v>
      </c>
      <c r="F4" s="54"/>
    </row>
    <row r="5" spans="1:6" x14ac:dyDescent="0.3">
      <c r="A5" s="54"/>
      <c r="B5" s="56" t="s">
        <v>112</v>
      </c>
      <c r="C5" s="56" t="s">
        <v>113</v>
      </c>
      <c r="D5" s="56" t="s">
        <v>114</v>
      </c>
      <c r="E5" s="56">
        <v>2</v>
      </c>
      <c r="F5" s="54"/>
    </row>
    <row r="6" spans="1:6" x14ac:dyDescent="0.3">
      <c r="A6" s="54"/>
      <c r="B6" s="56" t="s">
        <v>115</v>
      </c>
      <c r="C6" s="56" t="s">
        <v>111</v>
      </c>
      <c r="D6" s="56" t="s">
        <v>116</v>
      </c>
      <c r="E6" s="56">
        <v>5</v>
      </c>
      <c r="F6" s="54"/>
    </row>
    <row r="7" spans="1:6" x14ac:dyDescent="0.3">
      <c r="A7" s="54"/>
      <c r="B7" s="56" t="s">
        <v>117</v>
      </c>
      <c r="C7" s="56" t="s">
        <v>108</v>
      </c>
      <c r="D7" s="56" t="s">
        <v>106</v>
      </c>
      <c r="E7" s="56">
        <v>9</v>
      </c>
      <c r="F7" s="54"/>
    </row>
    <row r="8" spans="1:6" x14ac:dyDescent="0.3">
      <c r="A8" s="54"/>
      <c r="B8" s="56" t="s">
        <v>118</v>
      </c>
      <c r="C8" s="56" t="s">
        <v>111</v>
      </c>
      <c r="D8" s="56" t="s">
        <v>119</v>
      </c>
      <c r="E8" s="56">
        <v>18</v>
      </c>
      <c r="F8" s="54"/>
    </row>
    <row r="9" spans="1:6" x14ac:dyDescent="0.3">
      <c r="A9" s="54"/>
      <c r="B9" s="56" t="s">
        <v>120</v>
      </c>
      <c r="C9" s="56" t="s">
        <v>105</v>
      </c>
      <c r="D9" s="56" t="s">
        <v>106</v>
      </c>
      <c r="E9" s="56">
        <v>11</v>
      </c>
      <c r="F9" s="54"/>
    </row>
    <row r="10" spans="1:6" x14ac:dyDescent="0.3">
      <c r="A10" s="54"/>
      <c r="B10" s="56" t="s">
        <v>121</v>
      </c>
      <c r="C10" s="56" t="s">
        <v>113</v>
      </c>
      <c r="D10" s="56" t="s">
        <v>122</v>
      </c>
      <c r="E10" s="56">
        <v>3</v>
      </c>
      <c r="F10" s="54"/>
    </row>
    <row r="11" spans="1:6" x14ac:dyDescent="0.3">
      <c r="A11" s="54"/>
      <c r="B11" s="56" t="s">
        <v>123</v>
      </c>
      <c r="C11" s="56" t="s">
        <v>108</v>
      </c>
      <c r="D11" s="56" t="s">
        <v>124</v>
      </c>
      <c r="E11" s="56">
        <v>15</v>
      </c>
      <c r="F11" s="54"/>
    </row>
    <row r="12" spans="1:6" x14ac:dyDescent="0.3">
      <c r="A12" s="74"/>
      <c r="B12" s="74"/>
      <c r="C12" s="54"/>
      <c r="D12" s="54"/>
      <c r="E12" s="54"/>
      <c r="F12" s="54"/>
    </row>
    <row r="13" spans="1:6" ht="15.6" x14ac:dyDescent="0.3">
      <c r="A13" s="23"/>
      <c r="B13" s="58" t="s">
        <v>125</v>
      </c>
      <c r="C13" s="23"/>
      <c r="D13" s="23"/>
      <c r="E13" s="55"/>
      <c r="F13" s="54"/>
    </row>
    <row r="14" spans="1:6" ht="15.6" x14ac:dyDescent="0.3">
      <c r="A14" s="73"/>
      <c r="B14" s="73"/>
      <c r="C14" s="23"/>
      <c r="D14" s="23"/>
      <c r="E14" s="54"/>
      <c r="F14" s="54"/>
    </row>
    <row r="15" spans="1:6" ht="15.6" x14ac:dyDescent="0.3">
      <c r="A15" s="23">
        <v>1</v>
      </c>
      <c r="B15" s="59" t="s">
        <v>126</v>
      </c>
      <c r="C15" s="23"/>
      <c r="D15" s="23"/>
      <c r="E15" s="54"/>
      <c r="F15" s="54"/>
    </row>
    <row r="16" spans="1:6" ht="15.6" x14ac:dyDescent="0.3">
      <c r="A16" s="73"/>
      <c r="B16" s="73"/>
      <c r="C16" s="60" t="s">
        <v>127</v>
      </c>
      <c r="D16" s="60"/>
      <c r="E16" s="54"/>
      <c r="F16" s="54"/>
    </row>
    <row r="17" spans="1:6" ht="15.6" x14ac:dyDescent="0.3">
      <c r="A17" s="23"/>
      <c r="B17" s="22" t="s">
        <v>128</v>
      </c>
      <c r="C17" s="61">
        <f>SUMIF(D2:D11,"USA",E2:E11)</f>
        <v>67</v>
      </c>
      <c r="D17" s="23"/>
      <c r="E17" s="54"/>
      <c r="F17" s="54"/>
    </row>
    <row r="18" spans="1:6" ht="15.6" x14ac:dyDescent="0.3">
      <c r="A18" s="73"/>
      <c r="B18" s="73"/>
      <c r="C18" s="23"/>
      <c r="D18" s="23"/>
      <c r="E18" s="54"/>
      <c r="F18" s="54"/>
    </row>
    <row r="19" spans="1:6" ht="15.6" x14ac:dyDescent="0.3">
      <c r="A19" s="23">
        <v>2</v>
      </c>
      <c r="B19" s="59" t="s">
        <v>129</v>
      </c>
      <c r="C19" s="23"/>
      <c r="D19" s="23"/>
      <c r="E19" s="54"/>
      <c r="F19" s="54"/>
    </row>
    <row r="20" spans="1:6" ht="15.6" x14ac:dyDescent="0.3">
      <c r="A20" s="73"/>
      <c r="B20" s="73"/>
      <c r="C20" s="60" t="s">
        <v>127</v>
      </c>
      <c r="D20" s="60"/>
      <c r="E20" s="54"/>
      <c r="F20" s="54"/>
    </row>
    <row r="21" spans="1:6" ht="15.6" x14ac:dyDescent="0.3">
      <c r="A21" s="23"/>
      <c r="B21" s="22" t="s">
        <v>128</v>
      </c>
      <c r="C21" s="61">
        <f>SUMIF(C2:C11,"FIGURE SKATING",E2:E11)</f>
        <v>5</v>
      </c>
      <c r="D21" s="23"/>
      <c r="E21" s="54"/>
      <c r="F21" s="54"/>
    </row>
    <row r="22" spans="1:6" ht="15.6" x14ac:dyDescent="0.3">
      <c r="A22" s="73"/>
      <c r="B22" s="73"/>
      <c r="C22" s="23"/>
      <c r="D22" s="23"/>
      <c r="E22" s="54"/>
      <c r="F22" s="54"/>
    </row>
    <row r="23" spans="1:6" ht="15.6" x14ac:dyDescent="0.3">
      <c r="A23" s="23">
        <v>3</v>
      </c>
      <c r="B23" s="59" t="s">
        <v>130</v>
      </c>
      <c r="C23" s="23"/>
      <c r="D23" s="23"/>
      <c r="E23" s="54"/>
      <c r="F23" s="54"/>
    </row>
    <row r="24" spans="1:6" ht="15.6" x14ac:dyDescent="0.3">
      <c r="A24" s="73"/>
      <c r="B24" s="73"/>
      <c r="C24" s="60" t="s">
        <v>127</v>
      </c>
      <c r="D24" s="60"/>
      <c r="E24" s="54"/>
      <c r="F24" s="54"/>
    </row>
    <row r="25" spans="1:6" ht="15.6" x14ac:dyDescent="0.3">
      <c r="A25" s="23"/>
      <c r="B25" s="22" t="s">
        <v>128</v>
      </c>
      <c r="C25" s="61">
        <f>SUMIFS(E2:E11, D2:D11, "USA") + SUMIFS(E2:E11, D2:D11, "Jamaica")</f>
        <v>75</v>
      </c>
      <c r="D25" s="23"/>
      <c r="E25" s="54"/>
      <c r="F25" s="54"/>
    </row>
    <row r="26" spans="1:6" x14ac:dyDescent="0.3">
      <c r="A26" s="74"/>
      <c r="B26" s="74"/>
      <c r="C26" s="54"/>
      <c r="D26" s="54"/>
      <c r="E26" s="54"/>
      <c r="F26" s="54"/>
    </row>
    <row r="27" spans="1:6" ht="15.6" x14ac:dyDescent="0.3">
      <c r="A27" s="23">
        <v>4</v>
      </c>
      <c r="B27" s="59" t="s">
        <v>131</v>
      </c>
      <c r="C27" s="23"/>
      <c r="D27" s="23"/>
    </row>
    <row r="28" spans="1:6" ht="15.6" x14ac:dyDescent="0.3">
      <c r="A28" s="73"/>
      <c r="B28" s="73"/>
      <c r="C28" s="60" t="s">
        <v>127</v>
      </c>
      <c r="D28" s="60"/>
    </row>
    <row r="29" spans="1:6" ht="15.6" x14ac:dyDescent="0.3">
      <c r="A29" s="23"/>
      <c r="B29" s="22" t="s">
        <v>128</v>
      </c>
      <c r="C29" s="61">
        <f>COUNTIF(D2:D11, 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deepika singh</cp:lastModifiedBy>
  <dcterms:created xsi:type="dcterms:W3CDTF">2023-02-28T05:02:53Z</dcterms:created>
  <dcterms:modified xsi:type="dcterms:W3CDTF">2023-09-02T11:29:21Z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