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<sst xmlns="http://schemas.openxmlformats.org/spreadsheetml/2006/main" count="34" uniqueCount="27">
  <si>
    <t>JAMINAN PENAWARAN / BID BOND</t>
  </si>
  <si>
    <t>Tarif Minimal Bank</t>
  </si>
  <si>
    <t>Nilai Proyek</t>
  </si>
  <si>
    <t>rupiah</t>
  </si>
  <si>
    <t>Tarif &lt;6 / Maks 6 Bulan</t>
  </si>
  <si>
    <t>Persentase Jaminan</t>
  </si>
  <si>
    <t>persen</t>
  </si>
  <si>
    <t>Tarif 6 Bulan / Lebih</t>
  </si>
  <si>
    <t>Jangka Waktu</t>
  </si>
  <si>
    <t>bulan</t>
  </si>
  <si>
    <t>Tarif Minimal</t>
  </si>
  <si>
    <t>Nilai Jaminan</t>
  </si>
  <si>
    <t>Tarif Agen</t>
  </si>
  <si>
    <t>Biaya Administrasi</t>
  </si>
  <si>
    <t>Tarif Jamkrida</t>
  </si>
  <si>
    <t>FLAT/TETAP</t>
  </si>
  <si>
    <t>Biaya Materai</t>
  </si>
  <si>
    <t xml:space="preserve">  </t>
  </si>
  <si>
    <t>Service Charge Agen</t>
  </si>
  <si>
    <t>Service Charge Jamkrida</t>
  </si>
  <si>
    <t>(Service Charge Agen)</t>
  </si>
  <si>
    <t>(Service Charge Jamkrida)</t>
  </si>
  <si>
    <t>IJP AGEN</t>
  </si>
  <si>
    <t>IJP JAMKRIDA</t>
  </si>
  <si>
    <t>KONTRA GARANSI BANK</t>
  </si>
  <si>
    <t>TOTAL BIAYA</t>
  </si>
  <si>
    <t>- Penawaran</t>
  </si>
</sst>
</file>

<file path=xl/styles.xml><?xml version="1.0" encoding="utf-8"?>
<styleSheet xmlns="http://schemas.openxmlformats.org/spreadsheetml/2006/main">
  <numFmts count="13">
    <numFmt numFmtId="176" formatCode="_ * #,##0_ ;_ * \-#,##0_ ;_ * &quot;-&quot;_ ;_ @_ "/>
    <numFmt numFmtId="177" formatCode="_(* #,##0_);_(* \(#,##0\);_(* &quot;-&quot;??_);_(@_)"/>
    <numFmt numFmtId="44" formatCode="_(&quot;$&quot;* #,##0.00_);_(&quot;$&quot;* \(#,##0.00\);_(&quot;$&quot;* &quot;-&quot;??_);_(@_)"/>
    <numFmt numFmtId="178" formatCode="_([$Rp-421]* #,##0.00_);_([$Rp-421]* \(#,##0.00\);_([$Rp-421]* &quot;-&quot;??_);_(@_)"/>
    <numFmt numFmtId="42" formatCode="_(&quot;$&quot;* #,##0_);_(&quot;$&quot;* \(#,##0\);_(&quot;$&quot;* &quot;-&quot;_);_(@_)"/>
    <numFmt numFmtId="179" formatCode="[$-421]dd\ mmmm\ yyyy;@"/>
    <numFmt numFmtId="43" formatCode="_(* #,##0.00_);_(* \(#,##0.00\);_(* &quot;-&quot;??_);_(@_)"/>
    <numFmt numFmtId="180" formatCode="_ * #,##0.00_ ;_ * \-#,##0.00_ ;_ * &quot;-&quot;??_ ;_ @_ "/>
    <numFmt numFmtId="181" formatCode="_(* #,##0_);_(* \(#,##0\);_(* &quot;-&quot;???_);_(@_)"/>
    <numFmt numFmtId="182" formatCode="_-* #,##0_-;\-* #,##0_-;_-* &quot;-&quot;_-;_-@_-"/>
    <numFmt numFmtId="183" formatCode="_([$IDR]\ * #,##0_);_([$IDR]\ * \(#,##0\);_([$IDR]\ * &quot;-&quot;??_);_(@_)"/>
    <numFmt numFmtId="184" formatCode="0.000%"/>
    <numFmt numFmtId="41" formatCode="_(* #,##0_);_(* \(#,##0\);_(* &quot;-&quot;_);_(@_)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sz val="12"/>
      <color theme="0"/>
      <name val="Times New Roman"/>
      <charset val="134"/>
    </font>
    <font>
      <sz val="12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2"/>
      <name val="Times New Roman"/>
      <charset val="134"/>
    </font>
    <font>
      <b/>
      <sz val="15"/>
      <name val="Times New Roman"/>
      <charset val="134"/>
    </font>
    <font>
      <sz val="11"/>
      <color theme="0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3" fillId="1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2" borderId="1" xfId="0" applyFont="1" applyFill="1" applyBorder="1" applyAlignment="1">
      <alignment horizontal="center"/>
    </xf>
    <xf numFmtId="177" fontId="4" fillId="0" borderId="0" xfId="2" applyNumberFormat="1" applyFont="1"/>
    <xf numFmtId="177" fontId="5" fillId="0" borderId="0" xfId="2" applyNumberFormat="1" applyFont="1"/>
    <xf numFmtId="0" fontId="6" fillId="0" borderId="1" xfId="0" applyFont="1" applyFill="1" applyBorder="1" applyAlignment="1"/>
    <xf numFmtId="178" fontId="6" fillId="0" borderId="0" xfId="0" applyNumberFormat="1" applyFont="1" applyFill="1" applyAlignment="1">
      <alignment vertical="center"/>
    </xf>
    <xf numFmtId="177" fontId="6" fillId="0" borderId="1" xfId="2" applyNumberFormat="1" applyFont="1" applyFill="1" applyBorder="1"/>
    <xf numFmtId="10" fontId="4" fillId="0" borderId="0" xfId="6" applyNumberFormat="1" applyFont="1"/>
    <xf numFmtId="177" fontId="6" fillId="0" borderId="0" xfId="2" applyNumberFormat="1" applyFont="1"/>
    <xf numFmtId="9" fontId="3" fillId="0" borderId="1" xfId="2" applyNumberFormat="1" applyFont="1" applyFill="1" applyBorder="1"/>
    <xf numFmtId="177" fontId="3" fillId="0" borderId="1" xfId="2" applyNumberFormat="1" applyFont="1" applyFill="1" applyBorder="1"/>
    <xf numFmtId="183" fontId="1" fillId="0" borderId="0" xfId="0" applyNumberFormat="1" applyFont="1" applyFill="1" applyAlignment="1"/>
    <xf numFmtId="184" fontId="4" fillId="0" borderId="0" xfId="2" applyNumberFormat="1" applyFont="1"/>
    <xf numFmtId="181" fontId="1" fillId="0" borderId="0" xfId="0" applyNumberFormat="1" applyFont="1" applyFill="1" applyAlignment="1"/>
    <xf numFmtId="184" fontId="4" fillId="2" borderId="0" xfId="6" applyNumberFormat="1" applyFont="1" applyFill="1"/>
    <xf numFmtId="177" fontId="3" fillId="0" borderId="0" xfId="2" applyNumberFormat="1" applyFont="1"/>
    <xf numFmtId="43" fontId="1" fillId="0" borderId="0" xfId="0" applyNumberFormat="1" applyFont="1" applyFill="1" applyAlignment="1"/>
    <xf numFmtId="0" fontId="6" fillId="0" borderId="0" xfId="0" applyFont="1" applyFill="1" applyBorder="1" applyAlignment="1"/>
    <xf numFmtId="177" fontId="6" fillId="0" borderId="0" xfId="2" applyNumberFormat="1" applyFont="1" applyFill="1" applyBorder="1"/>
    <xf numFmtId="0" fontId="6" fillId="0" borderId="0" xfId="0" applyFont="1" applyFill="1" applyAlignment="1"/>
    <xf numFmtId="177" fontId="6" fillId="0" borderId="0" xfId="2" applyNumberFormat="1" applyFont="1" applyFill="1"/>
    <xf numFmtId="0" fontId="3" fillId="0" borderId="1" xfId="0" applyFont="1" applyFill="1" applyBorder="1" applyAlignment="1"/>
    <xf numFmtId="182" fontId="7" fillId="0" borderId="2" xfId="2" applyNumberFormat="1" applyFont="1" applyFill="1" applyBorder="1" applyAlignment="1">
      <alignment horizontal="center"/>
    </xf>
    <xf numFmtId="182" fontId="7" fillId="0" borderId="3" xfId="2" applyNumberFormat="1" applyFont="1" applyFill="1" applyBorder="1" applyAlignment="1">
      <alignment horizontal="center"/>
    </xf>
    <xf numFmtId="0" fontId="8" fillId="0" borderId="1" xfId="0" applyFont="1" applyFill="1" applyBorder="1" applyAlignment="1"/>
    <xf numFmtId="177" fontId="9" fillId="0" borderId="1" xfId="2" applyNumberFormat="1" applyFont="1" applyBorder="1"/>
    <xf numFmtId="177" fontId="8" fillId="0" borderId="0" xfId="2" applyNumberFormat="1" applyFont="1"/>
    <xf numFmtId="43" fontId="2" fillId="0" borderId="0" xfId="0" applyNumberFormat="1" applyFont="1" applyFill="1" applyAlignment="1"/>
    <xf numFmtId="177" fontId="9" fillId="0" borderId="0" xfId="2" applyNumberFormat="1" applyFont="1"/>
    <xf numFmtId="182" fontId="7" fillId="0" borderId="1" xfId="2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10" fillId="0" borderId="0" xfId="0" applyFont="1" applyFill="1" applyAlignment="1"/>
    <xf numFmtId="179" fontId="10" fillId="0" borderId="0" xfId="0" applyNumberFormat="1" applyFont="1" applyFill="1" applyAlignment="1"/>
    <xf numFmtId="41" fontId="2" fillId="0" borderId="0" xfId="3" applyNumberFormat="1" applyFont="1"/>
    <xf numFmtId="179" fontId="1" fillId="0" borderId="0" xfId="0" applyNumberFormat="1" applyFont="1" applyFill="1" applyAlignment="1"/>
    <xf numFmtId="0" fontId="1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2"/>
  <sheetViews>
    <sheetView tabSelected="1" workbookViewId="0">
      <selection activeCell="G22" sqref="G22"/>
    </sheetView>
  </sheetViews>
  <sheetFormatPr defaultColWidth="9" defaultRowHeight="15"/>
  <cols>
    <col min="1" max="1" width="3.1047619047619" style="1" customWidth="1"/>
    <col min="2" max="2" width="29.6666666666667" style="1" customWidth="1"/>
    <col min="3" max="3" width="22.552380952381" style="1" customWidth="1"/>
    <col min="4" max="4" width="8.1047619047619" style="1" customWidth="1"/>
    <col min="5" max="5" width="23.8857142857143" style="1" customWidth="1"/>
    <col min="6" max="6" width="14.8857142857143" style="1" customWidth="1"/>
    <col min="7" max="7" width="8.66666666666667" style="1" customWidth="1"/>
    <col min="8" max="8" width="14.1047619047619" style="1" customWidth="1"/>
    <col min="9" max="9" width="9.55238095238095" style="1" customWidth="1"/>
    <col min="10" max="16384" width="9" style="1"/>
  </cols>
  <sheetData>
    <row r="1" s="1" customFormat="1" ht="15.75" spans="2:19">
      <c r="B1" s="3" t="s">
        <v>0</v>
      </c>
      <c r="C1" s="3"/>
      <c r="D1" s="3"/>
      <c r="E1" s="4" t="s">
        <v>1</v>
      </c>
      <c r="F1" s="4">
        <v>512000</v>
      </c>
      <c r="G1" s="5"/>
      <c r="H1" s="1"/>
      <c r="I1" s="1"/>
      <c r="J1" s="33"/>
      <c r="K1" s="34"/>
      <c r="L1" s="33"/>
      <c r="M1" s="1"/>
      <c r="N1" s="1"/>
      <c r="O1" s="1"/>
      <c r="P1" s="1"/>
      <c r="Q1" s="1"/>
      <c r="R1" s="1"/>
      <c r="S1" s="36"/>
    </row>
    <row r="2" s="1" customFormat="1" ht="15.75" spans="2:19">
      <c r="B2" s="6" t="s">
        <v>2</v>
      </c>
      <c r="C2" s="7">
        <v>570915102</v>
      </c>
      <c r="D2" s="8" t="s">
        <v>3</v>
      </c>
      <c r="E2" s="4" t="s">
        <v>4</v>
      </c>
      <c r="F2" s="9">
        <v>0.005</v>
      </c>
      <c r="G2" s="10"/>
      <c r="H2" s="1"/>
      <c r="I2" s="1"/>
      <c r="J2" s="33"/>
      <c r="K2" s="34"/>
      <c r="L2" s="33"/>
      <c r="M2" s="1"/>
      <c r="N2" s="1"/>
      <c r="O2" s="1"/>
      <c r="P2" s="1"/>
      <c r="Q2" s="1"/>
      <c r="R2" s="1"/>
      <c r="S2" s="36"/>
    </row>
    <row r="3" s="1" customFormat="1" ht="15.75" spans="2:19">
      <c r="B3" s="6" t="s">
        <v>5</v>
      </c>
      <c r="C3" s="11">
        <v>0.03</v>
      </c>
      <c r="D3" s="8" t="s">
        <v>6</v>
      </c>
      <c r="E3" s="4" t="s">
        <v>7</v>
      </c>
      <c r="F3" s="9">
        <v>0.005</v>
      </c>
      <c r="G3" s="10"/>
      <c r="H3" s="1"/>
      <c r="I3" s="34"/>
      <c r="J3" s="33"/>
      <c r="K3" s="34"/>
      <c r="L3" s="33"/>
      <c r="M3" s="1"/>
      <c r="N3" s="1"/>
      <c r="O3" s="1"/>
      <c r="P3" s="1"/>
      <c r="Q3" s="1"/>
      <c r="R3" s="1"/>
      <c r="S3" s="36"/>
    </row>
    <row r="4" s="1" customFormat="1" ht="15.75" spans="2:19">
      <c r="B4" s="6" t="s">
        <v>8</v>
      </c>
      <c r="C4" s="12">
        <v>1</v>
      </c>
      <c r="D4" s="8" t="s">
        <v>9</v>
      </c>
      <c r="E4" s="4" t="s">
        <v>10</v>
      </c>
      <c r="F4" s="4">
        <v>130000</v>
      </c>
      <c r="G4" s="10">
        <v>75000</v>
      </c>
      <c r="H4" s="13"/>
      <c r="I4" s="34"/>
      <c r="J4" s="33"/>
      <c r="K4" s="34"/>
      <c r="L4" s="33"/>
      <c r="M4" s="1"/>
      <c r="N4" s="1"/>
      <c r="O4" s="1"/>
      <c r="P4" s="1"/>
      <c r="Q4" s="1"/>
      <c r="R4" s="1"/>
      <c r="S4" s="36"/>
    </row>
    <row r="5" s="1" customFormat="1" ht="15.75" spans="2:19">
      <c r="B5" s="6" t="s">
        <v>11</v>
      </c>
      <c r="C5" s="7">
        <f>C2*C3</f>
        <v>17127453.06</v>
      </c>
      <c r="D5" s="8" t="s">
        <v>3</v>
      </c>
      <c r="E5" s="4" t="s">
        <v>12</v>
      </c>
      <c r="F5" s="14">
        <v>0.00425</v>
      </c>
      <c r="G5" s="14">
        <v>0.00425</v>
      </c>
      <c r="H5" s="15"/>
      <c r="I5" s="34"/>
      <c r="J5" s="33"/>
      <c r="K5" s="34"/>
      <c r="L5" s="33"/>
      <c r="M5" s="1"/>
      <c r="N5" s="1"/>
      <c r="O5" s="1"/>
      <c r="P5" s="1"/>
      <c r="Q5" s="1"/>
      <c r="R5" s="1"/>
      <c r="S5" s="36"/>
    </row>
    <row r="6" s="1" customFormat="1" ht="15.75" spans="2:19">
      <c r="B6" s="6" t="s">
        <v>13</v>
      </c>
      <c r="C6" s="8">
        <v>14000</v>
      </c>
      <c r="D6" s="8" t="s">
        <v>3</v>
      </c>
      <c r="E6" s="4" t="s">
        <v>14</v>
      </c>
      <c r="F6" s="16">
        <v>0.00225</v>
      </c>
      <c r="G6" s="17" t="s">
        <v>15</v>
      </c>
      <c r="H6" s="13"/>
      <c r="I6" s="34"/>
      <c r="J6" s="33"/>
      <c r="K6" s="34">
        <v>42511</v>
      </c>
      <c r="L6" s="33"/>
      <c r="M6" s="1"/>
      <c r="N6" s="1"/>
      <c r="O6" s="1"/>
      <c r="P6" s="1"/>
      <c r="Q6" s="1"/>
      <c r="R6" s="1"/>
      <c r="S6" s="36"/>
    </row>
    <row r="7" s="1" customFormat="1" ht="15.75" spans="2:19">
      <c r="B7" s="6" t="s">
        <v>16</v>
      </c>
      <c r="C7" s="8">
        <v>6000</v>
      </c>
      <c r="D7" s="8" t="s">
        <v>3</v>
      </c>
      <c r="E7" s="4"/>
      <c r="F7" s="4"/>
      <c r="G7" s="5"/>
      <c r="H7" s="1"/>
      <c r="I7" s="34" t="s">
        <v>17</v>
      </c>
      <c r="J7" s="33"/>
      <c r="K7" s="34"/>
      <c r="L7" s="33"/>
      <c r="M7" s="1"/>
      <c r="N7" s="1"/>
      <c r="O7" s="1"/>
      <c r="P7" s="1"/>
      <c r="Q7" s="1"/>
      <c r="R7" s="1"/>
      <c r="S7" s="36"/>
    </row>
    <row r="8" s="1" customFormat="1" ht="15.75" spans="2:19">
      <c r="B8" s="6" t="s">
        <v>18</v>
      </c>
      <c r="C8" s="8">
        <f>IF(C4&lt;=3,(C5*F5),IF(C4&lt;=6,(C5*F5*2),IF(C4&lt;=9,(C5*F5*3),IF(C4&lt;=12,(C5*F5*4)))))</f>
        <v>72791.675505</v>
      </c>
      <c r="D8" s="8"/>
      <c r="E8" s="4"/>
      <c r="F8" s="4"/>
      <c r="G8" s="4"/>
      <c r="H8" s="1"/>
      <c r="I8" s="34"/>
      <c r="J8" s="33"/>
      <c r="K8" s="34"/>
      <c r="L8" s="33"/>
      <c r="M8" s="1"/>
      <c r="N8" s="1"/>
      <c r="O8" s="1"/>
      <c r="P8" s="1"/>
      <c r="Q8" s="1"/>
      <c r="R8" s="1"/>
      <c r="S8" s="36"/>
    </row>
    <row r="9" s="1" customFormat="1" ht="15.75" spans="2:19">
      <c r="B9" s="6" t="s">
        <v>19</v>
      </c>
      <c r="C9" s="8">
        <f>IF(C4&lt;=3,(C5*F6),IF(C4&lt;=6,(C5*F6*2),IF(C4&lt;=9,(C5*F6*3),IF(C4&lt;=12,(C5*F6*4)))))</f>
        <v>38536.769385</v>
      </c>
      <c r="D9" s="8"/>
      <c r="E9" s="4"/>
      <c r="F9" s="4"/>
      <c r="G9" s="4"/>
      <c r="H9" s="1"/>
      <c r="I9" s="34"/>
      <c r="J9" s="33"/>
      <c r="K9" s="34"/>
      <c r="L9" s="33"/>
      <c r="M9" s="1"/>
      <c r="N9" s="1"/>
      <c r="O9" s="1"/>
      <c r="P9" s="1"/>
      <c r="Q9" s="1"/>
      <c r="R9" s="1"/>
      <c r="S9" s="36"/>
    </row>
    <row r="10" s="1" customFormat="1" ht="15.75" spans="2:19">
      <c r="B10" s="6" t="s">
        <v>20</v>
      </c>
      <c r="C10" s="8">
        <f>IF(C8&lt;=F4,F4,IF(C8&gt;F4,C8))</f>
        <v>130000</v>
      </c>
      <c r="D10" s="8" t="s">
        <v>3</v>
      </c>
      <c r="E10" s="4"/>
      <c r="F10" s="4"/>
      <c r="G10" s="4"/>
      <c r="H10" s="18"/>
      <c r="I10" s="34"/>
      <c r="J10" s="33">
        <v>121</v>
      </c>
      <c r="K10" s="34"/>
      <c r="L10" s="33"/>
      <c r="M10" s="1"/>
      <c r="N10" s="1"/>
      <c r="O10" s="1"/>
      <c r="P10" s="1"/>
      <c r="Q10" s="1"/>
      <c r="R10" s="1"/>
      <c r="S10" s="36"/>
    </row>
    <row r="11" s="1" customFormat="1" ht="15.75" spans="2:19">
      <c r="B11" s="6" t="s">
        <v>21</v>
      </c>
      <c r="C11" s="8">
        <f>IF(C9&lt;=G4,G4,IF(C9&gt;G4,C9))</f>
        <v>75000</v>
      </c>
      <c r="D11" s="8" t="s">
        <v>3</v>
      </c>
      <c r="E11" s="4"/>
      <c r="F11" s="4"/>
      <c r="G11" s="4"/>
      <c r="H11" s="18"/>
      <c r="I11" s="34"/>
      <c r="J11" s="33"/>
      <c r="K11" s="34"/>
      <c r="L11" s="33"/>
      <c r="M11" s="1"/>
      <c r="N11" s="1"/>
      <c r="O11" s="1"/>
      <c r="P11" s="1"/>
      <c r="Q11" s="1"/>
      <c r="R11" s="1"/>
      <c r="S11" s="36"/>
    </row>
    <row r="12" s="1" customFormat="1" ht="15.75" spans="2:19">
      <c r="B12" s="19"/>
      <c r="C12" s="20"/>
      <c r="D12" s="20"/>
      <c r="E12" s="4"/>
      <c r="F12" s="4"/>
      <c r="G12" s="4"/>
      <c r="H12" s="18"/>
      <c r="I12" s="34"/>
      <c r="J12" s="33"/>
      <c r="K12" s="34"/>
      <c r="L12" s="33"/>
      <c r="M12" s="1"/>
      <c r="N12" s="1"/>
      <c r="O12" s="1"/>
      <c r="P12" s="1"/>
      <c r="Q12" s="1"/>
      <c r="R12" s="1"/>
      <c r="S12" s="36"/>
    </row>
    <row r="13" s="1" customFormat="1" ht="15.75" spans="2:19">
      <c r="B13" s="21"/>
      <c r="C13" s="22"/>
      <c r="D13" s="22"/>
      <c r="E13" s="4"/>
      <c r="F13" s="4"/>
      <c r="G13" s="4"/>
      <c r="H13" s="1"/>
      <c r="I13" s="33"/>
      <c r="J13" s="33"/>
      <c r="K13" s="33"/>
      <c r="L13" s="33"/>
      <c r="M13" s="1"/>
      <c r="N13" s="1"/>
      <c r="O13" s="1"/>
      <c r="P13" s="1"/>
      <c r="Q13" s="1"/>
      <c r="R13" s="1"/>
      <c r="S13" s="36"/>
    </row>
    <row r="14" s="2" customFormat="1" ht="22.5" customHeight="1" spans="2:19">
      <c r="B14" s="23" t="s">
        <v>22</v>
      </c>
      <c r="C14" s="24">
        <f>C6+C7+C10</f>
        <v>150000</v>
      </c>
      <c r="D14" s="25"/>
      <c r="E14" s="26" t="s">
        <v>23</v>
      </c>
      <c r="F14" s="27">
        <f>C6+C7+C11</f>
        <v>95000</v>
      </c>
      <c r="G14" s="28"/>
      <c r="H14" s="29"/>
      <c r="I14" s="35"/>
      <c r="R14" s="1"/>
      <c r="S14" s="36"/>
    </row>
    <row r="15" s="2" customFormat="1" ht="19.5" hidden="1" spans="2:19">
      <c r="B15" s="23" t="s">
        <v>24</v>
      </c>
      <c r="C15" s="24">
        <f>IF(C4&lt;=6,(C5*F2+12000),IF(C4&gt;6,(C5*F3+12000)))</f>
        <v>97637.2653</v>
      </c>
      <c r="D15" s="25"/>
      <c r="E15" s="28"/>
      <c r="F15" s="30"/>
      <c r="G15" s="28"/>
      <c r="I15" s="35"/>
      <c r="R15" s="1"/>
      <c r="S15" s="36"/>
    </row>
    <row r="16" s="1" customFormat="1" ht="19.5" hidden="1" spans="2:19">
      <c r="B16" s="23" t="s">
        <v>24</v>
      </c>
      <c r="C16" s="31">
        <f>IF(C15&lt;=F1,F1,IF(C15&gt;F1,C15))</f>
        <v>512000</v>
      </c>
      <c r="D16" s="31"/>
      <c r="E16" s="26" t="s">
        <v>25</v>
      </c>
      <c r="F16" s="27">
        <f>F14</f>
        <v>95000</v>
      </c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36"/>
    </row>
    <row r="17" s="1" customFormat="1" ht="19" customHeight="1" spans="2:19">
      <c r="B17" s="23" t="s">
        <v>25</v>
      </c>
      <c r="C17" s="31">
        <f>C14+C16</f>
        <v>662000</v>
      </c>
      <c r="D17" s="31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6"/>
    </row>
    <row r="18" s="1" customFormat="1" ht="15.75" spans="2:7">
      <c r="B18" s="32"/>
      <c r="C18" s="32"/>
      <c r="D18" s="32"/>
      <c r="E18" s="21"/>
      <c r="F18" s="21"/>
      <c r="G18" s="21"/>
    </row>
    <row r="22" s="1" customFormat="1" spans="2:2">
      <c r="B22" s="37" t="s">
        <v>26</v>
      </c>
    </row>
  </sheetData>
  <mergeCells count="6">
    <mergeCell ref="B1:D1"/>
    <mergeCell ref="C14:D14"/>
    <mergeCell ref="C15:D15"/>
    <mergeCell ref="C16:D16"/>
    <mergeCell ref="C17:D17"/>
    <mergeCell ref="B18:D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pikabot</dc:creator>
  <cp:lastModifiedBy>pikabot</cp:lastModifiedBy>
  <dcterms:created xsi:type="dcterms:W3CDTF">2020-01-01T10:41:32Z</dcterms:created>
  <dcterms:modified xsi:type="dcterms:W3CDTF">2020-01-01T10:41:56Z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