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8_{8767A599-A4E8-4EAD-9745-5EBFD954ACEB}" xr6:coauthVersionLast="44" xr6:coauthVersionMax="44" xr10:uidLastSave="{00000000-0000-0000-0000-000000000000}"/>
  <bookViews>
    <workbookView xWindow="-120" yWindow="-120" windowWidth="20730" windowHeight="11160" xr2:uid="{83E43DC8-C7A0-4A4D-AAF4-DA46DABAE971}"/>
  </bookViews>
  <sheets>
    <sheet name="Seguimiento de proyecto" sheetId="4" r:id="rId1"/>
    <sheet name="Diagrama de Gantt" sheetId="5" r:id="rId2"/>
    <sheet name="Información" sheetId="3" r:id="rId3"/>
    <sheet name="Datos de gráf. dinám. (ocultos)" sheetId="2" state="hidden" r:id="rId4"/>
  </sheets>
  <definedNames>
    <definedName name="Duración">Hitos[Duración de la tarea]</definedName>
    <definedName name="Fecha_de_finalización">'Seguimiento de proyecto'!$D$3</definedName>
    <definedName name="Fecha_de_inicio">'Seguimiento de proyecto'!$D$2</definedName>
    <definedName name="Hito">Hitos[Hito o actividad]</definedName>
    <definedName name="IncrementoDeDesplazamiento">Hitos[Posición]</definedName>
    <definedName name="InicioElDía">Hitos[Inicio el día]</definedName>
    <definedName name="TablaFechaDeInicio">Hitos[Fecha de inicio]</definedName>
    <definedName name="_xlnm.Print_Titles" localSheetId="0">'Seguimiento de proyecto'!$4:$5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4" l="1"/>
  <c r="C11" i="4"/>
  <c r="D11" i="4"/>
  <c r="C13" i="4"/>
  <c r="D13" i="4"/>
  <c r="D12" i="4"/>
  <c r="D10" i="4"/>
  <c r="C10" i="4"/>
  <c r="D9" i="4"/>
  <c r="C9" i="4"/>
  <c r="D8" i="4"/>
  <c r="C8" i="4"/>
  <c r="C7" i="4"/>
  <c r="D7" i="4"/>
  <c r="C6" i="4"/>
  <c r="D6" i="4"/>
  <c r="B6" i="2" l="1"/>
  <c r="F21" i="4" l="1"/>
  <c r="G21" i="4" s="1"/>
  <c r="D2" i="4" l="1"/>
  <c r="B10" i="2"/>
  <c r="B9" i="2"/>
  <c r="B8" i="2"/>
  <c r="C6" i="2" l="1"/>
  <c r="F8" i="4"/>
  <c r="G8" i="4" l="1"/>
  <c r="F6" i="4"/>
  <c r="F9" i="4"/>
  <c r="B7" i="2"/>
  <c r="G9" i="4" l="1"/>
  <c r="F10" i="4"/>
  <c r="G10" i="4" l="1"/>
  <c r="F11" i="4"/>
  <c r="G11" i="4" s="1"/>
  <c r="G6" i="4"/>
  <c r="F12" i="4" l="1"/>
  <c r="G12" i="4" s="1"/>
  <c r="F7" i="4"/>
  <c r="G7" i="4" l="1"/>
  <c r="F13" i="4"/>
  <c r="G13" i="4" s="1"/>
  <c r="D3" i="4" l="1"/>
  <c r="C10" i="2" l="1"/>
  <c r="C7" i="2"/>
  <c r="C9" i="2"/>
  <c r="C8" i="2"/>
  <c r="D10" i="2"/>
  <c r="D6" i="2" l="1"/>
  <c r="D9" i="2"/>
  <c r="D8" i="2"/>
  <c r="D7" i="2"/>
  <c r="E10" i="2" l="1"/>
  <c r="E6" i="2"/>
  <c r="E9" i="2"/>
  <c r="E8" i="2"/>
  <c r="E7" i="2"/>
</calcChain>
</file>

<file path=xl/sharedStrings.xml><?xml version="1.0" encoding="utf-8"?>
<sst xmlns="http://schemas.openxmlformats.org/spreadsheetml/2006/main" count="50" uniqueCount="49">
  <si>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</si>
  <si>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</si>
  <si>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</si>
  <si>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</si>
  <si>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</si>
  <si>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Para agregar más hitos o actividades, inserte filas nuevas encima de esta línea.
Esta es la última instrucción de esta hoja de cálculo.</t>
  </si>
  <si>
    <t>Seguimiento de proyecto</t>
  </si>
  <si>
    <t>Escriba un conjunto secuencial de números en la columna siguiente.</t>
  </si>
  <si>
    <t>Posición</t>
  </si>
  <si>
    <t>Para agregar más hitos o actividades, inserte filas nuevas encima de esta línea.</t>
  </si>
  <si>
    <t>Fecha de inicio:</t>
  </si>
  <si>
    <t>Fecha de finalización:</t>
  </si>
  <si>
    <t>Escriba la fecha de inicio del hito o la actividad en la columna siguiente.</t>
  </si>
  <si>
    <t>Fecha de inicio</t>
  </si>
  <si>
    <t>Escriba la fecha de finalización del hito o actividad en la columna siguiente.</t>
  </si>
  <si>
    <t>Fecha de finalización</t>
  </si>
  <si>
    <t>Escriba la descripción del hito o actividad en la columna siguiente. Esta descripción aparecerá en el gráfico del proyecto.</t>
  </si>
  <si>
    <t>Hito o actividad</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</si>
  <si>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</si>
  <si>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</si>
  <si>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</si>
  <si>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</si>
  <si>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diagrama de Gantt con una barra de desplazamiento se encuentra en esta hoja de cálculo. 
La barra de desplazamiento empieza en la celda B29.
Esta es la última instrucción de esta hoja de cálculo.</t>
  </si>
  <si>
    <t>Información acerca de este libro</t>
  </si>
  <si>
    <t xml:space="preserve">La columna de posición en la hoja de cálculo Seguimiento de proyecto le permite representar hitos y actividades en líneas separadas. Por ejemplo, puede tener dos hitos o actividades que se inicien en el mismo día y que se ejecuten en paralelo. Si tuvieran el mismo valor de posición, se mostrarían superpuestos en el gráfico. Especifique dos valores únicos para representarlos en líneas separadas. Pruébelo.
Cuando se complete el gráfico, puede que se muestren marcadores sin texto ni duración establecidos en una escala de tiempo específica. Cuando el último hito se desplace fuera del gráfico, estos marcadores indicarán el fin de los hitos que se representarán en el seguimiento del proyecto. Solo tiene que desplazarse hacia atrás o hasta el principio para ver los hitos que se pueden representar en el gráfico.
</t>
  </si>
  <si>
    <t>Guía para lectores de pantalla</t>
  </si>
  <si>
    <t>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</si>
  <si>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</si>
  <si>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</si>
  <si>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</si>
  <si>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</si>
  <si>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</si>
  <si>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</si>
  <si>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</si>
  <si>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</si>
  <si>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</si>
  <si>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</si>
  <si>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</si>
  <si>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</si>
  <si>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 xml:space="preserve">Hay 4 hojas de cálculo en este libro. 
Seguimiento de proyecto
Diagrama de Gantt
Información
Datos de gráf. dinám. (ocultos)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El texto oculto no se imprimirá.
Para quitar las instrucciones de cualquier hoja de cálculo, es suficiente con eliminar la columna A.
</t>
  </si>
  <si>
    <t xml:space="preserve">
Agregue sus datos en la hoja de cálculo Seguimiento de proyecto y, después, desplácese por una representación visual de la escala de tiempo en la hoja de cálculo Diagrama de Gantt. 
</t>
  </si>
  <si>
    <t>Investigación del problema y los datos. (MP1)</t>
  </si>
  <si>
    <t>Generación de ejemplos adversarios con 2 métodos.</t>
  </si>
  <si>
    <t>Desarrollo de preinforme y presentación intermedia.</t>
  </si>
  <si>
    <t>Comparación de métodos y generación de algoritmo de defensa. (MP2)</t>
  </si>
  <si>
    <t>Informe Final</t>
  </si>
  <si>
    <t>Informe Final corregido y presentación.</t>
  </si>
  <si>
    <t>Evaluar desempeño de ataques adversarios tipo caja negra a sistemas. (MP3)</t>
  </si>
  <si>
    <t>Mejoramiento del programa y corregimiento de errores. (MP4)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</si>
</sst>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 #,##0\ &quot;€&quot;_-;\-* #,##0\ &quot;€&quot;_-;_-* &quot;-&quot;\ &quot;€&quot;_-;_-@_-"/>
    <numFmt numFmtId="166" formatCode="_-* #,##0.00\ &quot;€&quot;_-;\-* #,##0.00\ &quot;€&quot;_-;_-* &quot;-&quot;??\ &quot;€&quot;_-;_-@_-"/>
    <numFmt numFmtId="167"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5" borderId="0" xfId="6" applyFont="1" applyFill="1" applyBorder="1">
      <alignment horizontal="center"/>
    </xf>
    <xf numFmtId="0" fontId="7" fillId="6" borderId="0" xfId="8" applyFill="1">
      <alignment wrapText="1"/>
    </xf>
    <xf numFmtId="14" fontId="1" fillId="0" borderId="0" xfId="4">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A5654282-6065-4D12-BA7A-82AAEC707206}"/>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8"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Investigación del problema y los datos. (MP1)</c:v>
                </c:pt>
                <c:pt idx="1">
                  <c:v>Generación de ejemplos adversarios con 2 métodos.</c:v>
                </c:pt>
                <c:pt idx="2">
                  <c:v>Desarrollo de preinforme y presentación intermedia.</c:v>
                </c:pt>
                <c:pt idx="3">
                  <c:v>Comparación de métodos y generación de algoritmo de defensa. (MP2)</c:v>
                </c:pt>
                <c:pt idx="4">
                  <c:v>Evaluar desempeño de ataques adversarios tipo caja negra a sistemas. (MP3)</c:v>
                </c:pt>
              </c:strCache>
            </c:strRef>
          </c:cat>
          <c:val>
            <c:numRef>
              <c:f>'Datos de gráf. dinám. (ocultos)'!$C$6:$C$10</c:f>
              <c:numCache>
                <c:formatCode>m/d/yyyy</c:formatCode>
                <c:ptCount val="5"/>
                <c:pt idx="0">
                  <c:v>43712</c:v>
                </c:pt>
                <c:pt idx="1">
                  <c:v>43719</c:v>
                </c:pt>
                <c:pt idx="2">
                  <c:v>43733</c:v>
                </c:pt>
                <c:pt idx="3">
                  <c:v>43736</c:v>
                </c:pt>
                <c:pt idx="4">
                  <c:v>43750</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4843B819-D1B1-463D-A711-F1F371948068}"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8E57F66B-70CC-4A7D-A522-A7790506899C}"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7CF5AD84-C7F0-4DB3-9E5F-C577605F11EB}"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027A3816-2ADD-403E-88EA-1DCEA5716EAE}"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BA4E9150-AD37-4602-B334-E4E360576D79}" type="CELLRANGE">
                      <a:rPr lang="es-CL"/>
                      <a:pPr/>
                      <a:t>[CELLRANGE]</a:t>
                    </a:fld>
                    <a:endParaRPr lang="es-CL"/>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C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Investigación del problema y los datos. (MP1)</c:v>
                </c:pt>
                <c:pt idx="1">
                  <c:v>Generación de ejemplos adversarios con 2 métodos.</c:v>
                </c:pt>
                <c:pt idx="2">
                  <c:v>Desarrollo de preinforme y presentación intermedia.</c:v>
                </c:pt>
                <c:pt idx="3">
                  <c:v>Comparación de métodos y generación de algoritmo de defensa. (MP2)</c:v>
                </c:pt>
                <c:pt idx="4">
                  <c:v>Evaluar desempeño de ataques adversarios tipo caja negra a sistemas. (MP3)</c:v>
                </c:pt>
              </c:strCache>
            </c:strRef>
          </c:cat>
          <c:val>
            <c:numRef>
              <c:f>'Datos de gráf. dinám. (ocultos)'!$E$6:$E$10</c:f>
              <c:numCache>
                <c:formatCode>General</c:formatCode>
                <c:ptCount val="5"/>
                <c:pt idx="0">
                  <c:v>7</c:v>
                </c:pt>
                <c:pt idx="1">
                  <c:v>15</c:v>
                </c:pt>
                <c:pt idx="2">
                  <c:v>3</c:v>
                </c:pt>
                <c:pt idx="3">
                  <c:v>14</c:v>
                </c:pt>
                <c:pt idx="4">
                  <c:v>14</c:v>
                </c:pt>
              </c:numCache>
            </c:numRef>
          </c:val>
          <c:extLst>
            <c:ext xmlns:c15="http://schemas.microsoft.com/office/drawing/2012/chart" uri="{02D57815-91ED-43cb-92C2-25804820EDAC}">
              <c15:datalabelsRange>
                <c15:f>'Datos de gráf. dinám. (ocultos)'!$B$6:$B$10</c15:f>
                <c15:dlblRangeCache>
                  <c:ptCount val="5"/>
                  <c:pt idx="0">
                    <c:v>Investigación del problema y los datos. (MP1)</c:v>
                  </c:pt>
                  <c:pt idx="1">
                    <c:v>Generación de ejemplos adversarios con 2 métodos.</c:v>
                  </c:pt>
                  <c:pt idx="2">
                    <c:v>Desarrollo de preinforme y presentación intermedia.</c:v>
                  </c:pt>
                  <c:pt idx="3">
                    <c:v>Comparación de métodos y generación de algoritmo de defensa. (MP2)</c:v>
                  </c:pt>
                  <c:pt idx="4">
                    <c:v>Evaluar desempeño de ataques adversarios tipo caja negra a sistemas. (MP3)</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CL"/>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CL"/>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Hitos" displayName="Hitos" ref="B5:G21">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ción" totalsRowLabel="Total" dataDxfId="12" totalsRowDxfId="11"/>
    <tableColumn id="2" xr3:uid="{0B09DBBE-2FBF-46E2-8C69-E2CFCC08C5F9}" name="Fecha de inicio" totalsRowDxfId="10" dataCellStyle="Date"/>
    <tableColumn id="3" xr3:uid="{5169FF04-1487-4814-B98C-C577FE120139}" name="Fecha de finalización" totalsRowDxfId="9" dataCellStyle="Date"/>
    <tableColumn id="10" xr3:uid="{DBA6C66F-3413-4788-966C-44D320586126}" name="Hito o actividad">
      <calculatedColumnFormula>"Actividad"&amp;" "&amp;ROW($A1)</calculatedColumnFormula>
    </tableColumn>
    <tableColumn id="11" xr3:uid="{31798575-BD57-466D-AC99-9EF7707B63C7}" name="Inicio el día" dataDxfId="8" totalsRowDxfId="7">
      <calculatedColumnFormula>IFERROR(IF(OR(LEN(Hitos[[#This Row],[Fecha de inicio]])=0,LEN(Hitos[[#This Row],[Fecha de finalización]])=0),"",INT(C6)-INT($C$6)),"")</calculatedColumnFormula>
    </tableColumn>
    <tableColumn id="8" xr3:uid="{A36515AD-389B-4321-BB8D-89BAC7740995}" name="Duración de la tarea" totalsRowFunction="count" dataDxfId="6" totalsRowDxfId="5">
      <calculatedColumnFormula>IFERROR(IF(Hitos[[#This Row],[Inicio el día]]=0,DATEDIF(Hitos[[#This Row],[Fecha de inicio]],Hitos[[#This Row],[Fecha de finalización]],"d")+1,IF(LEN(Hitos[[#This Row],[Inicio el día]])=0,"",DATEDIF(Hitos[[#This Row],[Fecha de inicio]],Hitos[[#This Row],[Fecha de finalización]],"d")+1)),0)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atosDinámicos" displayName="DatosDinámico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hito" dataDxfId="3">
      <calculatedColumnFormula>IFERROR(IF(LEN(OFFSET('Seguimiento de proyecto'!$E6,$B$3,0,1,1))=0,"",INDEX(Hitos[],'Seguimiento de proyecto'!$B6+$B$3,4)),"")</calculatedColumnFormula>
    </tableColumn>
    <tableColumn id="2" xr3:uid="{24BD43CB-1C65-4F2C-BE9D-D5C601681B07}" name="fecha" dataDxfId="2">
      <calculatedColumnFormula>IFERROR(IF(LEN(OFFSET('Seguimiento de proyecto'!$C6,$B$3,0,1,1))=0,End_Date,INDEX(Hitos[],'Seguimiento de proyecto'!$B6+$B$3,2)),"")</calculatedColumnFormula>
    </tableColumn>
    <tableColumn id="3" xr3:uid="{1391FB0D-B504-4322-B211-D2B787F64A2D}" name="Inicio el día" dataDxfId="1">
      <calculatedColumnFormula>IFERROR(IF(LEN(OFFSET('Seguimiento de proyecto'!$F6,$B$3,0,1,1))=0,"",INDEX(Hitos[],'Seguimiento de proyecto'!$B6+$B$3,5)),"")</calculatedColumnFormula>
    </tableColumn>
    <tableColumn id="4" xr3:uid="{21D31F93-1DE3-4841-8614-466E50A648E8}" name="duración" dataDxfId="0">
      <calculatedColumnFormula>IFERROR(IF(LEN(OFFSET('Seguimiento de proyecto'!$G6,$B$3,0,1,1))=0,"",INDEX(Hitos[],'Seguimiento de proyecto'!$B6+$B$3,6)),"")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topLeftCell="A4" zoomScaleNormal="100" workbookViewId="0">
      <selection activeCell="E12" sqref="E12"/>
    </sheetView>
  </sheetViews>
  <sheetFormatPr baseColWidth="10" defaultColWidth="9.140625" defaultRowHeight="15" x14ac:dyDescent="0.25"/>
  <cols>
    <col min="1" max="1" width="2.7109375" style="21" customWidth="1"/>
    <col min="2" max="2" width="14.5703125" customWidth="1"/>
    <col min="3" max="3" width="23.28515625" bestFit="1" customWidth="1"/>
    <col min="4" max="4" width="22.42578125" bestFit="1" customWidth="1"/>
    <col min="5" max="5" width="69.85546875" bestFit="1" customWidth="1"/>
    <col min="6" max="6" width="21.5703125" bestFit="1" customWidth="1"/>
    <col min="7" max="7" width="21" bestFit="1" customWidth="1"/>
    <col min="8" max="8" width="12.42578125" customWidth="1"/>
  </cols>
  <sheetData>
    <row r="1" spans="1:7" ht="50.1" customHeight="1" x14ac:dyDescent="0.25">
      <c r="A1" s="24" t="s">
        <v>0</v>
      </c>
      <c r="B1" s="1" t="s">
        <v>6</v>
      </c>
    </row>
    <row r="2" spans="1:7" ht="30" customHeight="1" thickBot="1" x14ac:dyDescent="0.3">
      <c r="A2" s="21" t="s">
        <v>1</v>
      </c>
      <c r="C2" s="2" t="s">
        <v>10</v>
      </c>
      <c r="D2" s="17">
        <f ca="1">IFERROR(IF(MIN(Hitos[Fecha de inicio])=0,TODAY(),MIN(Hitos[Fecha de inicio])),TODAY())</f>
        <v>43712</v>
      </c>
    </row>
    <row r="3" spans="1:7" ht="30" customHeight="1" thickBot="1" x14ac:dyDescent="0.3">
      <c r="A3" s="21" t="s">
        <v>2</v>
      </c>
      <c r="C3" s="18" t="s">
        <v>11</v>
      </c>
      <c r="D3" s="17">
        <f ca="1">IFERROR(IF(MAX(Hitos[Fecha de finalización])=0,TODAY(),MAX(Hitos[Fecha de finalización])),TODAY())</f>
        <v>43798</v>
      </c>
      <c r="E3" s="19"/>
    </row>
    <row r="4" spans="1:7" s="7" customFormat="1" ht="120" x14ac:dyDescent="0.25">
      <c r="A4" s="21" t="s">
        <v>3</v>
      </c>
      <c r="B4" s="23" t="s">
        <v>7</v>
      </c>
      <c r="C4" s="23" t="s">
        <v>12</v>
      </c>
      <c r="D4" s="23" t="s">
        <v>14</v>
      </c>
      <c r="E4" s="23" t="s">
        <v>16</v>
      </c>
      <c r="F4" s="27" t="s">
        <v>18</v>
      </c>
      <c r="G4" s="27" t="s">
        <v>20</v>
      </c>
    </row>
    <row r="5" spans="1:7" ht="15" customHeight="1" x14ac:dyDescent="0.25">
      <c r="A5" s="22" t="s">
        <v>4</v>
      </c>
      <c r="B5" s="4" t="s">
        <v>8</v>
      </c>
      <c r="C5" s="4" t="s">
        <v>13</v>
      </c>
      <c r="D5" s="4" t="s">
        <v>15</v>
      </c>
      <c r="E5" s="4" t="s">
        <v>17</v>
      </c>
      <c r="F5" s="4" t="s">
        <v>19</v>
      </c>
      <c r="G5" s="4" t="s">
        <v>21</v>
      </c>
    </row>
    <row r="6" spans="1:7" x14ac:dyDescent="0.25">
      <c r="B6" s="25">
        <v>1</v>
      </c>
      <c r="C6" s="28">
        <f>DATE(2019,9,4)</f>
        <v>43712</v>
      </c>
      <c r="D6" s="28">
        <f>DATE(2019,9,10)</f>
        <v>43718</v>
      </c>
      <c r="E6" s="4" t="s">
        <v>41</v>
      </c>
      <c r="F6" s="26">
        <f>IFERROR(IF(OR(LEN(Hitos[[#This Row],[Fecha de inicio]])=0,LEN(Hitos[[#This Row],[Fecha de finalización]])=0),"",INT(C6)-INT($C$6)),"")</f>
        <v>0</v>
      </c>
      <c r="G6" s="26">
        <f>IFERROR(IF(Hitos[[#This Row],[Inicio el día]]=0,DATEDIF(Hitos[[#This Row],[Fecha de inicio]],Hitos[[#This Row],[Fecha de finalización]],"d")+1,IF(LEN(Hitos[[#This Row],[Inicio el día]])=0,"",DATEDIF(Hitos[[#This Row],[Fecha de inicio]],Hitos[[#This Row],[Fecha de finalización]],"d")+1)),0)</f>
        <v>7</v>
      </c>
    </row>
    <row r="7" spans="1:7" x14ac:dyDescent="0.25">
      <c r="B7" s="25">
        <v>2</v>
      </c>
      <c r="C7" s="28">
        <f>DATE(2019,9,11)</f>
        <v>43719</v>
      </c>
      <c r="D7" s="28">
        <f>DATE(2019,9,25)</f>
        <v>43733</v>
      </c>
      <c r="E7" s="4" t="s">
        <v>42</v>
      </c>
      <c r="F7" s="26">
        <f>IFERROR(IF(OR(LEN(Hitos[[#This Row],[Fecha de inicio]])=0,LEN(Hitos[[#This Row],[Fecha de finalización]])=0),"",INT(C7)-INT($C$6)),"")</f>
        <v>7</v>
      </c>
      <c r="G7" s="26">
        <f>IFERROR(IF(Hitos[[#This Row],[Inicio el día]]=0,DATEDIF(Hitos[[#This Row],[Fecha de inicio]],Hitos[[#This Row],[Fecha de finalización]],"d")+1,IF(LEN(Hitos[[#This Row],[Inicio el día]])=0,"",DATEDIF(Hitos[[#This Row],[Fecha de inicio]],Hitos[[#This Row],[Fecha de finalización]],"d")+1)),0)</f>
        <v>15</v>
      </c>
    </row>
    <row r="8" spans="1:7" x14ac:dyDescent="0.25">
      <c r="B8" s="25">
        <v>3</v>
      </c>
      <c r="C8" s="28">
        <f>DATE(2019,9,25)</f>
        <v>43733</v>
      </c>
      <c r="D8" s="28">
        <f>DATE(2019,9,27)</f>
        <v>43735</v>
      </c>
      <c r="E8" s="4" t="s">
        <v>43</v>
      </c>
      <c r="F8" s="26">
        <f>IFERROR(IF(OR(LEN(Hitos[[#This Row],[Fecha de inicio]])=0,LEN(Hitos[[#This Row],[Fecha de finalización]])=0),"",INT(C8)-INT($C$6)),"")</f>
        <v>21</v>
      </c>
      <c r="G8" s="26">
        <f>IFERROR(IF(Hitos[[#This Row],[Inicio el día]]=0,DATEDIF(Hitos[[#This Row],[Fecha de inicio]],Hitos[[#This Row],[Fecha de finalización]],"d")+1,IF(LEN(Hitos[[#This Row],[Inicio el día]])=0,"",DATEDIF(Hitos[[#This Row],[Fecha de inicio]],Hitos[[#This Row],[Fecha de finalización]],"d")+1)),0)</f>
        <v>3</v>
      </c>
    </row>
    <row r="9" spans="1:7" x14ac:dyDescent="0.25">
      <c r="B9" s="25">
        <v>4</v>
      </c>
      <c r="C9" s="28">
        <f>DATE(2019,9,28)</f>
        <v>43736</v>
      </c>
      <c r="D9" s="28">
        <f>DATE(2019,10,11)</f>
        <v>43749</v>
      </c>
      <c r="E9" s="4" t="s">
        <v>44</v>
      </c>
      <c r="F9" s="26">
        <f>IFERROR(IF(OR(LEN(Hitos[[#This Row],[Fecha de inicio]])=0,LEN(Hitos[[#This Row],[Fecha de finalización]])=0),"",INT(C9)-INT($C$6)),"")</f>
        <v>24</v>
      </c>
      <c r="G9" s="26">
        <f>IFERROR(IF(Hitos[[#This Row],[Inicio el día]]=0,DATEDIF(Hitos[[#This Row],[Fecha de inicio]],Hitos[[#This Row],[Fecha de finalización]],"d")+1,IF(LEN(Hitos[[#This Row],[Inicio el día]])=0,"",DATEDIF(Hitos[[#This Row],[Fecha de inicio]],Hitos[[#This Row],[Fecha de finalización]],"d")+1)),0)</f>
        <v>14</v>
      </c>
    </row>
    <row r="10" spans="1:7" x14ac:dyDescent="0.25">
      <c r="B10" s="25">
        <v>5</v>
      </c>
      <c r="C10" s="28">
        <f>DATE(2019,10,12)</f>
        <v>43750</v>
      </c>
      <c r="D10" s="28">
        <f>DATE(2019,10,25)</f>
        <v>43763</v>
      </c>
      <c r="E10" s="4" t="s">
        <v>47</v>
      </c>
      <c r="F10" s="26">
        <f>IFERROR(IF(OR(LEN(Hitos[[#This Row],[Fecha de inicio]])=0,LEN(Hitos[[#This Row],[Fecha de finalización]])=0),"",INT(C10)-INT($C$6)),"")</f>
        <v>38</v>
      </c>
      <c r="G10" s="26">
        <f>IFERROR(IF(Hitos[[#This Row],[Inicio el día]]=0,DATEDIF(Hitos[[#This Row],[Fecha de inicio]],Hitos[[#This Row],[Fecha de finalización]],"d")+1,IF(LEN(Hitos[[#This Row],[Inicio el día]])=0,"",DATEDIF(Hitos[[#This Row],[Fecha de inicio]],Hitos[[#This Row],[Fecha de finalización]],"d")+1)),0)</f>
        <v>14</v>
      </c>
    </row>
    <row r="11" spans="1:7" x14ac:dyDescent="0.25">
      <c r="B11" s="25">
        <v>6</v>
      </c>
      <c r="C11" s="28">
        <f>DATE(2019,10,26)</f>
        <v>43764</v>
      </c>
      <c r="D11" s="28">
        <f>DATE(2019,11,8)</f>
        <v>43777</v>
      </c>
      <c r="E11" s="4" t="s">
        <v>48</v>
      </c>
      <c r="F11" s="26">
        <f>IFERROR(IF(OR(LEN(Hitos[[#This Row],[Fecha de inicio]])=0,LEN(Hitos[[#This Row],[Fecha de finalización]])=0),"",INT(C11)-INT($C$6)),"")</f>
        <v>52</v>
      </c>
      <c r="G11" s="26">
        <f>IFERROR(IF(Hitos[[#This Row],[Inicio el día]]=0,DATEDIF(Hitos[[#This Row],[Fecha de inicio]],Hitos[[#This Row],[Fecha de finalización]],"d")+1,IF(LEN(Hitos[[#This Row],[Inicio el día]])=0,"",DATEDIF(Hitos[[#This Row],[Fecha de inicio]],Hitos[[#This Row],[Fecha de finalización]],"d")+1)),0)</f>
        <v>14</v>
      </c>
    </row>
    <row r="12" spans="1:7" x14ac:dyDescent="0.25">
      <c r="B12" s="25">
        <v>7</v>
      </c>
      <c r="C12" s="28">
        <f>DATE(2019,11,9)</f>
        <v>43778</v>
      </c>
      <c r="D12" s="28">
        <f>DATE(2019,11,22)</f>
        <v>43791</v>
      </c>
      <c r="E12" s="4" t="s">
        <v>45</v>
      </c>
      <c r="F12" s="26">
        <f>IFERROR(IF(OR(LEN(Hitos[[#This Row],[Fecha de inicio]])=0,LEN(Hitos[[#This Row],[Fecha de finalización]])=0),"",INT(C12)-INT($C$6)),"")</f>
        <v>66</v>
      </c>
      <c r="G12" s="26">
        <f>IFERROR(IF(Hitos[[#This Row],[Inicio el día]]=0,DATEDIF(Hitos[[#This Row],[Fecha de inicio]],Hitos[[#This Row],[Fecha de finalización]],"d")+1,IF(LEN(Hitos[[#This Row],[Inicio el día]])=0,"",DATEDIF(Hitos[[#This Row],[Fecha de inicio]],Hitos[[#This Row],[Fecha de finalización]],"d")+1)),0)</f>
        <v>14</v>
      </c>
    </row>
    <row r="13" spans="1:7" x14ac:dyDescent="0.25">
      <c r="B13" s="25">
        <v>8</v>
      </c>
      <c r="C13" s="28">
        <f>DATE(2019,11,23)</f>
        <v>43792</v>
      </c>
      <c r="D13" s="28">
        <f>DATE(2019,11,29)</f>
        <v>43798</v>
      </c>
      <c r="E13" s="4" t="s">
        <v>46</v>
      </c>
      <c r="F13" s="26">
        <f>IFERROR(IF(OR(LEN(Hitos[[#This Row],[Fecha de inicio]])=0,LEN(Hitos[[#This Row],[Fecha de finalización]])=0),"",INT(C13)-INT($C$6)),"")</f>
        <v>80</v>
      </c>
      <c r="G13" s="26">
        <f>IFERROR(IF(Hitos[[#This Row],[Inicio el día]]=0,DATEDIF(Hitos[[#This Row],[Fecha de inicio]],Hitos[[#This Row],[Fecha de finalización]],"d")+1,IF(LEN(Hitos[[#This Row],[Inicio el día]])=0,"",DATEDIF(Hitos[[#This Row],[Fecha de inicio]],Hitos[[#This Row],[Fecha de finalización]],"d")+1)),0)</f>
        <v>7</v>
      </c>
    </row>
    <row r="14" spans="1:7" x14ac:dyDescent="0.25">
      <c r="B14" s="25">
        <v>9</v>
      </c>
      <c r="C14" s="28"/>
      <c r="D14" s="28"/>
      <c r="E14" s="4"/>
      <c r="F14" s="26"/>
      <c r="G14" s="26"/>
    </row>
    <row r="15" spans="1:7" x14ac:dyDescent="0.25">
      <c r="B15" s="25">
        <v>10</v>
      </c>
      <c r="C15" s="28"/>
      <c r="D15" s="28"/>
      <c r="E15" s="4"/>
      <c r="F15" s="26"/>
      <c r="G15" s="26"/>
    </row>
    <row r="16" spans="1:7" x14ac:dyDescent="0.25">
      <c r="B16" s="25">
        <v>11</v>
      </c>
      <c r="C16" s="28"/>
      <c r="D16" s="28"/>
      <c r="E16" s="4"/>
      <c r="F16" s="26"/>
      <c r="G16" s="26"/>
    </row>
    <row r="17" spans="1:7" x14ac:dyDescent="0.25">
      <c r="B17" s="25">
        <v>12</v>
      </c>
      <c r="C17" s="28"/>
      <c r="D17" s="28"/>
      <c r="E17" s="4"/>
      <c r="F17" s="26"/>
      <c r="G17" s="26"/>
    </row>
    <row r="18" spans="1:7" x14ac:dyDescent="0.25">
      <c r="B18" s="25">
        <v>13</v>
      </c>
      <c r="C18" s="28"/>
      <c r="D18" s="28"/>
      <c r="E18" s="4"/>
      <c r="F18" s="26"/>
      <c r="G18" s="26"/>
    </row>
    <row r="19" spans="1:7" x14ac:dyDescent="0.25">
      <c r="B19" s="25">
        <v>14</v>
      </c>
      <c r="C19" s="28"/>
      <c r="D19" s="28"/>
      <c r="E19" s="4"/>
      <c r="F19" s="26"/>
      <c r="G19" s="26"/>
    </row>
    <row r="20" spans="1:7" x14ac:dyDescent="0.25">
      <c r="B20" s="25">
        <v>15</v>
      </c>
      <c r="C20" s="28"/>
      <c r="D20" s="28"/>
      <c r="E20" s="4"/>
      <c r="F20" s="26"/>
      <c r="G20" s="26"/>
    </row>
    <row r="21" spans="1:7" x14ac:dyDescent="0.25">
      <c r="B21" s="25"/>
      <c r="C21" s="28"/>
      <c r="D21" s="28"/>
      <c r="E21" s="4"/>
      <c r="F21" s="26" t="str">
        <f>IFERROR(IF(OR(LEN(Hitos[[#This Row],[Fecha de inicio]])=0,LEN(Hitos[[#This Row],[Fecha de finalización]])=0),"",INT(C21)-INT($C$6)),"")</f>
        <v/>
      </c>
      <c r="G21" s="26" t="str">
        <f>IFERROR(IF(Hitos[[#This Row],[Inicio el día]]=0,DATEDIF(Hitos[[#This Row],[Fecha de inicio]],Hitos[[#This Row],[Fecha de finalización]],"d")+1,IF(LEN(Hitos[[#This Row],[Inicio el día]])=0,"",DATEDIF(Hitos[[#This Row],[Fecha de inicio]],Hitos[[#This Row],[Fecha de finalización]],"d")+1)),0)</f>
        <v/>
      </c>
    </row>
    <row r="22" spans="1:7" x14ac:dyDescent="0.25">
      <c r="A22" s="21" t="s">
        <v>5</v>
      </c>
      <c r="B22" s="20" t="s">
        <v>9</v>
      </c>
      <c r="C22" s="20"/>
      <c r="D22" s="20"/>
      <c r="E22" s="20"/>
      <c r="F22" s="20"/>
      <c r="G22" s="20"/>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heetViews>
  <sheetFormatPr baseColWidth="10" defaultColWidth="9.140625" defaultRowHeight="15" x14ac:dyDescent="0.25"/>
  <cols>
    <col min="1" max="1" width="2.5703125" customWidth="1"/>
  </cols>
  <sheetData>
    <row r="1" spans="1:1" ht="14.45" customHeight="1" x14ac:dyDescent="0.25">
      <c r="A1" s="22" t="s">
        <v>22</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3" workbookViewId="0"/>
  </sheetViews>
  <sheetFormatPr baseColWidth="10" defaultColWidth="9.140625" defaultRowHeight="15" x14ac:dyDescent="0.25"/>
  <cols>
    <col min="1" max="1" width="78.7109375" customWidth="1"/>
  </cols>
  <sheetData>
    <row r="1" spans="1:1" ht="50.1" customHeight="1" x14ac:dyDescent="0.25">
      <c r="A1" s="1" t="s">
        <v>23</v>
      </c>
    </row>
    <row r="2" spans="1:1" s="7" customFormat="1" ht="50.1" customHeight="1" x14ac:dyDescent="0.25">
      <c r="A2" s="5" t="s">
        <v>40</v>
      </c>
    </row>
    <row r="3" spans="1:1" s="7" customFormat="1" ht="192.75" customHeight="1" x14ac:dyDescent="0.25">
      <c r="A3" s="5" t="s">
        <v>24</v>
      </c>
    </row>
    <row r="4" spans="1:1" x14ac:dyDescent="0.25">
      <c r="A4" s="10" t="s">
        <v>25</v>
      </c>
    </row>
    <row r="5" spans="1:1" ht="270" x14ac:dyDescent="0.25">
      <c r="A5" s="5" t="s">
        <v>39</v>
      </c>
    </row>
    <row r="6" spans="1:1" x14ac:dyDescent="0.25">
      <c r="A6" t="s">
        <v>26</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21" customWidth="1"/>
    <col min="2" max="2" width="20.5703125" customWidth="1"/>
    <col min="3" max="3" width="15.7109375" customWidth="1"/>
    <col min="4" max="4" width="23.140625" style="6" customWidth="1"/>
    <col min="5" max="5" width="15.7109375" style="6" customWidth="1"/>
  </cols>
  <sheetData>
    <row r="1" spans="1:6" ht="50.1" customHeight="1" x14ac:dyDescent="0.25">
      <c r="A1" s="21" t="s">
        <v>27</v>
      </c>
      <c r="B1" s="1" t="s">
        <v>32</v>
      </c>
    </row>
    <row r="2" spans="1:6" x14ac:dyDescent="0.25">
      <c r="A2" s="21" t="s">
        <v>28</v>
      </c>
      <c r="B2" t="s">
        <v>33</v>
      </c>
    </row>
    <row r="3" spans="1:6" x14ac:dyDescent="0.25">
      <c r="A3" s="21" t="s">
        <v>29</v>
      </c>
      <c r="B3">
        <v>0</v>
      </c>
    </row>
    <row r="4" spans="1:6" x14ac:dyDescent="0.25">
      <c r="A4" s="21" t="s">
        <v>30</v>
      </c>
      <c r="B4" t="s">
        <v>34</v>
      </c>
    </row>
    <row r="5" spans="1:6" ht="15.75" thickBot="1" x14ac:dyDescent="0.3">
      <c r="A5" s="21" t="s">
        <v>31</v>
      </c>
      <c r="B5" s="3" t="s">
        <v>35</v>
      </c>
      <c r="C5" s="3" t="s">
        <v>36</v>
      </c>
      <c r="D5" s="3" t="s">
        <v>19</v>
      </c>
      <c r="E5" s="3" t="s">
        <v>37</v>
      </c>
      <c r="F5" t="s">
        <v>38</v>
      </c>
    </row>
    <row r="6" spans="1:6" x14ac:dyDescent="0.25">
      <c r="B6" s="11" t="str">
        <f ca="1">IFERROR(IF(LEN(OFFSET('Seguimiento de proyecto'!$E6,$B$3,0,1,1))=0,"",INDEX(Hitos[],'Seguimiento de proyecto'!$B6+$B$3,4)),"")</f>
        <v>Investigación del problema y los datos. (MP1)</v>
      </c>
      <c r="C6" s="12">
        <f ca="1">IFERROR(IF(LEN(OFFSET('Seguimiento de proyecto'!$C6,$B$3,0,1,1))=0,End_Date,INDEX(Hitos[],'Seguimiento de proyecto'!$B6+$B$3,2)),"")</f>
        <v>43712</v>
      </c>
      <c r="D6" s="13">
        <f ca="1">IFERROR(IF(LEN(OFFSET('Seguimiento de proyecto'!$F6,$B$3,0,1,1))=0,"",INDEX(Hitos[],'Seguimiento de proyecto'!$B6+$B$3,5)),"")</f>
        <v>0</v>
      </c>
      <c r="E6" s="14">
        <f ca="1">IFERROR(IF(LEN(OFFSET('Seguimiento de proyecto'!$G6,$B$3,0,1,1))=0,"",INDEX(Hitos[],'Seguimiento de proyecto'!$B6+$B$3,6)),"")</f>
        <v>7</v>
      </c>
    </row>
    <row r="7" spans="1:6" x14ac:dyDescent="0.25">
      <c r="B7" s="15" t="str">
        <f ca="1">IFERROR(IF(LEN(OFFSET('Seguimiento de proyecto'!$E7,$B$3,0,1,1))=0,"",INDEX(Hitos[],'Seguimiento de proyecto'!$B7+$B$3,4)),"")</f>
        <v>Generación de ejemplos adversarios con 2 métodos.</v>
      </c>
      <c r="C7" s="8">
        <f ca="1">IFERROR(IF(LEN(OFFSET('Seguimiento de proyecto'!$C7,$B$3,0,1,1))=0,End_Date,INDEX(Hitos[],'Seguimiento de proyecto'!$B7+$B$3,2)),"")</f>
        <v>43719</v>
      </c>
      <c r="D7" s="9">
        <f ca="1">IFERROR(IF(LEN(OFFSET('Seguimiento de proyecto'!$F7,$B$3,0,1,1))=0,"",INDEX(Hitos[],'Seguimiento de proyecto'!$B7+$B$3,5)),"")</f>
        <v>7</v>
      </c>
      <c r="E7" s="16">
        <f ca="1">IFERROR(IF(LEN(OFFSET('Seguimiento de proyecto'!$G7,$B$3,0,1,1))=0,"",INDEX(Hitos[],'Seguimiento de proyecto'!$B7+$B$3,6)),"")</f>
        <v>15</v>
      </c>
    </row>
    <row r="8" spans="1:6" x14ac:dyDescent="0.25">
      <c r="B8" s="15" t="str">
        <f ca="1">IFERROR(IF(LEN(OFFSET('Seguimiento de proyecto'!$E8,$B$3,0,1,1))=0,"",INDEX(Hitos[],'Seguimiento de proyecto'!$B8+$B$3,4)),"")</f>
        <v>Desarrollo de preinforme y presentación intermedia.</v>
      </c>
      <c r="C8" s="8">
        <f ca="1">IFERROR(IF(LEN(OFFSET('Seguimiento de proyecto'!$C8,$B$3,0,1,1))=0,End_Date,INDEX(Hitos[],'Seguimiento de proyecto'!$B8+$B$3,2)),"")</f>
        <v>43733</v>
      </c>
      <c r="D8" s="9">
        <f ca="1">IFERROR(IF(LEN(OFFSET('Seguimiento de proyecto'!$F8,$B$3,0,1,1))=0,"",INDEX(Hitos[],'Seguimiento de proyecto'!$B8+$B$3,5)),"")</f>
        <v>21</v>
      </c>
      <c r="E8" s="16">
        <f ca="1">IFERROR(IF(LEN(OFFSET('Seguimiento de proyecto'!$G8,$B$3,0,1,1))=0,"",INDEX(Hitos[],'Seguimiento de proyecto'!$B8+$B$3,6)),"")</f>
        <v>3</v>
      </c>
    </row>
    <row r="9" spans="1:6" s="7" customFormat="1" x14ac:dyDescent="0.25">
      <c r="A9" s="21"/>
      <c r="B9" s="15" t="str">
        <f ca="1">IFERROR(IF(LEN(OFFSET('Seguimiento de proyecto'!$E9,$B$3,0,1,1))=0,"",INDEX(Hitos[],'Seguimiento de proyecto'!$B9+$B$3,4)),"")</f>
        <v>Comparación de métodos y generación de algoritmo de defensa. (MP2)</v>
      </c>
      <c r="C9" s="8">
        <f ca="1">IFERROR(IF(LEN(OFFSET('Seguimiento de proyecto'!$C9,$B$3,0,1,1))=0,End_Date,INDEX(Hitos[],'Seguimiento de proyecto'!$B9+$B$3,2)),"")</f>
        <v>43736</v>
      </c>
      <c r="D9" s="9">
        <f ca="1">IFERROR(IF(LEN(OFFSET('Seguimiento de proyecto'!$F9,$B$3,0,1,1))=0,"",INDEX(Hitos[],'Seguimiento de proyecto'!$B9+$B$3,5)),"")</f>
        <v>24</v>
      </c>
      <c r="E9" s="16">
        <f ca="1">IFERROR(IF(LEN(OFFSET('Seguimiento de proyecto'!$G9,$B$3,0,1,1))=0,"",INDEX(Hitos[],'Seguimiento de proyecto'!$B9+$B$3,6)),"")</f>
        <v>14</v>
      </c>
    </row>
    <row r="10" spans="1:6" s="7" customFormat="1" x14ac:dyDescent="0.25">
      <c r="A10" s="21"/>
      <c r="B10" s="15" t="str">
        <f ca="1">IFERROR(IF(LEN(OFFSET('Seguimiento de proyecto'!$E10,$B$3,0,1,1))=0,"",INDEX(Hitos[],'Seguimiento de proyecto'!$B10+$B$3,4)),"")</f>
        <v>Evaluar desempeño de ataques adversarios tipo caja negra a sistemas. (MP3)</v>
      </c>
      <c r="C10" s="8">
        <f ca="1">IFERROR(IF(LEN(OFFSET('Seguimiento de proyecto'!$C10,$B$3,0,1,1))=0,End_Date,INDEX(Hitos[],'Seguimiento de proyecto'!$B10+$B$3,2)),"")</f>
        <v>43750</v>
      </c>
      <c r="D10" s="9">
        <f ca="1">IFERROR(IF(LEN(OFFSET('Seguimiento de proyecto'!$F10,$B$3,0,1,1))=0,"",INDEX(Hitos[],'Seguimiento de proyecto'!$B10+$B$3,5)),"")</f>
        <v>38</v>
      </c>
      <c r="E10" s="16">
        <f ca="1">IFERROR(IF(LEN(OFFSET('Seguimiento de proyecto'!$G10,$B$3,0,1,1))=0,"",INDEX(Hitos[],'Seguimiento de proyecto'!$B10+$B$3,6)),"")</f>
        <v>14</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Seguimiento de proyecto</vt:lpstr>
      <vt:lpstr>Diagrama de Gantt</vt:lpstr>
      <vt:lpstr>Información</vt:lpstr>
      <vt:lpstr>Datos de gráf. dinám. (ocultos)</vt:lpstr>
      <vt:lpstr>Duración</vt:lpstr>
      <vt:lpstr>Fecha_de_finalización</vt:lpstr>
      <vt:lpstr>Fecha_de_inicio</vt:lpstr>
      <vt:lpstr>Hito</vt:lpstr>
      <vt:lpstr>IncrementoDeDesplazamiento</vt:lpstr>
      <vt:lpstr>InicioElDía</vt:lpstr>
      <vt:lpstr>TablaFechaDeInicio</vt:lpstr>
      <vt:lpstr>'Seguimiento de 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2019-09-06T17:23:47Z</dcterms:modified>
</cp:coreProperties>
</file>