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ADS\2010\2020\FINAL FILES\Eggs\"/>
    </mc:Choice>
  </mc:AlternateContent>
  <xr:revisionPtr revIDLastSave="0" documentId="13_ncr:1_{2DB10779-209B-4895-8C5F-38252838CFE8}" xr6:coauthVersionLast="45" xr6:coauthVersionMax="45" xr10:uidLastSave="{00000000-0000-0000-0000-000000000000}"/>
  <bookViews>
    <workbookView xWindow="-108" yWindow="-108" windowWidth="23256" windowHeight="13176" tabRatio="699" xr2:uid="{00000000-000D-0000-FFFF-FFFF00000000}"/>
  </bookViews>
  <sheets>
    <sheet name="TableOfContents" sheetId="13" r:id="rId1"/>
    <sheet name="EggsPcc" sheetId="3" r:id="rId2"/>
    <sheet name="Eggs&amp;Egg Products" sheetId="1" r:id="rId3"/>
    <sheet name="ShellEggs" sheetId="2" r:id="rId4"/>
  </sheets>
  <definedNames>
    <definedName name="_xlnm.Print_Area" localSheetId="2">'Eggs&amp;Egg Products'!$A$1:$U$123</definedName>
    <definedName name="_xlnm.Print_Area" localSheetId="3">ShellEggs!$A$1:$S$62</definedName>
    <definedName name="_xlnm.Print_Titles" localSheetId="2">'Eggs&amp;Egg Products'!$1:$6</definedName>
    <definedName name="_xlnm.Print_Titles" localSheetId="1">EggsPcc!$1:$6</definedName>
    <definedName name="_xlnm.Print_Titles" localSheetId="3">ShellEggs!$1:$5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2" l="1"/>
  <c r="L60" i="2" s="1"/>
  <c r="M60" i="2" s="1"/>
  <c r="G61" i="2"/>
  <c r="L61" i="2" s="1"/>
  <c r="U118" i="1"/>
  <c r="U119" i="1"/>
  <c r="C118" i="3" l="1"/>
  <c r="O61" i="2"/>
  <c r="M61" i="2"/>
  <c r="O60" i="2"/>
  <c r="F118" i="1"/>
  <c r="K118" i="1" s="1"/>
  <c r="N118" i="1" s="1"/>
  <c r="I118" i="3" s="1"/>
  <c r="F119" i="1"/>
  <c r="K119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P118" i="1" l="1"/>
  <c r="Q118" i="1" s="1"/>
  <c r="L118" i="1"/>
  <c r="G118" i="3" s="1"/>
  <c r="O118" i="1"/>
  <c r="C119" i="3"/>
  <c r="Q60" i="2"/>
  <c r="Q61" i="2"/>
  <c r="L119" i="1"/>
  <c r="G119" i="3" s="1"/>
  <c r="N119" i="1"/>
  <c r="I119" i="3" s="1"/>
  <c r="J118" i="3"/>
  <c r="N60" i="2"/>
  <c r="N61" i="2"/>
  <c r="R61" i="2" l="1"/>
  <c r="P61" i="2"/>
  <c r="M118" i="1"/>
  <c r="K118" i="3"/>
  <c r="L118" i="3" s="1"/>
  <c r="R60" i="2"/>
  <c r="P60" i="2"/>
  <c r="D118" i="3"/>
  <c r="D119" i="3"/>
  <c r="J119" i="3"/>
  <c r="E119" i="3"/>
  <c r="F119" i="3" s="1"/>
  <c r="H119" i="3"/>
  <c r="E118" i="3"/>
  <c r="F118" i="3" s="1"/>
  <c r="H118" i="3"/>
  <c r="R118" i="1"/>
  <c r="P119" i="1"/>
  <c r="O119" i="1"/>
  <c r="M119" i="1"/>
  <c r="R119" i="1"/>
  <c r="G59" i="2"/>
  <c r="L59" i="2" s="1"/>
  <c r="U117" i="1"/>
  <c r="K117" i="1"/>
  <c r="N117" i="1" s="1"/>
  <c r="P117" i="1" s="1"/>
  <c r="Q117" i="1" s="1"/>
  <c r="G58" i="2"/>
  <c r="L58" i="2" s="1"/>
  <c r="U116" i="1"/>
  <c r="K116" i="1"/>
  <c r="N116" i="1" s="1"/>
  <c r="G57" i="2"/>
  <c r="L57" i="2" s="1"/>
  <c r="U115" i="1"/>
  <c r="K115" i="1"/>
  <c r="L115" i="1" s="1"/>
  <c r="G115" i="3" s="1"/>
  <c r="H115" i="3" s="1"/>
  <c r="G56" i="2"/>
  <c r="L56" i="2" s="1"/>
  <c r="U114" i="1"/>
  <c r="K114" i="1"/>
  <c r="L114" i="1" s="1"/>
  <c r="G114" i="3" s="1"/>
  <c r="H114" i="3" s="1"/>
  <c r="G55" i="2"/>
  <c r="L55" i="2" s="1"/>
  <c r="K113" i="1"/>
  <c r="L113" i="1" s="1"/>
  <c r="R113" i="1" s="1"/>
  <c r="U113" i="1"/>
  <c r="G54" i="2"/>
  <c r="L54" i="2" s="1"/>
  <c r="U112" i="1"/>
  <c r="K112" i="1"/>
  <c r="G53" i="2"/>
  <c r="L53" i="2" s="1"/>
  <c r="O53" i="2" s="1"/>
  <c r="L6" i="2"/>
  <c r="O6" i="2" s="1"/>
  <c r="L7" i="2"/>
  <c r="O7" i="2" s="1"/>
  <c r="Q7" i="2" s="1"/>
  <c r="R7" i="2" s="1"/>
  <c r="N8" i="2"/>
  <c r="L8" i="2"/>
  <c r="O8" i="2" s="1"/>
  <c r="L9" i="2"/>
  <c r="O9" i="2" s="1"/>
  <c r="G10" i="2"/>
  <c r="L10" i="2" s="1"/>
  <c r="G11" i="2"/>
  <c r="L11" i="2" s="1"/>
  <c r="G12" i="2"/>
  <c r="L12" i="2" s="1"/>
  <c r="G13" i="2"/>
  <c r="L13" i="2" s="1"/>
  <c r="M13" i="2" s="1"/>
  <c r="N13" i="2" s="1"/>
  <c r="G14" i="2"/>
  <c r="L14" i="2" s="1"/>
  <c r="M14" i="2" s="1"/>
  <c r="G15" i="2"/>
  <c r="L15" i="2" s="1"/>
  <c r="G16" i="2"/>
  <c r="L16" i="2" s="1"/>
  <c r="G17" i="2"/>
  <c r="L17" i="2" s="1"/>
  <c r="G18" i="2"/>
  <c r="L18" i="2" s="1"/>
  <c r="G19" i="2"/>
  <c r="L19" i="2" s="1"/>
  <c r="G20" i="2"/>
  <c r="L20" i="2" s="1"/>
  <c r="G21" i="2"/>
  <c r="L21" i="2" s="1"/>
  <c r="M21" i="2" s="1"/>
  <c r="C79" i="3" s="1"/>
  <c r="G22" i="2"/>
  <c r="L22" i="2" s="1"/>
  <c r="O22" i="2" s="1"/>
  <c r="G23" i="2"/>
  <c r="L23" i="2" s="1"/>
  <c r="O23" i="2" s="1"/>
  <c r="G24" i="2"/>
  <c r="L24" i="2" s="1"/>
  <c r="G25" i="2"/>
  <c r="L25" i="2" s="1"/>
  <c r="G26" i="2"/>
  <c r="L26" i="2" s="1"/>
  <c r="G27" i="2"/>
  <c r="L27" i="2" s="1"/>
  <c r="M27" i="2" s="1"/>
  <c r="C85" i="3" s="1"/>
  <c r="D85" i="3" s="1"/>
  <c r="G28" i="2"/>
  <c r="L28" i="2" s="1"/>
  <c r="G29" i="2"/>
  <c r="L29" i="2" s="1"/>
  <c r="M29" i="2" s="1"/>
  <c r="G30" i="2"/>
  <c r="L30" i="2" s="1"/>
  <c r="M30" i="2" s="1"/>
  <c r="G31" i="2"/>
  <c r="L31" i="2" s="1"/>
  <c r="M31" i="2" s="1"/>
  <c r="G32" i="2"/>
  <c r="L32" i="2" s="1"/>
  <c r="G33" i="2"/>
  <c r="L33" i="2" s="1"/>
  <c r="G34" i="2"/>
  <c r="L34" i="2" s="1"/>
  <c r="G35" i="2"/>
  <c r="L35" i="2" s="1"/>
  <c r="G36" i="2"/>
  <c r="L36" i="2" s="1"/>
  <c r="G37" i="2"/>
  <c r="L37" i="2" s="1"/>
  <c r="M37" i="2" s="1"/>
  <c r="G38" i="2"/>
  <c r="L38" i="2" s="1"/>
  <c r="G39" i="2"/>
  <c r="L39" i="2" s="1"/>
  <c r="M39" i="2" s="1"/>
  <c r="G40" i="2"/>
  <c r="L40" i="2" s="1"/>
  <c r="G41" i="2"/>
  <c r="L41" i="2" s="1"/>
  <c r="G42" i="2"/>
  <c r="L42" i="2" s="1"/>
  <c r="G43" i="2"/>
  <c r="L43" i="2" s="1"/>
  <c r="O43" i="2" s="1"/>
  <c r="Q43" i="2" s="1"/>
  <c r="G44" i="2"/>
  <c r="L44" i="2" s="1"/>
  <c r="G45" i="2"/>
  <c r="L45" i="2" s="1"/>
  <c r="G46" i="2"/>
  <c r="L46" i="2" s="1"/>
  <c r="M46" i="2" s="1"/>
  <c r="G47" i="2"/>
  <c r="L47" i="2" s="1"/>
  <c r="G48" i="2"/>
  <c r="L48" i="2" s="1"/>
  <c r="G49" i="2"/>
  <c r="L49" i="2" s="1"/>
  <c r="M49" i="2" s="1"/>
  <c r="G50" i="2"/>
  <c r="L50" i="2" s="1"/>
  <c r="G51" i="2"/>
  <c r="L51" i="2" s="1"/>
  <c r="G52" i="2"/>
  <c r="L52" i="2" s="1"/>
  <c r="O52" i="2" s="1"/>
  <c r="F7" i="1"/>
  <c r="K7" i="1" s="1"/>
  <c r="N7" i="1" s="1"/>
  <c r="U7" i="1"/>
  <c r="F8" i="1"/>
  <c r="K8" i="1" s="1"/>
  <c r="U8" i="1"/>
  <c r="F9" i="1"/>
  <c r="K9" i="1" s="1"/>
  <c r="N9" i="1" s="1"/>
  <c r="U9" i="1"/>
  <c r="F10" i="1"/>
  <c r="K10" i="1" s="1"/>
  <c r="U10" i="1"/>
  <c r="F11" i="1"/>
  <c r="K11" i="1" s="1"/>
  <c r="N11" i="1" s="1"/>
  <c r="I11" i="3" s="1"/>
  <c r="U11" i="1"/>
  <c r="F12" i="1"/>
  <c r="K12" i="1" s="1"/>
  <c r="N12" i="1" s="1"/>
  <c r="U12" i="1"/>
  <c r="F13" i="1"/>
  <c r="K13" i="1" s="1"/>
  <c r="U13" i="1"/>
  <c r="F14" i="1"/>
  <c r="K14" i="1" s="1"/>
  <c r="U14" i="1"/>
  <c r="F15" i="1"/>
  <c r="K15" i="1" s="1"/>
  <c r="U15" i="1"/>
  <c r="F16" i="1"/>
  <c r="K16" i="1" s="1"/>
  <c r="U16" i="1"/>
  <c r="F17" i="1"/>
  <c r="K17" i="1" s="1"/>
  <c r="U17" i="1"/>
  <c r="F18" i="1"/>
  <c r="K18" i="1" s="1"/>
  <c r="L18" i="1" s="1"/>
  <c r="U18" i="1"/>
  <c r="F19" i="1"/>
  <c r="K19" i="1" s="1"/>
  <c r="N19" i="1" s="1"/>
  <c r="U19" i="1"/>
  <c r="F20" i="1"/>
  <c r="K20" i="1" s="1"/>
  <c r="N20" i="1" s="1"/>
  <c r="O20" i="1" s="1"/>
  <c r="U20" i="1"/>
  <c r="F21" i="1"/>
  <c r="K21" i="1" s="1"/>
  <c r="U21" i="1"/>
  <c r="F22" i="1"/>
  <c r="K22" i="1" s="1"/>
  <c r="N22" i="1" s="1"/>
  <c r="U22" i="1"/>
  <c r="F23" i="1"/>
  <c r="K23" i="1" s="1"/>
  <c r="U23" i="1"/>
  <c r="F24" i="1"/>
  <c r="K24" i="1" s="1"/>
  <c r="U24" i="1"/>
  <c r="F25" i="1"/>
  <c r="K25" i="1" s="1"/>
  <c r="U25" i="1"/>
  <c r="F26" i="1"/>
  <c r="K26" i="1" s="1"/>
  <c r="U26" i="1"/>
  <c r="F27" i="1"/>
  <c r="K27" i="1" s="1"/>
  <c r="U27" i="1"/>
  <c r="F28" i="1"/>
  <c r="K28" i="1" s="1"/>
  <c r="N28" i="1" s="1"/>
  <c r="U28" i="1"/>
  <c r="F29" i="1"/>
  <c r="K29" i="1" s="1"/>
  <c r="U29" i="1"/>
  <c r="F30" i="1"/>
  <c r="K30" i="1" s="1"/>
  <c r="U30" i="1"/>
  <c r="F31" i="1"/>
  <c r="K31" i="1" s="1"/>
  <c r="U31" i="1"/>
  <c r="F32" i="1"/>
  <c r="K32" i="1" s="1"/>
  <c r="U32" i="1"/>
  <c r="F33" i="1"/>
  <c r="K33" i="1" s="1"/>
  <c r="U33" i="1"/>
  <c r="F34" i="1"/>
  <c r="K34" i="1" s="1"/>
  <c r="U34" i="1"/>
  <c r="F35" i="1"/>
  <c r="K35" i="1" s="1"/>
  <c r="U35" i="1"/>
  <c r="F36" i="1"/>
  <c r="K36" i="1" s="1"/>
  <c r="N36" i="1" s="1"/>
  <c r="U36" i="1"/>
  <c r="F37" i="1"/>
  <c r="K37" i="1" s="1"/>
  <c r="U37" i="1"/>
  <c r="F38" i="1"/>
  <c r="K38" i="1" s="1"/>
  <c r="L38" i="1" s="1"/>
  <c r="G38" i="3" s="1"/>
  <c r="H38" i="3" s="1"/>
  <c r="U38" i="1"/>
  <c r="F39" i="1"/>
  <c r="K39" i="1" s="1"/>
  <c r="U39" i="1"/>
  <c r="F40" i="1"/>
  <c r="K40" i="1" s="1"/>
  <c r="L40" i="1" s="1"/>
  <c r="R40" i="1" s="1"/>
  <c r="U40" i="1"/>
  <c r="F41" i="1"/>
  <c r="K41" i="1" s="1"/>
  <c r="L41" i="1" s="1"/>
  <c r="M41" i="1" s="1"/>
  <c r="U41" i="1"/>
  <c r="F42" i="1"/>
  <c r="K42" i="1" s="1"/>
  <c r="L42" i="1" s="1"/>
  <c r="U42" i="1"/>
  <c r="F43" i="1"/>
  <c r="K43" i="1" s="1"/>
  <c r="U43" i="1"/>
  <c r="F44" i="1"/>
  <c r="K44" i="1" s="1"/>
  <c r="U44" i="1"/>
  <c r="F45" i="1"/>
  <c r="K45" i="1" s="1"/>
  <c r="L45" i="1" s="1"/>
  <c r="U45" i="1"/>
  <c r="F46" i="1"/>
  <c r="K46" i="1" s="1"/>
  <c r="N46" i="1" s="1"/>
  <c r="O46" i="1" s="1"/>
  <c r="U46" i="1"/>
  <c r="F47" i="1"/>
  <c r="K47" i="1" s="1"/>
  <c r="U47" i="1"/>
  <c r="F48" i="1"/>
  <c r="K48" i="1" s="1"/>
  <c r="L48" i="1" s="1"/>
  <c r="U48" i="1"/>
  <c r="F49" i="1"/>
  <c r="K49" i="1" s="1"/>
  <c r="U49" i="1"/>
  <c r="F50" i="1"/>
  <c r="K50" i="1" s="1"/>
  <c r="U50" i="1"/>
  <c r="F51" i="1"/>
  <c r="K51" i="1" s="1"/>
  <c r="U51" i="1"/>
  <c r="F52" i="1"/>
  <c r="K52" i="1" s="1"/>
  <c r="L52" i="1" s="1"/>
  <c r="U52" i="1"/>
  <c r="F53" i="1"/>
  <c r="K53" i="1" s="1"/>
  <c r="U53" i="1"/>
  <c r="F54" i="1"/>
  <c r="K54" i="1" s="1"/>
  <c r="L54" i="1" s="1"/>
  <c r="U54" i="1"/>
  <c r="F55" i="1"/>
  <c r="K55" i="1" s="1"/>
  <c r="U55" i="1"/>
  <c r="F56" i="1"/>
  <c r="K56" i="1" s="1"/>
  <c r="U56" i="1"/>
  <c r="F57" i="1"/>
  <c r="K57" i="1" s="1"/>
  <c r="U57" i="1"/>
  <c r="F58" i="1"/>
  <c r="K58" i="1" s="1"/>
  <c r="L58" i="1" s="1"/>
  <c r="U58" i="1"/>
  <c r="F59" i="1"/>
  <c r="K59" i="1" s="1"/>
  <c r="N59" i="1" s="1"/>
  <c r="U59" i="1"/>
  <c r="F60" i="1"/>
  <c r="K60" i="1" s="1"/>
  <c r="N60" i="1" s="1"/>
  <c r="O60" i="1" s="1"/>
  <c r="U60" i="1"/>
  <c r="F61" i="1"/>
  <c r="K61" i="1" s="1"/>
  <c r="U61" i="1"/>
  <c r="F62" i="1"/>
  <c r="K62" i="1" s="1"/>
  <c r="U62" i="1"/>
  <c r="F63" i="1"/>
  <c r="K63" i="1" s="1"/>
  <c r="U63" i="1"/>
  <c r="F64" i="1"/>
  <c r="K64" i="1" s="1"/>
  <c r="U64" i="1"/>
  <c r="F65" i="1"/>
  <c r="K65" i="1" s="1"/>
  <c r="U65" i="1"/>
  <c r="F66" i="1"/>
  <c r="K66" i="1" s="1"/>
  <c r="N66" i="1" s="1"/>
  <c r="U66" i="1"/>
  <c r="F67" i="1"/>
  <c r="K67" i="1" s="1"/>
  <c r="U67" i="1"/>
  <c r="F68" i="1"/>
  <c r="K68" i="1" s="1"/>
  <c r="N68" i="1" s="1"/>
  <c r="U68" i="1"/>
  <c r="F69" i="1"/>
  <c r="K69" i="1" s="1"/>
  <c r="U69" i="1"/>
  <c r="F70" i="1"/>
  <c r="K70" i="1" s="1"/>
  <c r="U70" i="1"/>
  <c r="F71" i="1"/>
  <c r="K71" i="1" s="1"/>
  <c r="U71" i="1"/>
  <c r="F72" i="1"/>
  <c r="K72" i="1" s="1"/>
  <c r="N72" i="1" s="1"/>
  <c r="P72" i="1" s="1"/>
  <c r="U72" i="1"/>
  <c r="F73" i="1"/>
  <c r="K73" i="1" s="1"/>
  <c r="U73" i="1"/>
  <c r="F74" i="1"/>
  <c r="K74" i="1" s="1"/>
  <c r="U74" i="1"/>
  <c r="F75" i="1"/>
  <c r="K75" i="1" s="1"/>
  <c r="U75" i="1"/>
  <c r="F76" i="1"/>
  <c r="K76" i="1" s="1"/>
  <c r="U76" i="1"/>
  <c r="F77" i="1"/>
  <c r="K77" i="1" s="1"/>
  <c r="U77" i="1"/>
  <c r="F78" i="1"/>
  <c r="K78" i="1" s="1"/>
  <c r="U78" i="1"/>
  <c r="F79" i="1"/>
  <c r="K79" i="1" s="1"/>
  <c r="U79" i="1"/>
  <c r="F80" i="1"/>
  <c r="K80" i="1" s="1"/>
  <c r="U80" i="1"/>
  <c r="F81" i="1"/>
  <c r="K81" i="1" s="1"/>
  <c r="U81" i="1"/>
  <c r="F82" i="1"/>
  <c r="K82" i="1" s="1"/>
  <c r="N82" i="1" s="1"/>
  <c r="U82" i="1"/>
  <c r="F83" i="1"/>
  <c r="K83" i="1" s="1"/>
  <c r="U83" i="1"/>
  <c r="F84" i="1"/>
  <c r="K84" i="1" s="1"/>
  <c r="U84" i="1"/>
  <c r="F85" i="1"/>
  <c r="K85" i="1" s="1"/>
  <c r="U85" i="1"/>
  <c r="F86" i="1"/>
  <c r="K86" i="1" s="1"/>
  <c r="U86" i="1"/>
  <c r="F87" i="1"/>
  <c r="K87" i="1" s="1"/>
  <c r="U87" i="1"/>
  <c r="F88" i="1"/>
  <c r="K88" i="1" s="1"/>
  <c r="U88" i="1"/>
  <c r="K89" i="1"/>
  <c r="U89" i="1"/>
  <c r="K90" i="1"/>
  <c r="U90" i="1"/>
  <c r="K91" i="1"/>
  <c r="L91" i="1" s="1"/>
  <c r="U91" i="1"/>
  <c r="K92" i="1"/>
  <c r="U92" i="1"/>
  <c r="K93" i="1"/>
  <c r="U93" i="1"/>
  <c r="K94" i="1"/>
  <c r="U94" i="1"/>
  <c r="K95" i="1"/>
  <c r="U95" i="1"/>
  <c r="K96" i="1"/>
  <c r="U96" i="1"/>
  <c r="K97" i="1"/>
  <c r="U97" i="1"/>
  <c r="K98" i="1"/>
  <c r="U98" i="1"/>
  <c r="K99" i="1"/>
  <c r="U99" i="1"/>
  <c r="K100" i="1"/>
  <c r="U100" i="1"/>
  <c r="K101" i="1"/>
  <c r="N101" i="1" s="1"/>
  <c r="I101" i="3" s="1"/>
  <c r="U101" i="1"/>
  <c r="K102" i="1"/>
  <c r="U102" i="1"/>
  <c r="K103" i="1"/>
  <c r="N103" i="1" s="1"/>
  <c r="O103" i="1" s="1"/>
  <c r="U103" i="1"/>
  <c r="K104" i="1"/>
  <c r="U104" i="1"/>
  <c r="K105" i="1"/>
  <c r="U105" i="1"/>
  <c r="K106" i="1"/>
  <c r="U106" i="1"/>
  <c r="K107" i="1"/>
  <c r="N107" i="1" s="1"/>
  <c r="U107" i="1"/>
  <c r="K108" i="1"/>
  <c r="N108" i="1" s="1"/>
  <c r="U108" i="1"/>
  <c r="K109" i="1"/>
  <c r="U109" i="1"/>
  <c r="K110" i="1"/>
  <c r="N110" i="1" s="1"/>
  <c r="O110" i="1" s="1"/>
  <c r="U110" i="1"/>
  <c r="K111" i="1"/>
  <c r="U111" i="1"/>
  <c r="C64" i="3"/>
  <c r="D64" i="3" s="1"/>
  <c r="C65" i="3"/>
  <c r="D65" i="3" s="1"/>
  <c r="C66" i="3"/>
  <c r="C67" i="3"/>
  <c r="N7" i="2"/>
  <c r="N6" i="2"/>
  <c r="L72" i="1"/>
  <c r="G72" i="3" s="1"/>
  <c r="L59" i="1" l="1"/>
  <c r="L11" i="1"/>
  <c r="G11" i="3" s="1"/>
  <c r="O41" i="2"/>
  <c r="Q41" i="2" s="1"/>
  <c r="R41" i="2" s="1"/>
  <c r="M41" i="2"/>
  <c r="N41" i="2" s="1"/>
  <c r="M18" i="2"/>
  <c r="C76" i="3" s="1"/>
  <c r="O18" i="2"/>
  <c r="P18" i="2" s="1"/>
  <c r="O54" i="2"/>
  <c r="M54" i="2"/>
  <c r="C112" i="3" s="1"/>
  <c r="D112" i="3" s="1"/>
  <c r="O13" i="2"/>
  <c r="Q13" i="2" s="1"/>
  <c r="R13" i="2" s="1"/>
  <c r="M48" i="2"/>
  <c r="N48" i="2" s="1"/>
  <c r="O48" i="2"/>
  <c r="Q48" i="2" s="1"/>
  <c r="R48" i="2" s="1"/>
  <c r="O12" i="2"/>
  <c r="Q12" i="2" s="1"/>
  <c r="R12" i="2" s="1"/>
  <c r="M12" i="2"/>
  <c r="C70" i="3" s="1"/>
  <c r="D70" i="3" s="1"/>
  <c r="O35" i="2"/>
  <c r="Q35" i="2" s="1"/>
  <c r="R35" i="2" s="1"/>
  <c r="M35" i="2"/>
  <c r="O37" i="2"/>
  <c r="P37" i="2" s="1"/>
  <c r="L60" i="1"/>
  <c r="L36" i="1"/>
  <c r="N41" i="1"/>
  <c r="I41" i="3" s="1"/>
  <c r="J41" i="3" s="1"/>
  <c r="L46" i="1"/>
  <c r="M46" i="1" s="1"/>
  <c r="R41" i="1"/>
  <c r="M41" i="3" s="1"/>
  <c r="N41" i="3" s="1"/>
  <c r="G41" i="3"/>
  <c r="H41" i="3" s="1"/>
  <c r="O68" i="1"/>
  <c r="P68" i="1"/>
  <c r="Q68" i="1" s="1"/>
  <c r="I68" i="3"/>
  <c r="J68" i="3" s="1"/>
  <c r="N52" i="1"/>
  <c r="P52" i="1" s="1"/>
  <c r="Q52" i="1" s="1"/>
  <c r="L68" i="1"/>
  <c r="M68" i="1" s="1"/>
  <c r="N45" i="1"/>
  <c r="O45" i="1" s="1"/>
  <c r="N114" i="1"/>
  <c r="I114" i="3" s="1"/>
  <c r="J114" i="3" s="1"/>
  <c r="L110" i="1"/>
  <c r="M110" i="1" s="1"/>
  <c r="M10" i="2"/>
  <c r="N10" i="2" s="1"/>
  <c r="O10" i="2"/>
  <c r="P10" i="2" s="1"/>
  <c r="Q9" i="2"/>
  <c r="R9" i="2" s="1"/>
  <c r="P9" i="2"/>
  <c r="Q8" i="2"/>
  <c r="R8" i="2" s="1"/>
  <c r="P8" i="2"/>
  <c r="M42" i="2"/>
  <c r="O42" i="2"/>
  <c r="M16" i="2"/>
  <c r="C74" i="3" s="1"/>
  <c r="D74" i="3" s="1"/>
  <c r="O16" i="2"/>
  <c r="Q16" i="2" s="1"/>
  <c r="R16" i="2" s="1"/>
  <c r="P6" i="2"/>
  <c r="Q6" i="2"/>
  <c r="R6" i="2" s="1"/>
  <c r="S118" i="1"/>
  <c r="M118" i="3"/>
  <c r="N118" i="3" s="1"/>
  <c r="P7" i="2"/>
  <c r="Q119" i="1"/>
  <c r="K119" i="3"/>
  <c r="L119" i="3" s="1"/>
  <c r="M53" i="2"/>
  <c r="C111" i="3" s="1"/>
  <c r="D111" i="3" s="1"/>
  <c r="L117" i="1"/>
  <c r="G117" i="3" s="1"/>
  <c r="H117" i="3" s="1"/>
  <c r="N115" i="1"/>
  <c r="P115" i="1" s="1"/>
  <c r="Q115" i="1" s="1"/>
  <c r="S119" i="1"/>
  <c r="M119" i="3"/>
  <c r="N119" i="3" s="1"/>
  <c r="M115" i="1"/>
  <c r="R115" i="1"/>
  <c r="N14" i="2"/>
  <c r="C72" i="3"/>
  <c r="D72" i="3" s="1"/>
  <c r="C88" i="3"/>
  <c r="N30" i="2"/>
  <c r="P13" i="2"/>
  <c r="C71" i="3"/>
  <c r="D71" i="3" s="1"/>
  <c r="M52" i="2"/>
  <c r="O29" i="2"/>
  <c r="O30" i="2"/>
  <c r="Q30" i="2" s="1"/>
  <c r="R30" i="2" s="1"/>
  <c r="O14" i="2"/>
  <c r="O21" i="2"/>
  <c r="O45" i="2"/>
  <c r="M45" i="2"/>
  <c r="O44" i="2"/>
  <c r="M44" i="2"/>
  <c r="C102" i="3" s="1"/>
  <c r="D102" i="3" s="1"/>
  <c r="C95" i="3"/>
  <c r="D95" i="3" s="1"/>
  <c r="N37" i="2"/>
  <c r="C87" i="3"/>
  <c r="D87" i="3" s="1"/>
  <c r="N29" i="2"/>
  <c r="P52" i="2"/>
  <c r="Q52" i="2"/>
  <c r="R52" i="2" s="1"/>
  <c r="M51" i="2"/>
  <c r="O51" i="2"/>
  <c r="Q54" i="2"/>
  <c r="R54" i="2" s="1"/>
  <c r="P54" i="2"/>
  <c r="O50" i="2"/>
  <c r="Q50" i="2" s="1"/>
  <c r="M50" i="2"/>
  <c r="O36" i="2"/>
  <c r="M36" i="2"/>
  <c r="O28" i="2"/>
  <c r="M28" i="2"/>
  <c r="O58" i="2"/>
  <c r="Q58" i="2" s="1"/>
  <c r="R58" i="2" s="1"/>
  <c r="M58" i="2"/>
  <c r="C107" i="3"/>
  <c r="D107" i="3" s="1"/>
  <c r="N49" i="2"/>
  <c r="O20" i="2"/>
  <c r="M20" i="2"/>
  <c r="M38" i="2"/>
  <c r="O38" i="2"/>
  <c r="M19" i="2"/>
  <c r="O19" i="2"/>
  <c r="Q19" i="2" s="1"/>
  <c r="R19" i="2" s="1"/>
  <c r="O57" i="2"/>
  <c r="M57" i="2"/>
  <c r="M34" i="2"/>
  <c r="C92" i="3" s="1"/>
  <c r="D92" i="3" s="1"/>
  <c r="O34" i="2"/>
  <c r="M26" i="2"/>
  <c r="O26" i="2"/>
  <c r="M11" i="2"/>
  <c r="O11" i="2"/>
  <c r="Q11" i="2" s="1"/>
  <c r="R11" i="2" s="1"/>
  <c r="O55" i="2"/>
  <c r="M55" i="2"/>
  <c r="M59" i="2"/>
  <c r="O59" i="2"/>
  <c r="M15" i="2"/>
  <c r="O15" i="2"/>
  <c r="M33" i="2"/>
  <c r="O33" i="2"/>
  <c r="M25" i="2"/>
  <c r="O25" i="2"/>
  <c r="Q25" i="2" s="1"/>
  <c r="R25" i="2" s="1"/>
  <c r="P22" i="2"/>
  <c r="Q22" i="2"/>
  <c r="R22" i="2" s="1"/>
  <c r="O32" i="2"/>
  <c r="Q32" i="2" s="1"/>
  <c r="R32" i="2" s="1"/>
  <c r="M32" i="2"/>
  <c r="O24" i="2"/>
  <c r="M24" i="2"/>
  <c r="M17" i="2"/>
  <c r="O17" i="2"/>
  <c r="M47" i="2"/>
  <c r="C105" i="3" s="1"/>
  <c r="D105" i="3" s="1"/>
  <c r="O47" i="2"/>
  <c r="O40" i="2"/>
  <c r="M40" i="2"/>
  <c r="C89" i="3"/>
  <c r="D89" i="3" s="1"/>
  <c r="N31" i="2"/>
  <c r="Q23" i="2"/>
  <c r="R23" i="2" s="1"/>
  <c r="P23" i="2"/>
  <c r="N16" i="2"/>
  <c r="O56" i="2"/>
  <c r="M56" i="2"/>
  <c r="C104" i="3"/>
  <c r="D104" i="3" s="1"/>
  <c r="N46" i="2"/>
  <c r="C97" i="3"/>
  <c r="D97" i="3" s="1"/>
  <c r="N39" i="2"/>
  <c r="Q53" i="2"/>
  <c r="R53" i="2" s="1"/>
  <c r="P53" i="2"/>
  <c r="O27" i="2"/>
  <c r="Q27" i="2" s="1"/>
  <c r="R27" i="2" s="1"/>
  <c r="M43" i="2"/>
  <c r="O49" i="2"/>
  <c r="M23" i="2"/>
  <c r="P48" i="2"/>
  <c r="M22" i="2"/>
  <c r="C80" i="3" s="1"/>
  <c r="D80" i="3" s="1"/>
  <c r="P16" i="2"/>
  <c r="O31" i="2"/>
  <c r="O39" i="2"/>
  <c r="O46" i="2"/>
  <c r="N113" i="1"/>
  <c r="O113" i="1" s="1"/>
  <c r="P9" i="1"/>
  <c r="O9" i="1"/>
  <c r="I9" i="3"/>
  <c r="J9" i="3" s="1"/>
  <c r="L9" i="1"/>
  <c r="I60" i="3"/>
  <c r="J60" i="3" s="1"/>
  <c r="P60" i="1"/>
  <c r="K60" i="3" s="1"/>
  <c r="L60" i="3" s="1"/>
  <c r="M117" i="1"/>
  <c r="R117" i="1"/>
  <c r="M117" i="3" s="1"/>
  <c r="N117" i="3" s="1"/>
  <c r="R91" i="1"/>
  <c r="S91" i="1" s="1"/>
  <c r="M91" i="1"/>
  <c r="G91" i="3"/>
  <c r="H91" i="3" s="1"/>
  <c r="I117" i="3"/>
  <c r="J117" i="3" s="1"/>
  <c r="N91" i="1"/>
  <c r="I91" i="3" s="1"/>
  <c r="J91" i="3" s="1"/>
  <c r="O117" i="1"/>
  <c r="N83" i="1"/>
  <c r="L83" i="1"/>
  <c r="M83" i="1" s="1"/>
  <c r="N70" i="1"/>
  <c r="P70" i="1" s="1"/>
  <c r="L70" i="1"/>
  <c r="L53" i="1"/>
  <c r="M53" i="1" s="1"/>
  <c r="N53" i="1"/>
  <c r="P53" i="1" s="1"/>
  <c r="Q53" i="1" s="1"/>
  <c r="L20" i="1"/>
  <c r="R20" i="1" s="1"/>
  <c r="L32" i="1"/>
  <c r="N32" i="1"/>
  <c r="N26" i="1"/>
  <c r="P26" i="1" s="1"/>
  <c r="L26" i="1"/>
  <c r="N65" i="1"/>
  <c r="P65" i="1" s="1"/>
  <c r="K65" i="3" s="1"/>
  <c r="L65" i="3" s="1"/>
  <c r="L65" i="1"/>
  <c r="M65" i="1" s="1"/>
  <c r="P28" i="1"/>
  <c r="Q28" i="1" s="1"/>
  <c r="I28" i="3"/>
  <c r="J28" i="3" s="1"/>
  <c r="N33" i="1"/>
  <c r="L33" i="1"/>
  <c r="G33" i="3" s="1"/>
  <c r="H33" i="3" s="1"/>
  <c r="L116" i="1"/>
  <c r="R116" i="1" s="1"/>
  <c r="M116" i="3" s="1"/>
  <c r="N116" i="3" s="1"/>
  <c r="N40" i="1"/>
  <c r="I40" i="3" s="1"/>
  <c r="J40" i="3" s="1"/>
  <c r="M40" i="1"/>
  <c r="G40" i="3"/>
  <c r="H40" i="3" s="1"/>
  <c r="L19" i="1"/>
  <c r="K68" i="3"/>
  <c r="L68" i="3" s="1"/>
  <c r="L111" i="1"/>
  <c r="G111" i="3" s="1"/>
  <c r="N111" i="1"/>
  <c r="O111" i="1" s="1"/>
  <c r="L100" i="1"/>
  <c r="N100" i="1"/>
  <c r="L55" i="1"/>
  <c r="N55" i="1"/>
  <c r="P55" i="1" s="1"/>
  <c r="N39" i="1"/>
  <c r="L39" i="1"/>
  <c r="N71" i="1"/>
  <c r="I71" i="3" s="1"/>
  <c r="J71" i="3" s="1"/>
  <c r="L71" i="1"/>
  <c r="M113" i="3"/>
  <c r="N113" i="3" s="1"/>
  <c r="S113" i="1"/>
  <c r="N93" i="1"/>
  <c r="P93" i="1" s="1"/>
  <c r="K93" i="3" s="1"/>
  <c r="L93" i="3" s="1"/>
  <c r="L93" i="1"/>
  <c r="R93" i="1" s="1"/>
  <c r="N43" i="1"/>
  <c r="L43" i="1"/>
  <c r="L98" i="1"/>
  <c r="R98" i="1" s="1"/>
  <c r="N98" i="1"/>
  <c r="P98" i="1" s="1"/>
  <c r="K98" i="3" s="1"/>
  <c r="L98" i="3" s="1"/>
  <c r="L10" i="1"/>
  <c r="N10" i="1"/>
  <c r="N86" i="1"/>
  <c r="I86" i="3" s="1"/>
  <c r="J86" i="3" s="1"/>
  <c r="L86" i="1"/>
  <c r="M86" i="1" s="1"/>
  <c r="L64" i="1"/>
  <c r="M64" i="1" s="1"/>
  <c r="N64" i="1"/>
  <c r="G58" i="3"/>
  <c r="H58" i="3" s="1"/>
  <c r="M58" i="1"/>
  <c r="R58" i="1"/>
  <c r="R42" i="1"/>
  <c r="M42" i="3" s="1"/>
  <c r="N42" i="3" s="1"/>
  <c r="G42" i="3"/>
  <c r="H42" i="3" s="1"/>
  <c r="M42" i="1"/>
  <c r="N73" i="1"/>
  <c r="L73" i="1"/>
  <c r="Q72" i="1"/>
  <c r="K72" i="3"/>
  <c r="L72" i="3" s="1"/>
  <c r="L15" i="1"/>
  <c r="N15" i="1"/>
  <c r="O15" i="1" s="1"/>
  <c r="L35" i="1"/>
  <c r="R35" i="1" s="1"/>
  <c r="S35" i="1" s="1"/>
  <c r="N35" i="1"/>
  <c r="M72" i="1"/>
  <c r="P101" i="1"/>
  <c r="R72" i="1"/>
  <c r="N18" i="1"/>
  <c r="K117" i="3"/>
  <c r="L117" i="3" s="1"/>
  <c r="G113" i="3"/>
  <c r="H113" i="3" s="1"/>
  <c r="O72" i="1"/>
  <c r="N38" i="1"/>
  <c r="O28" i="1"/>
  <c r="M113" i="1"/>
  <c r="I72" i="3"/>
  <c r="J72" i="3" s="1"/>
  <c r="M38" i="1"/>
  <c r="R11" i="1"/>
  <c r="M11" i="3" s="1"/>
  <c r="N11" i="3" s="1"/>
  <c r="N42" i="1"/>
  <c r="N58" i="1"/>
  <c r="P116" i="1"/>
  <c r="O116" i="1"/>
  <c r="I116" i="3"/>
  <c r="J116" i="3" s="1"/>
  <c r="O66" i="1"/>
  <c r="I66" i="3"/>
  <c r="J66" i="3" s="1"/>
  <c r="P66" i="1"/>
  <c r="L37" i="1"/>
  <c r="N37" i="1"/>
  <c r="M52" i="1"/>
  <c r="R52" i="1"/>
  <c r="G52" i="3"/>
  <c r="H52" i="3" s="1"/>
  <c r="P107" i="1"/>
  <c r="I107" i="3"/>
  <c r="J107" i="3" s="1"/>
  <c r="O107" i="1"/>
  <c r="L51" i="1"/>
  <c r="N51" i="1"/>
  <c r="L31" i="1"/>
  <c r="M31" i="1" s="1"/>
  <c r="N31" i="1"/>
  <c r="L104" i="1"/>
  <c r="N104" i="1"/>
  <c r="N69" i="1"/>
  <c r="L69" i="1"/>
  <c r="R48" i="1"/>
  <c r="M48" i="3" s="1"/>
  <c r="N48" i="3" s="1"/>
  <c r="G48" i="3"/>
  <c r="H48" i="3" s="1"/>
  <c r="O7" i="1"/>
  <c r="P7" i="1"/>
  <c r="I7" i="3"/>
  <c r="J7" i="3" s="1"/>
  <c r="O12" i="1"/>
  <c r="P12" i="1"/>
  <c r="I12" i="3"/>
  <c r="J12" i="3" s="1"/>
  <c r="I83" i="3"/>
  <c r="J83" i="3" s="1"/>
  <c r="P83" i="1"/>
  <c r="I59" i="3"/>
  <c r="J59" i="3" s="1"/>
  <c r="P59" i="1"/>
  <c r="K59" i="3" s="1"/>
  <c r="L59" i="3" s="1"/>
  <c r="G54" i="3"/>
  <c r="H54" i="3" s="1"/>
  <c r="R54" i="1"/>
  <c r="M54" i="3" s="1"/>
  <c r="N54" i="3" s="1"/>
  <c r="M54" i="1"/>
  <c r="I19" i="3"/>
  <c r="J19" i="3" s="1"/>
  <c r="P19" i="1"/>
  <c r="K19" i="3" s="1"/>
  <c r="L19" i="3" s="1"/>
  <c r="H72" i="3"/>
  <c r="O108" i="1"/>
  <c r="I108" i="3"/>
  <c r="J108" i="3" s="1"/>
  <c r="I46" i="3"/>
  <c r="J46" i="3" s="1"/>
  <c r="N48" i="1"/>
  <c r="L66" i="1"/>
  <c r="M11" i="1"/>
  <c r="L107" i="1"/>
  <c r="L102" i="1"/>
  <c r="N102" i="1"/>
  <c r="L88" i="1"/>
  <c r="M88" i="1" s="1"/>
  <c r="N88" i="1"/>
  <c r="O88" i="1" s="1"/>
  <c r="N78" i="1"/>
  <c r="O78" i="1" s="1"/>
  <c r="L78" i="1"/>
  <c r="L61" i="1"/>
  <c r="N61" i="1"/>
  <c r="L56" i="1"/>
  <c r="N56" i="1"/>
  <c r="N47" i="1"/>
  <c r="L47" i="1"/>
  <c r="L30" i="1"/>
  <c r="N30" i="1"/>
  <c r="N21" i="1"/>
  <c r="L21" i="1"/>
  <c r="M114" i="1"/>
  <c r="R114" i="1"/>
  <c r="N84" i="1"/>
  <c r="L84" i="1"/>
  <c r="O52" i="1"/>
  <c r="M36" i="1"/>
  <c r="G36" i="3"/>
  <c r="H36" i="3" s="1"/>
  <c r="R36" i="1"/>
  <c r="M36" i="3" s="1"/>
  <c r="N36" i="3" s="1"/>
  <c r="L97" i="1"/>
  <c r="N97" i="1"/>
  <c r="N16" i="1"/>
  <c r="L16" i="1"/>
  <c r="O11" i="1"/>
  <c r="P11" i="1"/>
  <c r="K11" i="3" s="1"/>
  <c r="L11" i="3" s="1"/>
  <c r="N112" i="1"/>
  <c r="L112" i="1"/>
  <c r="N74" i="1"/>
  <c r="L74" i="1"/>
  <c r="M74" i="1" s="1"/>
  <c r="N17" i="1"/>
  <c r="L17" i="1"/>
  <c r="L7" i="1"/>
  <c r="L22" i="1"/>
  <c r="G60" i="3"/>
  <c r="H60" i="3" s="1"/>
  <c r="R60" i="1"/>
  <c r="N106" i="1"/>
  <c r="L106" i="1"/>
  <c r="N87" i="1"/>
  <c r="L87" i="1"/>
  <c r="I82" i="3"/>
  <c r="J82" i="3" s="1"/>
  <c r="P82" i="1"/>
  <c r="O82" i="1"/>
  <c r="N29" i="1"/>
  <c r="L29" i="1"/>
  <c r="L25" i="1"/>
  <c r="N25" i="1"/>
  <c r="I20" i="3"/>
  <c r="J20" i="3" s="1"/>
  <c r="P20" i="1"/>
  <c r="L79" i="1"/>
  <c r="N79" i="1"/>
  <c r="I22" i="3"/>
  <c r="J22" i="3" s="1"/>
  <c r="O22" i="1"/>
  <c r="P22" i="1"/>
  <c r="P46" i="1"/>
  <c r="R83" i="1"/>
  <c r="G83" i="3"/>
  <c r="H83" i="3" s="1"/>
  <c r="P10" i="1"/>
  <c r="N96" i="1"/>
  <c r="O96" i="1" s="1"/>
  <c r="L96" i="1"/>
  <c r="N92" i="1"/>
  <c r="L92" i="1"/>
  <c r="M92" i="1" s="1"/>
  <c r="L77" i="1"/>
  <c r="N77" i="1"/>
  <c r="O77" i="1" s="1"/>
  <c r="N94" i="1"/>
  <c r="L94" i="1"/>
  <c r="P103" i="1"/>
  <c r="I103" i="3"/>
  <c r="J103" i="3" s="1"/>
  <c r="N62" i="1"/>
  <c r="L62" i="1"/>
  <c r="R46" i="1"/>
  <c r="L12" i="1"/>
  <c r="L108" i="1"/>
  <c r="P41" i="1"/>
  <c r="G19" i="3"/>
  <c r="H19" i="3" s="1"/>
  <c r="R19" i="1"/>
  <c r="M19" i="3" s="1"/>
  <c r="N19" i="3" s="1"/>
  <c r="M19" i="1"/>
  <c r="N105" i="1"/>
  <c r="L105" i="1"/>
  <c r="L81" i="1"/>
  <c r="N81" i="1"/>
  <c r="R45" i="1"/>
  <c r="G45" i="3"/>
  <c r="H45" i="3" s="1"/>
  <c r="M45" i="1"/>
  <c r="M40" i="3"/>
  <c r="N40" i="3" s="1"/>
  <c r="S40" i="1"/>
  <c r="L28" i="1"/>
  <c r="L57" i="1"/>
  <c r="N57" i="1"/>
  <c r="L89" i="1"/>
  <c r="M89" i="1" s="1"/>
  <c r="N89" i="1"/>
  <c r="P110" i="1"/>
  <c r="K110" i="3" s="1"/>
  <c r="L110" i="3" s="1"/>
  <c r="I52" i="3"/>
  <c r="J52" i="3" s="1"/>
  <c r="P108" i="1"/>
  <c r="M59" i="1"/>
  <c r="G59" i="3"/>
  <c r="H59" i="3" s="1"/>
  <c r="R59" i="1"/>
  <c r="M59" i="3" s="1"/>
  <c r="N59" i="3" s="1"/>
  <c r="R38" i="1"/>
  <c r="L50" i="1"/>
  <c r="N50" i="1"/>
  <c r="P36" i="1"/>
  <c r="K36" i="3" s="1"/>
  <c r="L36" i="3" s="1"/>
  <c r="I36" i="3"/>
  <c r="J36" i="3" s="1"/>
  <c r="L24" i="1"/>
  <c r="N24" i="1"/>
  <c r="O24" i="1" s="1"/>
  <c r="I110" i="3"/>
  <c r="J110" i="3" s="1"/>
  <c r="L103" i="1"/>
  <c r="N54" i="1"/>
  <c r="O54" i="1" s="1"/>
  <c r="N95" i="1"/>
  <c r="L95" i="1"/>
  <c r="N76" i="1"/>
  <c r="L76" i="1"/>
  <c r="N44" i="1"/>
  <c r="L44" i="1"/>
  <c r="L14" i="1"/>
  <c r="N14" i="1"/>
  <c r="L13" i="1"/>
  <c r="N13" i="1"/>
  <c r="L101" i="1"/>
  <c r="N109" i="1"/>
  <c r="L109" i="1"/>
  <c r="M109" i="1" s="1"/>
  <c r="N90" i="1"/>
  <c r="L90" i="1"/>
  <c r="N85" i="1"/>
  <c r="L85" i="1"/>
  <c r="M85" i="1" s="1"/>
  <c r="L80" i="1"/>
  <c r="N80" i="1"/>
  <c r="O80" i="1" s="1"/>
  <c r="N67" i="1"/>
  <c r="O67" i="1" s="1"/>
  <c r="L67" i="1"/>
  <c r="M67" i="1" s="1"/>
  <c r="N49" i="1"/>
  <c r="L49" i="1"/>
  <c r="N23" i="1"/>
  <c r="L23" i="1"/>
  <c r="R18" i="1"/>
  <c r="M18" i="1"/>
  <c r="G18" i="3"/>
  <c r="H18" i="3" s="1"/>
  <c r="I26" i="3"/>
  <c r="J26" i="3" s="1"/>
  <c r="O70" i="1"/>
  <c r="N34" i="1"/>
  <c r="O34" i="1" s="1"/>
  <c r="L34" i="1"/>
  <c r="M60" i="1"/>
  <c r="L82" i="1"/>
  <c r="L99" i="1"/>
  <c r="N99" i="1"/>
  <c r="O99" i="1" s="1"/>
  <c r="N75" i="1"/>
  <c r="L75" i="1"/>
  <c r="N63" i="1"/>
  <c r="L63" i="1"/>
  <c r="L27" i="1"/>
  <c r="N27" i="1"/>
  <c r="L8" i="1"/>
  <c r="N8" i="1"/>
  <c r="J11" i="3"/>
  <c r="D76" i="3"/>
  <c r="D79" i="3"/>
  <c r="H11" i="3"/>
  <c r="D66" i="3"/>
  <c r="J101" i="3"/>
  <c r="D67" i="3"/>
  <c r="P41" i="2"/>
  <c r="P50" i="2"/>
  <c r="R50" i="2"/>
  <c r="D88" i="3"/>
  <c r="N44" i="2"/>
  <c r="N9" i="2"/>
  <c r="N21" i="2"/>
  <c r="N27" i="2"/>
  <c r="N18" i="2"/>
  <c r="P43" i="2"/>
  <c r="R43" i="2"/>
  <c r="M37" i="1"/>
  <c r="O59" i="1"/>
  <c r="M48" i="1"/>
  <c r="O19" i="1"/>
  <c r="O101" i="1"/>
  <c r="O83" i="1"/>
  <c r="O36" i="1"/>
  <c r="S41" i="1" l="1"/>
  <c r="C99" i="3"/>
  <c r="D99" i="3" s="1"/>
  <c r="P25" i="2"/>
  <c r="N54" i="2"/>
  <c r="Q18" i="2"/>
  <c r="R18" i="2" s="1"/>
  <c r="P35" i="2"/>
  <c r="C106" i="3"/>
  <c r="D106" i="3" s="1"/>
  <c r="Q37" i="2"/>
  <c r="R37" i="2" s="1"/>
  <c r="P12" i="2"/>
  <c r="N12" i="2"/>
  <c r="C68" i="3"/>
  <c r="D68" i="3" s="1"/>
  <c r="C93" i="3"/>
  <c r="D93" i="3" s="1"/>
  <c r="N35" i="2"/>
  <c r="Q10" i="2"/>
  <c r="R10" i="2" s="1"/>
  <c r="K52" i="3"/>
  <c r="L52" i="3" s="1"/>
  <c r="O41" i="1"/>
  <c r="Q19" i="1"/>
  <c r="P45" i="1"/>
  <c r="O86" i="1"/>
  <c r="P86" i="1"/>
  <c r="K86" i="3" s="1"/>
  <c r="L86" i="3" s="1"/>
  <c r="G68" i="3"/>
  <c r="H68" i="3" s="1"/>
  <c r="K53" i="3"/>
  <c r="L53" i="3" s="1"/>
  <c r="O26" i="1"/>
  <c r="G46" i="3"/>
  <c r="H46" i="3" s="1"/>
  <c r="R68" i="1"/>
  <c r="S68" i="1" s="1"/>
  <c r="I45" i="3"/>
  <c r="J45" i="3" s="1"/>
  <c r="S42" i="1"/>
  <c r="S48" i="1"/>
  <c r="P113" i="1"/>
  <c r="K113" i="3" s="1"/>
  <c r="L113" i="3" s="1"/>
  <c r="Q60" i="1"/>
  <c r="R110" i="1"/>
  <c r="M110" i="3" s="1"/>
  <c r="N110" i="3" s="1"/>
  <c r="G110" i="3"/>
  <c r="H110" i="3" s="1"/>
  <c r="I55" i="3"/>
  <c r="J55" i="3" s="1"/>
  <c r="O55" i="1"/>
  <c r="O91" i="1"/>
  <c r="O115" i="1"/>
  <c r="K115" i="3"/>
  <c r="L115" i="3" s="1"/>
  <c r="I115" i="3"/>
  <c r="J115" i="3" s="1"/>
  <c r="P114" i="1"/>
  <c r="K114" i="3" s="1"/>
  <c r="L114" i="3" s="1"/>
  <c r="O114" i="1"/>
  <c r="I113" i="3"/>
  <c r="J113" i="3" s="1"/>
  <c r="M98" i="1"/>
  <c r="I98" i="3"/>
  <c r="J98" i="3" s="1"/>
  <c r="P91" i="1"/>
  <c r="G116" i="3"/>
  <c r="H116" i="3" s="1"/>
  <c r="M115" i="3"/>
  <c r="N115" i="3" s="1"/>
  <c r="S115" i="1"/>
  <c r="G35" i="3"/>
  <c r="H35" i="3" s="1"/>
  <c r="I53" i="3"/>
  <c r="J53" i="3" s="1"/>
  <c r="M35" i="1"/>
  <c r="M35" i="3"/>
  <c r="N35" i="3" s="1"/>
  <c r="Q42" i="2"/>
  <c r="R42" i="2" s="1"/>
  <c r="P42" i="2"/>
  <c r="N42" i="2"/>
  <c r="C100" i="3"/>
  <c r="D100" i="3" s="1"/>
  <c r="S11" i="1"/>
  <c r="E72" i="3"/>
  <c r="F72" i="3" s="1"/>
  <c r="O53" i="1"/>
  <c r="N53" i="2"/>
  <c r="N47" i="2"/>
  <c r="P27" i="2"/>
  <c r="P32" i="2"/>
  <c r="P30" i="2"/>
  <c r="P19" i="2"/>
  <c r="P11" i="2"/>
  <c r="P58" i="2"/>
  <c r="P29" i="2"/>
  <c r="Q29" i="2"/>
  <c r="R29" i="2" s="1"/>
  <c r="P14" i="2"/>
  <c r="Q14" i="2"/>
  <c r="R14" i="2" s="1"/>
  <c r="N52" i="2"/>
  <c r="C110" i="3"/>
  <c r="N34" i="2"/>
  <c r="Q21" i="2"/>
  <c r="R21" i="2" s="1"/>
  <c r="P21" i="2"/>
  <c r="C109" i="3"/>
  <c r="D109" i="3" s="1"/>
  <c r="N51" i="2"/>
  <c r="C81" i="3"/>
  <c r="D81" i="3" s="1"/>
  <c r="N23" i="2"/>
  <c r="N24" i="2"/>
  <c r="C82" i="3"/>
  <c r="D82" i="3" s="1"/>
  <c r="Q15" i="2"/>
  <c r="R15" i="2" s="1"/>
  <c r="P15" i="2"/>
  <c r="N57" i="2"/>
  <c r="C115" i="3"/>
  <c r="C116" i="3"/>
  <c r="D116" i="3" s="1"/>
  <c r="N58" i="2"/>
  <c r="Q33" i="2"/>
  <c r="R33" i="2" s="1"/>
  <c r="P33" i="2"/>
  <c r="Q49" i="2"/>
  <c r="R49" i="2" s="1"/>
  <c r="P49" i="2"/>
  <c r="P24" i="2"/>
  <c r="Q24" i="2"/>
  <c r="R24" i="2" s="1"/>
  <c r="C73" i="3"/>
  <c r="D73" i="3" s="1"/>
  <c r="N15" i="2"/>
  <c r="P57" i="2"/>
  <c r="Q57" i="2"/>
  <c r="R57" i="2" s="1"/>
  <c r="N33" i="2"/>
  <c r="C91" i="3"/>
  <c r="D91" i="3" s="1"/>
  <c r="C101" i="3"/>
  <c r="D101" i="3" s="1"/>
  <c r="N43" i="2"/>
  <c r="C90" i="3"/>
  <c r="D90" i="3" s="1"/>
  <c r="N32" i="2"/>
  <c r="P59" i="2"/>
  <c r="Q59" i="2"/>
  <c r="R59" i="2" s="1"/>
  <c r="N28" i="2"/>
  <c r="C86" i="3"/>
  <c r="D86" i="3" s="1"/>
  <c r="N56" i="2"/>
  <c r="C114" i="3"/>
  <c r="N22" i="2"/>
  <c r="N59" i="2"/>
  <c r="C117" i="3"/>
  <c r="N19" i="2"/>
  <c r="C77" i="3"/>
  <c r="D77" i="3" s="1"/>
  <c r="Q28" i="2"/>
  <c r="R28" i="2" s="1"/>
  <c r="P28" i="2"/>
  <c r="Q46" i="2"/>
  <c r="R46" i="2" s="1"/>
  <c r="P46" i="2"/>
  <c r="C113" i="3"/>
  <c r="D113" i="3" s="1"/>
  <c r="N55" i="2"/>
  <c r="P38" i="2"/>
  <c r="Q38" i="2"/>
  <c r="R38" i="2" s="1"/>
  <c r="N36" i="2"/>
  <c r="C94" i="3"/>
  <c r="D94" i="3" s="1"/>
  <c r="P39" i="2"/>
  <c r="Q39" i="2"/>
  <c r="R39" i="2" s="1"/>
  <c r="Q55" i="2"/>
  <c r="R55" i="2" s="1"/>
  <c r="P55" i="2"/>
  <c r="C96" i="3"/>
  <c r="D96" i="3" s="1"/>
  <c r="N38" i="2"/>
  <c r="Q36" i="2"/>
  <c r="R36" i="2" s="1"/>
  <c r="P36" i="2"/>
  <c r="P51" i="2"/>
  <c r="Q51" i="2"/>
  <c r="R51" i="2" s="1"/>
  <c r="N40" i="2"/>
  <c r="C98" i="3"/>
  <c r="D98" i="3" s="1"/>
  <c r="C78" i="3"/>
  <c r="D78" i="3" s="1"/>
  <c r="N20" i="2"/>
  <c r="N50" i="2"/>
  <c r="C108" i="3"/>
  <c r="D108" i="3" s="1"/>
  <c r="Q34" i="2"/>
  <c r="R34" i="2" s="1"/>
  <c r="P34" i="2"/>
  <c r="C75" i="3"/>
  <c r="D75" i="3" s="1"/>
  <c r="N17" i="2"/>
  <c r="P40" i="2"/>
  <c r="Q40" i="2"/>
  <c r="R40" i="2" s="1"/>
  <c r="C69" i="3"/>
  <c r="D69" i="3" s="1"/>
  <c r="N11" i="2"/>
  <c r="P20" i="2"/>
  <c r="Q20" i="2"/>
  <c r="R20" i="2" s="1"/>
  <c r="P44" i="2"/>
  <c r="Q44" i="2"/>
  <c r="R44" i="2" s="1"/>
  <c r="Q56" i="2"/>
  <c r="R56" i="2" s="1"/>
  <c r="P56" i="2"/>
  <c r="Q31" i="2"/>
  <c r="R31" i="2" s="1"/>
  <c r="P31" i="2"/>
  <c r="Q47" i="2"/>
  <c r="R47" i="2" s="1"/>
  <c r="P47" i="2"/>
  <c r="P26" i="2"/>
  <c r="Q26" i="2"/>
  <c r="R26" i="2" s="1"/>
  <c r="C103" i="3"/>
  <c r="D103" i="3" s="1"/>
  <c r="N45" i="2"/>
  <c r="P17" i="2"/>
  <c r="Q17" i="2"/>
  <c r="R17" i="2" s="1"/>
  <c r="N25" i="2"/>
  <c r="C83" i="3"/>
  <c r="D83" i="3" s="1"/>
  <c r="N26" i="2"/>
  <c r="C84" i="3"/>
  <c r="D84" i="3" s="1"/>
  <c r="Q45" i="2"/>
  <c r="R45" i="2" s="1"/>
  <c r="P45" i="2"/>
  <c r="I70" i="3"/>
  <c r="J70" i="3" s="1"/>
  <c r="P15" i="1"/>
  <c r="K15" i="3" s="1"/>
  <c r="L15" i="3" s="1"/>
  <c r="I65" i="3"/>
  <c r="J65" i="3" s="1"/>
  <c r="G53" i="3"/>
  <c r="H53" i="3" s="1"/>
  <c r="I15" i="3"/>
  <c r="J15" i="3" s="1"/>
  <c r="Q65" i="1"/>
  <c r="M93" i="1"/>
  <c r="G93" i="3"/>
  <c r="H93" i="3" s="1"/>
  <c r="G65" i="3"/>
  <c r="E65" i="3" s="1"/>
  <c r="F65" i="3" s="1"/>
  <c r="M91" i="3"/>
  <c r="N91" i="3" s="1"/>
  <c r="S117" i="1"/>
  <c r="R65" i="1"/>
  <c r="S65" i="1" s="1"/>
  <c r="M111" i="1"/>
  <c r="O65" i="1"/>
  <c r="K45" i="3"/>
  <c r="L45" i="3" s="1"/>
  <c r="Q45" i="1"/>
  <c r="R33" i="1"/>
  <c r="M33" i="3" s="1"/>
  <c r="N33" i="3" s="1"/>
  <c r="R53" i="1"/>
  <c r="S53" i="1" s="1"/>
  <c r="G9" i="3"/>
  <c r="H9" i="3" s="1"/>
  <c r="R9" i="1"/>
  <c r="M9" i="1"/>
  <c r="Q9" i="1"/>
  <c r="K9" i="3"/>
  <c r="L9" i="3" s="1"/>
  <c r="S116" i="1"/>
  <c r="H111" i="3"/>
  <c r="E111" i="3"/>
  <c r="F111" i="3" s="1"/>
  <c r="Q113" i="1"/>
  <c r="O93" i="1"/>
  <c r="Q93" i="1"/>
  <c r="I93" i="3"/>
  <c r="J93" i="3" s="1"/>
  <c r="R111" i="1"/>
  <c r="M111" i="3" s="1"/>
  <c r="N111" i="3" s="1"/>
  <c r="E83" i="3"/>
  <c r="F83" i="3" s="1"/>
  <c r="M68" i="3"/>
  <c r="N68" i="3" s="1"/>
  <c r="M20" i="1"/>
  <c r="G20" i="3"/>
  <c r="H20" i="3" s="1"/>
  <c r="S36" i="1"/>
  <c r="G70" i="3"/>
  <c r="R70" i="1"/>
  <c r="M70" i="1"/>
  <c r="S59" i="1"/>
  <c r="M33" i="1"/>
  <c r="M116" i="1"/>
  <c r="O33" i="1"/>
  <c r="I33" i="3"/>
  <c r="J33" i="3" s="1"/>
  <c r="K28" i="3"/>
  <c r="L28" i="3" s="1"/>
  <c r="G26" i="3"/>
  <c r="H26" i="3" s="1"/>
  <c r="R26" i="1"/>
  <c r="M26" i="1"/>
  <c r="O40" i="1"/>
  <c r="P40" i="1"/>
  <c r="Q40" i="1" s="1"/>
  <c r="P33" i="1"/>
  <c r="K33" i="3" s="1"/>
  <c r="L33" i="3" s="1"/>
  <c r="I32" i="3"/>
  <c r="J32" i="3" s="1"/>
  <c r="P32" i="1"/>
  <c r="O32" i="1"/>
  <c r="Q110" i="1"/>
  <c r="M32" i="1"/>
  <c r="G32" i="3"/>
  <c r="H32" i="3" s="1"/>
  <c r="R32" i="1"/>
  <c r="M98" i="3"/>
  <c r="N98" i="3" s="1"/>
  <c r="S98" i="1"/>
  <c r="S72" i="1"/>
  <c r="M72" i="3"/>
  <c r="N72" i="3" s="1"/>
  <c r="M73" i="1"/>
  <c r="G73" i="3"/>
  <c r="R73" i="1"/>
  <c r="O10" i="1"/>
  <c r="I10" i="3"/>
  <c r="J10" i="3" s="1"/>
  <c r="P73" i="1"/>
  <c r="I73" i="3"/>
  <c r="J73" i="3" s="1"/>
  <c r="O73" i="1"/>
  <c r="R10" i="1"/>
  <c r="G10" i="3"/>
  <c r="H10" i="3" s="1"/>
  <c r="M10" i="1"/>
  <c r="K101" i="3"/>
  <c r="L101" i="3" s="1"/>
  <c r="Q101" i="1"/>
  <c r="O38" i="1"/>
  <c r="I38" i="3"/>
  <c r="J38" i="3" s="1"/>
  <c r="P38" i="1"/>
  <c r="G43" i="3"/>
  <c r="H43" i="3" s="1"/>
  <c r="M43" i="1"/>
  <c r="R43" i="1"/>
  <c r="G39" i="3"/>
  <c r="H39" i="3" s="1"/>
  <c r="M39" i="1"/>
  <c r="R39" i="1"/>
  <c r="I58" i="3"/>
  <c r="J58" i="3" s="1"/>
  <c r="P58" i="1"/>
  <c r="O58" i="1"/>
  <c r="M58" i="3"/>
  <c r="N58" i="3" s="1"/>
  <c r="S58" i="1"/>
  <c r="I43" i="3"/>
  <c r="J43" i="3" s="1"/>
  <c r="P43" i="1"/>
  <c r="O43" i="1"/>
  <c r="O39" i="1"/>
  <c r="I39" i="3"/>
  <c r="J39" i="3" s="1"/>
  <c r="P39" i="1"/>
  <c r="P35" i="1"/>
  <c r="O35" i="1"/>
  <c r="I35" i="3"/>
  <c r="J35" i="3" s="1"/>
  <c r="K55" i="3"/>
  <c r="L55" i="3" s="1"/>
  <c r="Q55" i="1"/>
  <c r="Q11" i="1"/>
  <c r="S19" i="1"/>
  <c r="Q98" i="1"/>
  <c r="P42" i="1"/>
  <c r="I42" i="3"/>
  <c r="J42" i="3" s="1"/>
  <c r="O42" i="1"/>
  <c r="M55" i="1"/>
  <c r="G55" i="3"/>
  <c r="H55" i="3" s="1"/>
  <c r="R55" i="1"/>
  <c r="O98" i="1"/>
  <c r="O71" i="1"/>
  <c r="G98" i="3"/>
  <c r="P64" i="1"/>
  <c r="O64" i="1"/>
  <c r="I64" i="3"/>
  <c r="J64" i="3" s="1"/>
  <c r="O100" i="1"/>
  <c r="P100" i="1"/>
  <c r="I100" i="3"/>
  <c r="J100" i="3" s="1"/>
  <c r="P71" i="1"/>
  <c r="K71" i="3" s="1"/>
  <c r="L71" i="3" s="1"/>
  <c r="G15" i="3"/>
  <c r="H15" i="3" s="1"/>
  <c r="R15" i="1"/>
  <c r="M15" i="1"/>
  <c r="R64" i="1"/>
  <c r="G64" i="3"/>
  <c r="G100" i="3"/>
  <c r="M100" i="1"/>
  <c r="R100" i="1"/>
  <c r="G71" i="3"/>
  <c r="M71" i="1"/>
  <c r="R71" i="1"/>
  <c r="R86" i="1"/>
  <c r="G86" i="3"/>
  <c r="I111" i="3"/>
  <c r="J111" i="3" s="1"/>
  <c r="P111" i="1"/>
  <c r="Q86" i="1"/>
  <c r="O18" i="1"/>
  <c r="I18" i="3"/>
  <c r="J18" i="3" s="1"/>
  <c r="P18" i="1"/>
  <c r="P25" i="1"/>
  <c r="O25" i="1"/>
  <c r="I25" i="3"/>
  <c r="J25" i="3" s="1"/>
  <c r="Q36" i="1"/>
  <c r="R75" i="1"/>
  <c r="G75" i="3"/>
  <c r="M75" i="1"/>
  <c r="M108" i="1"/>
  <c r="G108" i="3"/>
  <c r="R108" i="1"/>
  <c r="P54" i="1"/>
  <c r="I54" i="3"/>
  <c r="J54" i="3" s="1"/>
  <c r="M77" i="1"/>
  <c r="G77" i="3"/>
  <c r="R77" i="1"/>
  <c r="O16" i="1"/>
  <c r="I16" i="3"/>
  <c r="J16" i="3" s="1"/>
  <c r="P16" i="1"/>
  <c r="P37" i="1"/>
  <c r="I37" i="3"/>
  <c r="J37" i="3" s="1"/>
  <c r="O37" i="1"/>
  <c r="I99" i="3"/>
  <c r="J99" i="3" s="1"/>
  <c r="P99" i="1"/>
  <c r="K26" i="3"/>
  <c r="L26" i="3" s="1"/>
  <c r="Q26" i="1"/>
  <c r="P67" i="1"/>
  <c r="I67" i="3"/>
  <c r="J67" i="3" s="1"/>
  <c r="S20" i="1"/>
  <c r="M20" i="3"/>
  <c r="N20" i="3" s="1"/>
  <c r="R103" i="1"/>
  <c r="M103" i="1"/>
  <c r="G103" i="3"/>
  <c r="S45" i="1"/>
  <c r="M45" i="3"/>
  <c r="N45" i="3" s="1"/>
  <c r="M12" i="1"/>
  <c r="G12" i="3"/>
  <c r="H12" i="3" s="1"/>
  <c r="R12" i="1"/>
  <c r="G92" i="3"/>
  <c r="R92" i="1"/>
  <c r="K22" i="3"/>
  <c r="L22" i="3" s="1"/>
  <c r="Q22" i="1"/>
  <c r="O29" i="1"/>
  <c r="P29" i="1"/>
  <c r="I29" i="3"/>
  <c r="J29" i="3" s="1"/>
  <c r="O97" i="1"/>
  <c r="I97" i="3"/>
  <c r="J97" i="3" s="1"/>
  <c r="P97" i="1"/>
  <c r="G47" i="3"/>
  <c r="H47" i="3" s="1"/>
  <c r="R47" i="1"/>
  <c r="M47" i="1"/>
  <c r="P102" i="1"/>
  <c r="I102" i="3"/>
  <c r="J102" i="3" s="1"/>
  <c r="O102" i="1"/>
  <c r="R37" i="1"/>
  <c r="G37" i="3"/>
  <c r="H37" i="3" s="1"/>
  <c r="R49" i="1"/>
  <c r="M49" i="1"/>
  <c r="G49" i="3"/>
  <c r="H49" i="3" s="1"/>
  <c r="P50" i="1"/>
  <c r="I50" i="3"/>
  <c r="J50" i="3" s="1"/>
  <c r="G29" i="3"/>
  <c r="H29" i="3" s="1"/>
  <c r="M29" i="1"/>
  <c r="R29" i="1"/>
  <c r="M99" i="1"/>
  <c r="G99" i="3"/>
  <c r="R99" i="1"/>
  <c r="P80" i="1"/>
  <c r="I80" i="3"/>
  <c r="J80" i="3" s="1"/>
  <c r="P13" i="1"/>
  <c r="I13" i="3"/>
  <c r="J13" i="3" s="1"/>
  <c r="O13" i="1"/>
  <c r="S38" i="1"/>
  <c r="M38" i="3"/>
  <c r="N38" i="3" s="1"/>
  <c r="O81" i="1"/>
  <c r="I81" i="3"/>
  <c r="J81" i="3" s="1"/>
  <c r="P81" i="1"/>
  <c r="P92" i="1"/>
  <c r="I92" i="3"/>
  <c r="J92" i="3" s="1"/>
  <c r="O92" i="1"/>
  <c r="R7" i="1"/>
  <c r="M7" i="1"/>
  <c r="G7" i="3"/>
  <c r="H7" i="3" s="1"/>
  <c r="G97" i="3"/>
  <c r="M97" i="1"/>
  <c r="R97" i="1"/>
  <c r="I47" i="3"/>
  <c r="J47" i="3" s="1"/>
  <c r="O47" i="1"/>
  <c r="P47" i="1"/>
  <c r="M102" i="1"/>
  <c r="R102" i="1"/>
  <c r="G102" i="3"/>
  <c r="K83" i="3"/>
  <c r="L83" i="3" s="1"/>
  <c r="Q83" i="1"/>
  <c r="G69" i="3"/>
  <c r="M69" i="1"/>
  <c r="R69" i="1"/>
  <c r="Q66" i="1"/>
  <c r="K66" i="3"/>
  <c r="L66" i="3" s="1"/>
  <c r="I63" i="3"/>
  <c r="J63" i="3" s="1"/>
  <c r="O63" i="1"/>
  <c r="P63" i="1"/>
  <c r="R16" i="1"/>
  <c r="M16" i="1"/>
  <c r="G16" i="3"/>
  <c r="H16" i="3" s="1"/>
  <c r="P75" i="1"/>
  <c r="I75" i="3"/>
  <c r="J75" i="3" s="1"/>
  <c r="O75" i="1"/>
  <c r="Q59" i="1"/>
  <c r="R82" i="1"/>
  <c r="G82" i="3"/>
  <c r="M82" i="1"/>
  <c r="M80" i="1"/>
  <c r="G80" i="3"/>
  <c r="R80" i="1"/>
  <c r="M13" i="1"/>
  <c r="R13" i="1"/>
  <c r="G13" i="3"/>
  <c r="H13" i="3" s="1"/>
  <c r="P89" i="1"/>
  <c r="I89" i="3"/>
  <c r="J89" i="3" s="1"/>
  <c r="O89" i="1"/>
  <c r="G81" i="3"/>
  <c r="M81" i="1"/>
  <c r="R81" i="1"/>
  <c r="G96" i="3"/>
  <c r="R96" i="1"/>
  <c r="M96" i="1"/>
  <c r="K82" i="3"/>
  <c r="L82" i="3" s="1"/>
  <c r="Q82" i="1"/>
  <c r="G17" i="3"/>
  <c r="H17" i="3" s="1"/>
  <c r="R17" i="1"/>
  <c r="M17" i="1"/>
  <c r="R84" i="1"/>
  <c r="G84" i="3"/>
  <c r="M84" i="1"/>
  <c r="P56" i="1"/>
  <c r="O56" i="1"/>
  <c r="I56" i="3"/>
  <c r="J56" i="3" s="1"/>
  <c r="R107" i="1"/>
  <c r="G107" i="3"/>
  <c r="M107" i="1"/>
  <c r="P69" i="1"/>
  <c r="I69" i="3"/>
  <c r="J69" i="3" s="1"/>
  <c r="O69" i="1"/>
  <c r="R95" i="1"/>
  <c r="G95" i="3"/>
  <c r="M95" i="1"/>
  <c r="I21" i="3"/>
  <c r="J21" i="3" s="1"/>
  <c r="P21" i="1"/>
  <c r="O21" i="1"/>
  <c r="S93" i="1"/>
  <c r="M93" i="3"/>
  <c r="N93" i="3" s="1"/>
  <c r="R85" i="1"/>
  <c r="G85" i="3"/>
  <c r="O14" i="1"/>
  <c r="I14" i="3"/>
  <c r="J14" i="3" s="1"/>
  <c r="P14" i="1"/>
  <c r="G89" i="3"/>
  <c r="R89" i="1"/>
  <c r="M105" i="1"/>
  <c r="R105" i="1"/>
  <c r="G105" i="3"/>
  <c r="M46" i="3"/>
  <c r="N46" i="3" s="1"/>
  <c r="S46" i="1"/>
  <c r="P96" i="1"/>
  <c r="I96" i="3"/>
  <c r="J96" i="3" s="1"/>
  <c r="O79" i="1"/>
  <c r="P79" i="1"/>
  <c r="I79" i="3"/>
  <c r="J79" i="3" s="1"/>
  <c r="O17" i="1"/>
  <c r="P17" i="1"/>
  <c r="I17" i="3"/>
  <c r="J17" i="3" s="1"/>
  <c r="I84" i="3"/>
  <c r="J84" i="3" s="1"/>
  <c r="P84" i="1"/>
  <c r="O84" i="1"/>
  <c r="M56" i="1"/>
  <c r="G56" i="3"/>
  <c r="H56" i="3" s="1"/>
  <c r="R56" i="1"/>
  <c r="O104" i="1"/>
  <c r="I104" i="3"/>
  <c r="J104" i="3" s="1"/>
  <c r="P104" i="1"/>
  <c r="Q107" i="1"/>
  <c r="K107" i="3"/>
  <c r="L107" i="3" s="1"/>
  <c r="I51" i="3"/>
  <c r="J51" i="3" s="1"/>
  <c r="P51" i="1"/>
  <c r="O51" i="1"/>
  <c r="K70" i="3"/>
  <c r="L70" i="3" s="1"/>
  <c r="Q70" i="1"/>
  <c r="I8" i="3"/>
  <c r="J8" i="3" s="1"/>
  <c r="O8" i="1"/>
  <c r="P8" i="1"/>
  <c r="M18" i="3"/>
  <c r="N18" i="3" s="1"/>
  <c r="S18" i="1"/>
  <c r="O85" i="1"/>
  <c r="P85" i="1"/>
  <c r="I85" i="3"/>
  <c r="J85" i="3" s="1"/>
  <c r="R14" i="1"/>
  <c r="G14" i="3"/>
  <c r="H14" i="3" s="1"/>
  <c r="M14" i="1"/>
  <c r="P105" i="1"/>
  <c r="I105" i="3"/>
  <c r="J105" i="3" s="1"/>
  <c r="O105" i="1"/>
  <c r="G62" i="3"/>
  <c r="H62" i="3" s="1"/>
  <c r="R62" i="1"/>
  <c r="M62" i="1"/>
  <c r="G79" i="3"/>
  <c r="R79" i="1"/>
  <c r="M79" i="1"/>
  <c r="G87" i="3"/>
  <c r="M87" i="1"/>
  <c r="R87" i="1"/>
  <c r="G74" i="3"/>
  <c r="R74" i="1"/>
  <c r="P61" i="1"/>
  <c r="O61" i="1"/>
  <c r="I61" i="3"/>
  <c r="J61" i="3" s="1"/>
  <c r="G104" i="3"/>
  <c r="M104" i="1"/>
  <c r="R104" i="1"/>
  <c r="P94" i="1"/>
  <c r="I94" i="3"/>
  <c r="J94" i="3" s="1"/>
  <c r="R88" i="1"/>
  <c r="G88" i="3"/>
  <c r="P49" i="1"/>
  <c r="O49" i="1"/>
  <c r="I49" i="3"/>
  <c r="J49" i="3" s="1"/>
  <c r="M22" i="1"/>
  <c r="G22" i="3"/>
  <c r="H22" i="3" s="1"/>
  <c r="R22" i="1"/>
  <c r="G51" i="3"/>
  <c r="H51" i="3" s="1"/>
  <c r="R51" i="1"/>
  <c r="Q108" i="1"/>
  <c r="K108" i="3"/>
  <c r="L108" i="3" s="1"/>
  <c r="O50" i="1"/>
  <c r="S54" i="1"/>
  <c r="R8" i="1"/>
  <c r="G8" i="3"/>
  <c r="H8" i="3" s="1"/>
  <c r="M8" i="1"/>
  <c r="G23" i="3"/>
  <c r="H23" i="3" s="1"/>
  <c r="M23" i="1"/>
  <c r="R23" i="1"/>
  <c r="G90" i="3"/>
  <c r="M90" i="1"/>
  <c r="R90" i="1"/>
  <c r="M44" i="1"/>
  <c r="R44" i="1"/>
  <c r="G44" i="3"/>
  <c r="H44" i="3" s="1"/>
  <c r="P57" i="1"/>
  <c r="I57" i="3"/>
  <c r="J57" i="3" s="1"/>
  <c r="O57" i="1"/>
  <c r="I62" i="3"/>
  <c r="J62" i="3" s="1"/>
  <c r="P62" i="1"/>
  <c r="O62" i="1"/>
  <c r="I87" i="3"/>
  <c r="J87" i="3" s="1"/>
  <c r="O87" i="1"/>
  <c r="P87" i="1"/>
  <c r="I74" i="3"/>
  <c r="J74" i="3" s="1"/>
  <c r="P74" i="1"/>
  <c r="O74" i="1"/>
  <c r="R61" i="1"/>
  <c r="G61" i="3"/>
  <c r="H61" i="3" s="1"/>
  <c r="M61" i="1"/>
  <c r="M66" i="1"/>
  <c r="R66" i="1"/>
  <c r="G66" i="3"/>
  <c r="M52" i="3"/>
  <c r="N52" i="3" s="1"/>
  <c r="S52" i="1"/>
  <c r="K7" i="3"/>
  <c r="L7" i="3" s="1"/>
  <c r="Q7" i="1"/>
  <c r="I77" i="3"/>
  <c r="J77" i="3" s="1"/>
  <c r="P77" i="1"/>
  <c r="G67" i="3"/>
  <c r="R67" i="1"/>
  <c r="Q46" i="1"/>
  <c r="K46" i="3"/>
  <c r="L46" i="3" s="1"/>
  <c r="R30" i="1"/>
  <c r="M30" i="1"/>
  <c r="G30" i="3"/>
  <c r="H30" i="3" s="1"/>
  <c r="O94" i="1"/>
  <c r="O27" i="1"/>
  <c r="I27" i="3"/>
  <c r="J27" i="3" s="1"/>
  <c r="P27" i="1"/>
  <c r="P23" i="1"/>
  <c r="I23" i="3"/>
  <c r="J23" i="3" s="1"/>
  <c r="O23" i="1"/>
  <c r="P90" i="1"/>
  <c r="I90" i="3"/>
  <c r="J90" i="3" s="1"/>
  <c r="O90" i="1"/>
  <c r="I44" i="3"/>
  <c r="J44" i="3" s="1"/>
  <c r="O44" i="1"/>
  <c r="P44" i="1"/>
  <c r="I24" i="3"/>
  <c r="J24" i="3" s="1"/>
  <c r="P24" i="1"/>
  <c r="G57" i="3"/>
  <c r="H57" i="3" s="1"/>
  <c r="M57" i="1"/>
  <c r="R57" i="1"/>
  <c r="K10" i="3"/>
  <c r="L10" i="3" s="1"/>
  <c r="Q10" i="1"/>
  <c r="G106" i="3"/>
  <c r="M106" i="1"/>
  <c r="R106" i="1"/>
  <c r="R112" i="1"/>
  <c r="G112" i="3"/>
  <c r="M112" i="1"/>
  <c r="S114" i="1"/>
  <c r="M114" i="3"/>
  <c r="N114" i="3" s="1"/>
  <c r="R78" i="1"/>
  <c r="M78" i="1"/>
  <c r="G78" i="3"/>
  <c r="O48" i="1"/>
  <c r="P48" i="1"/>
  <c r="I48" i="3"/>
  <c r="J48" i="3" s="1"/>
  <c r="K12" i="3"/>
  <c r="L12" i="3" s="1"/>
  <c r="Q12" i="1"/>
  <c r="P30" i="1"/>
  <c r="I30" i="3"/>
  <c r="J30" i="3" s="1"/>
  <c r="R50" i="1"/>
  <c r="G50" i="3"/>
  <c r="H50" i="3" s="1"/>
  <c r="M50" i="1"/>
  <c r="M51" i="1"/>
  <c r="M27" i="1"/>
  <c r="G27" i="3"/>
  <c r="H27" i="3" s="1"/>
  <c r="R27" i="1"/>
  <c r="R34" i="1"/>
  <c r="G34" i="3"/>
  <c r="H34" i="3" s="1"/>
  <c r="M34" i="1"/>
  <c r="G109" i="3"/>
  <c r="R109" i="1"/>
  <c r="G76" i="3"/>
  <c r="M76" i="1"/>
  <c r="R76" i="1"/>
  <c r="M24" i="1"/>
  <c r="R24" i="1"/>
  <c r="G24" i="3"/>
  <c r="H24" i="3" s="1"/>
  <c r="M28" i="1"/>
  <c r="G28" i="3"/>
  <c r="H28" i="3" s="1"/>
  <c r="R28" i="1"/>
  <c r="K103" i="3"/>
  <c r="L103" i="3" s="1"/>
  <c r="Q103" i="1"/>
  <c r="K20" i="3"/>
  <c r="L20" i="3" s="1"/>
  <c r="Q20" i="1"/>
  <c r="O106" i="1"/>
  <c r="P106" i="1"/>
  <c r="I106" i="3"/>
  <c r="J106" i="3" s="1"/>
  <c r="O112" i="1"/>
  <c r="I112" i="3"/>
  <c r="J112" i="3" s="1"/>
  <c r="P112" i="1"/>
  <c r="P78" i="1"/>
  <c r="I78" i="3"/>
  <c r="J78" i="3" s="1"/>
  <c r="P31" i="1"/>
  <c r="O31" i="1"/>
  <c r="I31" i="3"/>
  <c r="J31" i="3" s="1"/>
  <c r="M101" i="1"/>
  <c r="G101" i="3"/>
  <c r="R101" i="1"/>
  <c r="P95" i="1"/>
  <c r="I95" i="3"/>
  <c r="J95" i="3" s="1"/>
  <c r="O95" i="1"/>
  <c r="R25" i="1"/>
  <c r="G25" i="3"/>
  <c r="H25" i="3" s="1"/>
  <c r="M25" i="1"/>
  <c r="O30" i="1"/>
  <c r="R63" i="1"/>
  <c r="M63" i="1"/>
  <c r="G63" i="3"/>
  <c r="H63" i="3" s="1"/>
  <c r="P34" i="1"/>
  <c r="I34" i="3"/>
  <c r="J34" i="3" s="1"/>
  <c r="P109" i="1"/>
  <c r="O109" i="1"/>
  <c r="I109" i="3"/>
  <c r="J109" i="3" s="1"/>
  <c r="I76" i="3"/>
  <c r="J76" i="3" s="1"/>
  <c r="O76" i="1"/>
  <c r="P76" i="1"/>
  <c r="Q41" i="1"/>
  <c r="K41" i="3"/>
  <c r="L41" i="3" s="1"/>
  <c r="M94" i="1"/>
  <c r="R94" i="1"/>
  <c r="G94" i="3"/>
  <c r="S83" i="1"/>
  <c r="M83" i="3"/>
  <c r="N83" i="3" s="1"/>
  <c r="M60" i="3"/>
  <c r="N60" i="3" s="1"/>
  <c r="S60" i="1"/>
  <c r="R21" i="1"/>
  <c r="G21" i="3"/>
  <c r="H21" i="3" s="1"/>
  <c r="M21" i="1"/>
  <c r="P88" i="1"/>
  <c r="I88" i="3"/>
  <c r="J88" i="3" s="1"/>
  <c r="R31" i="1"/>
  <c r="G31" i="3"/>
  <c r="H31" i="3" s="1"/>
  <c r="K116" i="3"/>
  <c r="L116" i="3" s="1"/>
  <c r="Q116" i="1"/>
  <c r="E68" i="3" l="1"/>
  <c r="F68" i="3" s="1"/>
  <c r="S110" i="1"/>
  <c r="M53" i="3"/>
  <c r="N53" i="3" s="1"/>
  <c r="K40" i="3"/>
  <c r="L40" i="3" s="1"/>
  <c r="E93" i="3"/>
  <c r="F93" i="3" s="1"/>
  <c r="Q33" i="1"/>
  <c r="H65" i="3"/>
  <c r="M65" i="3"/>
  <c r="N65" i="3" s="1"/>
  <c r="Q15" i="1"/>
  <c r="Q114" i="1"/>
  <c r="S111" i="1"/>
  <c r="Q91" i="1"/>
  <c r="K91" i="3"/>
  <c r="L91" i="3" s="1"/>
  <c r="E113" i="3"/>
  <c r="F113" i="3" s="1"/>
  <c r="D110" i="3"/>
  <c r="E110" i="3"/>
  <c r="F110" i="3" s="1"/>
  <c r="D114" i="3"/>
  <c r="E114" i="3"/>
  <c r="F114" i="3" s="1"/>
  <c r="D115" i="3"/>
  <c r="E115" i="3"/>
  <c r="F115" i="3" s="1"/>
  <c r="E91" i="3"/>
  <c r="F91" i="3" s="1"/>
  <c r="E116" i="3"/>
  <c r="F116" i="3" s="1"/>
  <c r="D117" i="3"/>
  <c r="E117" i="3"/>
  <c r="F117" i="3" s="1"/>
  <c r="S33" i="1"/>
  <c r="M9" i="3"/>
  <c r="N9" i="3" s="1"/>
  <c r="S9" i="1"/>
  <c r="M70" i="3"/>
  <c r="N70" i="3" s="1"/>
  <c r="S70" i="1"/>
  <c r="E70" i="3"/>
  <c r="F70" i="3" s="1"/>
  <c r="H70" i="3"/>
  <c r="K32" i="3"/>
  <c r="L32" i="3" s="1"/>
  <c r="Q32" i="1"/>
  <c r="M32" i="3"/>
  <c r="N32" i="3" s="1"/>
  <c r="S32" i="1"/>
  <c r="S26" i="1"/>
  <c r="M26" i="3"/>
  <c r="N26" i="3" s="1"/>
  <c r="Q71" i="1"/>
  <c r="H64" i="3"/>
  <c r="E64" i="3"/>
  <c r="F64" i="3" s="1"/>
  <c r="S43" i="1"/>
  <c r="M43" i="3"/>
  <c r="N43" i="3" s="1"/>
  <c r="M64" i="3"/>
  <c r="N64" i="3" s="1"/>
  <c r="S64" i="1"/>
  <c r="K64" i="3"/>
  <c r="L64" i="3" s="1"/>
  <c r="Q64" i="1"/>
  <c r="Q73" i="1"/>
  <c r="K73" i="3"/>
  <c r="L73" i="3" s="1"/>
  <c r="H86" i="3"/>
  <c r="E86" i="3"/>
  <c r="F86" i="3" s="1"/>
  <c r="Q58" i="1"/>
  <c r="K58" i="3"/>
  <c r="L58" i="3" s="1"/>
  <c r="H98" i="3"/>
  <c r="E98" i="3"/>
  <c r="F98" i="3" s="1"/>
  <c r="M86" i="3"/>
  <c r="N86" i="3" s="1"/>
  <c r="S86" i="1"/>
  <c r="S55" i="1"/>
  <c r="M55" i="3"/>
  <c r="N55" i="3" s="1"/>
  <c r="M73" i="3"/>
  <c r="N73" i="3" s="1"/>
  <c r="S73" i="1"/>
  <c r="S71" i="1"/>
  <c r="M71" i="3"/>
  <c r="N71" i="3" s="1"/>
  <c r="K35" i="3"/>
  <c r="L35" i="3" s="1"/>
  <c r="Q35" i="1"/>
  <c r="H73" i="3"/>
  <c r="E73" i="3"/>
  <c r="F73" i="3" s="1"/>
  <c r="M15" i="3"/>
  <c r="N15" i="3" s="1"/>
  <c r="S15" i="1"/>
  <c r="Q39" i="1"/>
  <c r="K39" i="3"/>
  <c r="L39" i="3" s="1"/>
  <c r="H71" i="3"/>
  <c r="E71" i="3"/>
  <c r="F71" i="3" s="1"/>
  <c r="Q111" i="1"/>
  <c r="K111" i="3"/>
  <c r="L111" i="3" s="1"/>
  <c r="M100" i="3"/>
  <c r="N100" i="3" s="1"/>
  <c r="S100" i="1"/>
  <c r="K100" i="3"/>
  <c r="L100" i="3" s="1"/>
  <c r="Q100" i="1"/>
  <c r="S39" i="1"/>
  <c r="M39" i="3"/>
  <c r="N39" i="3" s="1"/>
  <c r="Q18" i="1"/>
  <c r="K18" i="3"/>
  <c r="L18" i="3" s="1"/>
  <c r="Q42" i="1"/>
  <c r="K42" i="3"/>
  <c r="L42" i="3" s="1"/>
  <c r="K38" i="3"/>
  <c r="L38" i="3" s="1"/>
  <c r="Q38" i="1"/>
  <c r="H100" i="3"/>
  <c r="E100" i="3"/>
  <c r="F100" i="3" s="1"/>
  <c r="Q43" i="1"/>
  <c r="K43" i="3"/>
  <c r="L43" i="3" s="1"/>
  <c r="M10" i="3"/>
  <c r="N10" i="3" s="1"/>
  <c r="S10" i="1"/>
  <c r="M112" i="3"/>
  <c r="N112" i="3" s="1"/>
  <c r="S112" i="1"/>
  <c r="M90" i="3"/>
  <c r="N90" i="3" s="1"/>
  <c r="S90" i="1"/>
  <c r="M21" i="3"/>
  <c r="N21" i="3" s="1"/>
  <c r="S21" i="1"/>
  <c r="S25" i="1"/>
  <c r="M25" i="3"/>
  <c r="N25" i="3" s="1"/>
  <c r="Q112" i="1"/>
  <c r="K112" i="3"/>
  <c r="L112" i="3" s="1"/>
  <c r="S27" i="1"/>
  <c r="M27" i="3"/>
  <c r="N27" i="3" s="1"/>
  <c r="K48" i="3"/>
  <c r="L48" i="3" s="1"/>
  <c r="Q48" i="1"/>
  <c r="H106" i="3"/>
  <c r="E106" i="3"/>
  <c r="F106" i="3" s="1"/>
  <c r="E66" i="3"/>
  <c r="F66" i="3" s="1"/>
  <c r="H66" i="3"/>
  <c r="Q94" i="1"/>
  <c r="K94" i="3"/>
  <c r="L94" i="3" s="1"/>
  <c r="K84" i="3"/>
  <c r="L84" i="3" s="1"/>
  <c r="Q84" i="1"/>
  <c r="H105" i="3"/>
  <c r="E105" i="3"/>
  <c r="F105" i="3" s="1"/>
  <c r="M96" i="3"/>
  <c r="N96" i="3" s="1"/>
  <c r="S96" i="1"/>
  <c r="E80" i="3"/>
  <c r="F80" i="3" s="1"/>
  <c r="H80" i="3"/>
  <c r="E102" i="3"/>
  <c r="F102" i="3" s="1"/>
  <c r="H102" i="3"/>
  <c r="K80" i="3"/>
  <c r="L80" i="3" s="1"/>
  <c r="Q80" i="1"/>
  <c r="Q29" i="1"/>
  <c r="K29" i="3"/>
  <c r="L29" i="3" s="1"/>
  <c r="K37" i="3"/>
  <c r="L37" i="3" s="1"/>
  <c r="Q37" i="1"/>
  <c r="H108" i="3"/>
  <c r="E108" i="3"/>
  <c r="F108" i="3" s="1"/>
  <c r="K31" i="3"/>
  <c r="L31" i="3" s="1"/>
  <c r="Q31" i="1"/>
  <c r="M44" i="3"/>
  <c r="N44" i="3" s="1"/>
  <c r="S44" i="1"/>
  <c r="Q76" i="1"/>
  <c r="K76" i="3"/>
  <c r="L76" i="3" s="1"/>
  <c r="K105" i="3"/>
  <c r="L105" i="3" s="1"/>
  <c r="Q105" i="1"/>
  <c r="K54" i="3"/>
  <c r="L54" i="3" s="1"/>
  <c r="Q54" i="1"/>
  <c r="M108" i="3"/>
  <c r="N108" i="3" s="1"/>
  <c r="S108" i="1"/>
  <c r="M30" i="3"/>
  <c r="N30" i="3" s="1"/>
  <c r="S30" i="1"/>
  <c r="M66" i="3"/>
  <c r="N66" i="3" s="1"/>
  <c r="S66" i="1"/>
  <c r="Q62" i="1"/>
  <c r="K62" i="3"/>
  <c r="L62" i="3" s="1"/>
  <c r="H90" i="3"/>
  <c r="E90" i="3"/>
  <c r="F90" i="3" s="1"/>
  <c r="M51" i="3"/>
  <c r="N51" i="3" s="1"/>
  <c r="S51" i="1"/>
  <c r="E87" i="3"/>
  <c r="F87" i="3" s="1"/>
  <c r="H87" i="3"/>
  <c r="M14" i="3"/>
  <c r="N14" i="3" s="1"/>
  <c r="S14" i="1"/>
  <c r="K51" i="3"/>
  <c r="L51" i="3" s="1"/>
  <c r="Q51" i="1"/>
  <c r="M105" i="3"/>
  <c r="N105" i="3" s="1"/>
  <c r="S105" i="1"/>
  <c r="K21" i="3"/>
  <c r="L21" i="3" s="1"/>
  <c r="Q21" i="1"/>
  <c r="H96" i="3"/>
  <c r="E96" i="3"/>
  <c r="F96" i="3" s="1"/>
  <c r="M102" i="3"/>
  <c r="N102" i="3" s="1"/>
  <c r="S102" i="1"/>
  <c r="M99" i="3"/>
  <c r="N99" i="3" s="1"/>
  <c r="S99" i="1"/>
  <c r="M37" i="3"/>
  <c r="N37" i="3" s="1"/>
  <c r="S37" i="1"/>
  <c r="S103" i="1"/>
  <c r="M103" i="3"/>
  <c r="N103" i="3" s="1"/>
  <c r="K16" i="3"/>
  <c r="L16" i="3" s="1"/>
  <c r="Q16" i="1"/>
  <c r="H88" i="3"/>
  <c r="E88" i="3"/>
  <c r="F88" i="3" s="1"/>
  <c r="Q44" i="1"/>
  <c r="K44" i="3"/>
  <c r="L44" i="3" s="1"/>
  <c r="H74" i="3"/>
  <c r="E74" i="3"/>
  <c r="F74" i="3" s="1"/>
  <c r="Q13" i="1"/>
  <c r="K13" i="3"/>
  <c r="L13" i="3" s="1"/>
  <c r="S87" i="1"/>
  <c r="M87" i="3"/>
  <c r="N87" i="3" s="1"/>
  <c r="S16" i="1"/>
  <c r="M16" i="3"/>
  <c r="N16" i="3" s="1"/>
  <c r="E78" i="3"/>
  <c r="F78" i="3" s="1"/>
  <c r="H78" i="3"/>
  <c r="S23" i="1"/>
  <c r="M23" i="3"/>
  <c r="N23" i="3" s="1"/>
  <c r="K56" i="3"/>
  <c r="L56" i="3" s="1"/>
  <c r="Q56" i="1"/>
  <c r="M81" i="3"/>
  <c r="N81" i="3" s="1"/>
  <c r="S81" i="1"/>
  <c r="Q63" i="1"/>
  <c r="K63" i="3"/>
  <c r="L63" i="3" s="1"/>
  <c r="K92" i="3"/>
  <c r="L92" i="3" s="1"/>
  <c r="Q92" i="1"/>
  <c r="E99" i="3"/>
  <c r="F99" i="3" s="1"/>
  <c r="H99" i="3"/>
  <c r="M88" i="3"/>
  <c r="N88" i="3" s="1"/>
  <c r="S88" i="1"/>
  <c r="E103" i="3"/>
  <c r="F103" i="3" s="1"/>
  <c r="H103" i="3"/>
  <c r="M57" i="3"/>
  <c r="N57" i="3" s="1"/>
  <c r="S57" i="1"/>
  <c r="Q90" i="1"/>
  <c r="K90" i="3"/>
  <c r="L90" i="3" s="1"/>
  <c r="M22" i="3"/>
  <c r="N22" i="3" s="1"/>
  <c r="S22" i="1"/>
  <c r="S104" i="1"/>
  <c r="M104" i="3"/>
  <c r="N104" i="3" s="1"/>
  <c r="S79" i="1"/>
  <c r="M79" i="3"/>
  <c r="N79" i="3" s="1"/>
  <c r="K85" i="3"/>
  <c r="L85" i="3" s="1"/>
  <c r="Q85" i="1"/>
  <c r="K17" i="3"/>
  <c r="L17" i="3" s="1"/>
  <c r="Q17" i="1"/>
  <c r="M89" i="3"/>
  <c r="N89" i="3" s="1"/>
  <c r="S89" i="1"/>
  <c r="H82" i="3"/>
  <c r="E82" i="3"/>
  <c r="F82" i="3" s="1"/>
  <c r="K47" i="3"/>
  <c r="L47" i="3" s="1"/>
  <c r="Q47" i="1"/>
  <c r="K81" i="3"/>
  <c r="L81" i="3" s="1"/>
  <c r="Q81" i="1"/>
  <c r="H75" i="3"/>
  <c r="E75" i="3"/>
  <c r="F75" i="3" s="1"/>
  <c r="M85" i="3"/>
  <c r="N85" i="3" s="1"/>
  <c r="S85" i="1"/>
  <c r="Q109" i="1"/>
  <c r="K109" i="3"/>
  <c r="L109" i="3" s="1"/>
  <c r="K106" i="3"/>
  <c r="L106" i="3" s="1"/>
  <c r="Q106" i="1"/>
  <c r="M78" i="3"/>
  <c r="N78" i="3" s="1"/>
  <c r="S78" i="1"/>
  <c r="S67" i="1"/>
  <c r="M67" i="3"/>
  <c r="N67" i="3" s="1"/>
  <c r="H79" i="3"/>
  <c r="E79" i="3"/>
  <c r="F79" i="3" s="1"/>
  <c r="E89" i="3"/>
  <c r="F89" i="3" s="1"/>
  <c r="H89" i="3"/>
  <c r="H95" i="3"/>
  <c r="E95" i="3"/>
  <c r="F95" i="3" s="1"/>
  <c r="E84" i="3"/>
  <c r="F84" i="3" s="1"/>
  <c r="H84" i="3"/>
  <c r="H81" i="3"/>
  <c r="E81" i="3"/>
  <c r="F81" i="3" s="1"/>
  <c r="S82" i="1"/>
  <c r="M82" i="3"/>
  <c r="N82" i="3" s="1"/>
  <c r="M29" i="3"/>
  <c r="N29" i="3" s="1"/>
  <c r="S29" i="1"/>
  <c r="K102" i="3"/>
  <c r="L102" i="3" s="1"/>
  <c r="Q102" i="1"/>
  <c r="M92" i="3"/>
  <c r="N92" i="3" s="1"/>
  <c r="S92" i="1"/>
  <c r="M77" i="3"/>
  <c r="N77" i="3" s="1"/>
  <c r="S77" i="1"/>
  <c r="S75" i="1"/>
  <c r="M75" i="3"/>
  <c r="N75" i="3" s="1"/>
  <c r="Q88" i="1"/>
  <c r="K88" i="3"/>
  <c r="L88" i="3" s="1"/>
  <c r="S106" i="1"/>
  <c r="M106" i="3"/>
  <c r="N106" i="3" s="1"/>
  <c r="M34" i="3"/>
  <c r="N34" i="3" s="1"/>
  <c r="S34" i="1"/>
  <c r="Q95" i="1"/>
  <c r="K95" i="3"/>
  <c r="L95" i="3" s="1"/>
  <c r="S101" i="1"/>
  <c r="M101" i="3"/>
  <c r="N101" i="3" s="1"/>
  <c r="M76" i="3"/>
  <c r="N76" i="3" s="1"/>
  <c r="S76" i="1"/>
  <c r="E94" i="3"/>
  <c r="F94" i="3" s="1"/>
  <c r="H94" i="3"/>
  <c r="K34" i="3"/>
  <c r="L34" i="3" s="1"/>
  <c r="Q34" i="1"/>
  <c r="H101" i="3"/>
  <c r="E101" i="3"/>
  <c r="F101" i="3" s="1"/>
  <c r="H67" i="3"/>
  <c r="E67" i="3"/>
  <c r="F67" i="3" s="1"/>
  <c r="M61" i="3"/>
  <c r="N61" i="3" s="1"/>
  <c r="S61" i="1"/>
  <c r="K57" i="3"/>
  <c r="L57" i="3" s="1"/>
  <c r="Q57" i="1"/>
  <c r="H104" i="3"/>
  <c r="E104" i="3"/>
  <c r="F104" i="3" s="1"/>
  <c r="Q104" i="1"/>
  <c r="K104" i="3"/>
  <c r="L104" i="3" s="1"/>
  <c r="Q14" i="1"/>
  <c r="K14" i="3"/>
  <c r="L14" i="3" s="1"/>
  <c r="S95" i="1"/>
  <c r="M95" i="3"/>
  <c r="N95" i="3" s="1"/>
  <c r="M84" i="3"/>
  <c r="N84" i="3" s="1"/>
  <c r="S84" i="1"/>
  <c r="H92" i="3"/>
  <c r="E92" i="3"/>
  <c r="F92" i="3" s="1"/>
  <c r="K67" i="3"/>
  <c r="L67" i="3" s="1"/>
  <c r="Q67" i="1"/>
  <c r="H77" i="3"/>
  <c r="E77" i="3"/>
  <c r="F77" i="3" s="1"/>
  <c r="S74" i="1"/>
  <c r="M74" i="3"/>
  <c r="N74" i="3" s="1"/>
  <c r="M28" i="3"/>
  <c r="N28" i="3" s="1"/>
  <c r="S28" i="1"/>
  <c r="K78" i="3"/>
  <c r="L78" i="3" s="1"/>
  <c r="Q78" i="1"/>
  <c r="M24" i="3"/>
  <c r="N24" i="3" s="1"/>
  <c r="S24" i="1"/>
  <c r="M94" i="3"/>
  <c r="N94" i="3" s="1"/>
  <c r="S94" i="1"/>
  <c r="E76" i="3"/>
  <c r="F76" i="3" s="1"/>
  <c r="H76" i="3"/>
  <c r="M50" i="3"/>
  <c r="N50" i="3" s="1"/>
  <c r="S50" i="1"/>
  <c r="K23" i="3"/>
  <c r="L23" i="3" s="1"/>
  <c r="Q23" i="1"/>
  <c r="K77" i="3"/>
  <c r="L77" i="3" s="1"/>
  <c r="Q77" i="1"/>
  <c r="S62" i="1"/>
  <c r="M62" i="3"/>
  <c r="N62" i="3" s="1"/>
  <c r="Q79" i="1"/>
  <c r="K79" i="3"/>
  <c r="L79" i="3" s="1"/>
  <c r="S97" i="1"/>
  <c r="M97" i="3"/>
  <c r="N97" i="3" s="1"/>
  <c r="M47" i="3"/>
  <c r="N47" i="3" s="1"/>
  <c r="S47" i="1"/>
  <c r="M12" i="3"/>
  <c r="N12" i="3" s="1"/>
  <c r="S12" i="1"/>
  <c r="H107" i="3"/>
  <c r="E107" i="3"/>
  <c r="F107" i="3" s="1"/>
  <c r="M107" i="3"/>
  <c r="N107" i="3" s="1"/>
  <c r="S107" i="1"/>
  <c r="M80" i="3"/>
  <c r="N80" i="3" s="1"/>
  <c r="S80" i="1"/>
  <c r="S49" i="1"/>
  <c r="M49" i="3"/>
  <c r="N49" i="3" s="1"/>
  <c r="M31" i="3"/>
  <c r="N31" i="3" s="1"/>
  <c r="S31" i="1"/>
  <c r="K27" i="3"/>
  <c r="L27" i="3" s="1"/>
  <c r="Q27" i="1"/>
  <c r="K74" i="3"/>
  <c r="L74" i="3" s="1"/>
  <c r="Q74" i="1"/>
  <c r="S8" i="1"/>
  <c r="M8" i="3"/>
  <c r="N8" i="3" s="1"/>
  <c r="Q8" i="1"/>
  <c r="K8" i="3"/>
  <c r="L8" i="3" s="1"/>
  <c r="M17" i="3"/>
  <c r="N17" i="3" s="1"/>
  <c r="S17" i="1"/>
  <c r="K89" i="3"/>
  <c r="L89" i="3" s="1"/>
  <c r="Q89" i="1"/>
  <c r="M69" i="3"/>
  <c r="N69" i="3" s="1"/>
  <c r="S69" i="1"/>
  <c r="Q87" i="1"/>
  <c r="K87" i="3"/>
  <c r="L87" i="3" s="1"/>
  <c r="K96" i="3"/>
  <c r="L96" i="3" s="1"/>
  <c r="Q96" i="1"/>
  <c r="S13" i="1"/>
  <c r="M13" i="3"/>
  <c r="N13" i="3" s="1"/>
  <c r="H69" i="3"/>
  <c r="E69" i="3"/>
  <c r="F69" i="3" s="1"/>
  <c r="S7" i="1"/>
  <c r="M7" i="3"/>
  <c r="N7" i="3" s="1"/>
  <c r="S109" i="1"/>
  <c r="M109" i="3"/>
  <c r="N109" i="3" s="1"/>
  <c r="M63" i="3"/>
  <c r="N63" i="3" s="1"/>
  <c r="S63" i="1"/>
  <c r="H109" i="3"/>
  <c r="E109" i="3"/>
  <c r="F109" i="3" s="1"/>
  <c r="K30" i="3"/>
  <c r="L30" i="3" s="1"/>
  <c r="Q30" i="1"/>
  <c r="E112" i="3"/>
  <c r="F112" i="3" s="1"/>
  <c r="H112" i="3"/>
  <c r="K24" i="3"/>
  <c r="L24" i="3" s="1"/>
  <c r="Q24" i="1"/>
  <c r="Q49" i="1"/>
  <c r="K49" i="3"/>
  <c r="L49" i="3" s="1"/>
  <c r="Q61" i="1"/>
  <c r="K61" i="3"/>
  <c r="L61" i="3" s="1"/>
  <c r="M56" i="3"/>
  <c r="N56" i="3" s="1"/>
  <c r="S56" i="1"/>
  <c r="H85" i="3"/>
  <c r="E85" i="3"/>
  <c r="F85" i="3" s="1"/>
  <c r="K69" i="3"/>
  <c r="L69" i="3" s="1"/>
  <c r="Q69" i="1"/>
  <c r="K75" i="3"/>
  <c r="L75" i="3" s="1"/>
  <c r="Q75" i="1"/>
  <c r="H97" i="3"/>
  <c r="E97" i="3"/>
  <c r="F97" i="3" s="1"/>
  <c r="Q50" i="1"/>
  <c r="K50" i="3"/>
  <c r="L50" i="3" s="1"/>
  <c r="Q97" i="1"/>
  <c r="K97" i="3"/>
  <c r="L97" i="3" s="1"/>
  <c r="K99" i="3"/>
  <c r="L99" i="3" s="1"/>
  <c r="Q99" i="1"/>
  <c r="K25" i="3"/>
  <c r="L25" i="3" s="1"/>
  <c r="Q25" i="1"/>
</calcChain>
</file>

<file path=xl/sharedStrings.xml><?xml version="1.0" encoding="utf-8"?>
<sst xmlns="http://schemas.openxmlformats.org/spreadsheetml/2006/main" count="541" uniqueCount="58">
  <si>
    <t>Year</t>
  </si>
  <si>
    <t>Supply</t>
  </si>
  <si>
    <t>Imports</t>
  </si>
  <si>
    <t>Total</t>
  </si>
  <si>
    <t>Exports</t>
  </si>
  <si>
    <t>Farm weight</t>
  </si>
  <si>
    <t>Number</t>
  </si>
  <si>
    <t>Per capita</t>
  </si>
  <si>
    <t>Pounds</t>
  </si>
  <si>
    <t>Retail weight</t>
  </si>
  <si>
    <t>Shell</t>
  </si>
  <si>
    <t>Processed</t>
  </si>
  <si>
    <t>Filename:  EGGS</t>
  </si>
  <si>
    <t>NA</t>
  </si>
  <si>
    <t>Filename:</t>
  </si>
  <si>
    <t>Worksheets:</t>
  </si>
  <si>
    <r>
      <t>Total</t>
    </r>
    <r>
      <rPr>
        <vertAlign val="superscript"/>
        <sz val="8"/>
        <rFont val="Arial"/>
        <family val="2"/>
      </rPr>
      <t>2</t>
    </r>
  </si>
  <si>
    <t>NA = Not available.</t>
  </si>
  <si>
    <t>--- Millions ---</t>
  </si>
  <si>
    <t>--- Number ---</t>
  </si>
  <si>
    <t>--- Pounds ---</t>
  </si>
  <si>
    <t>- = Beginning stocks equal previous year's ending stocks.</t>
  </si>
  <si>
    <t>Hatching</t>
  </si>
  <si>
    <t>Stocks</t>
  </si>
  <si>
    <t>Production</t>
  </si>
  <si>
    <t>Ending stocks</t>
  </si>
  <si>
    <t>Eggs: Per capita availability</t>
  </si>
  <si>
    <t>Nonfood use</t>
  </si>
  <si>
    <t>Shell eggs: Supply and use</t>
  </si>
  <si>
    <t xml:space="preserve">Per capita </t>
  </si>
  <si>
    <t>eggs.xlsx</t>
  </si>
  <si>
    <t>Eggs and egg products: Supply and use</t>
  </si>
  <si>
    <r>
      <t>U.S. population, July 1</t>
    </r>
    <r>
      <rPr>
        <vertAlign val="superscript"/>
        <sz val="10"/>
        <rFont val="Arial"/>
        <family val="2"/>
      </rPr>
      <t>1</t>
    </r>
  </si>
  <si>
    <r>
      <t>Total</t>
    </r>
    <r>
      <rPr>
        <vertAlign val="superscript"/>
        <sz val="10"/>
        <rFont val="Arial"/>
        <family val="2"/>
      </rPr>
      <t>2</t>
    </r>
  </si>
  <si>
    <r>
      <t>Farm weight</t>
    </r>
    <r>
      <rPr>
        <vertAlign val="superscript"/>
        <sz val="10"/>
        <rFont val="Arial"/>
        <family val="2"/>
      </rPr>
      <t>3</t>
    </r>
  </si>
  <si>
    <r>
      <t>Retail weight</t>
    </r>
    <r>
      <rPr>
        <vertAlign val="superscript"/>
        <sz val="10"/>
        <rFont val="Arial"/>
        <family val="2"/>
      </rPr>
      <t>4</t>
    </r>
  </si>
  <si>
    <t>Source: USDA, Economic Research Service using data from various sources as documented on the Food Availability Data System home page.</t>
  </si>
  <si>
    <t>Contact Linda Kantor or Andrzej Blazejczyk for more information.</t>
  </si>
  <si>
    <t xml:space="preserve">Data last updated December 1, 2022. 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</si>
  <si>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Computed from unrounded data. 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</si>
  <si>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A dozen eggs converted at 1.57 pounds. 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</si>
  <si>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The factor for converting farm to retail weight was 0.97 in 1965 and was increased 0.003 per year until 0.985 was reached in 1990.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</si>
  <si>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Prior to 1930, except for the war years, 1917–1919, resident population only; starting in 1930, resident population plus Armed Forces overseas. </t>
    </r>
  </si>
  <si>
    <t>* = Beginning stocks do not equal previous year's ending stocks.</t>
  </si>
  <si>
    <t>Beginning 
stocks</t>
  </si>
  <si>
    <r>
      <t>Food availability</t>
    </r>
    <r>
      <rPr>
        <vertAlign val="superscript"/>
        <sz val="10"/>
        <rFont val="Arial"/>
        <family val="2"/>
      </rPr>
      <t>3</t>
    </r>
  </si>
  <si>
    <t>------------------------------------------------------------ Shell-egg equivalent, Million dozen ------------------------------------------------------------</t>
  </si>
  <si>
    <t>--------------------------------------------------------------------------------- Million dozen ----------------------------------------------------------------------------------</t>
  </si>
  <si>
    <r>
      <t>Food availability</t>
    </r>
    <r>
      <rPr>
        <vertAlign val="superscript"/>
        <sz val="10"/>
        <rFont val="Arial"/>
        <family val="2"/>
      </rPr>
      <t>2</t>
    </r>
  </si>
  <si>
    <t>Shipments to 
U.S. 
territories</t>
  </si>
  <si>
    <t>Breaking 
use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</si>
  <si>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Resident population plus Armed Forces overseas. </t>
    </r>
  </si>
  <si>
    <t>- Million pounds -</t>
  </si>
  <si>
    <r>
      <t>Factors for converting farm weight to retail weight</t>
    </r>
    <r>
      <rPr>
        <vertAlign val="superscript"/>
        <sz val="10"/>
        <rFont val="Arial"/>
        <family val="2"/>
      </rPr>
      <t>4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</si>
  <si>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The factor for converting farm to retail weight was 0.97 in 1965 and was increased 0.003 per year until 0.985 was reached in 1990.</t>
    </r>
  </si>
  <si>
    <r>
      <t>Factors for converting farm weight to 
retail weight</t>
    </r>
    <r>
      <rPr>
        <vertAlign val="superscript"/>
        <sz val="10"/>
        <rFont val="Arial"/>
        <family val="2"/>
      </rPr>
      <t>3</t>
    </r>
  </si>
  <si>
    <t>Shipments 
to 
U.S. territories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</si>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</sst>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#,##0.0"/>
    <numFmt numFmtId="165" formatCode="mmmm\ d\,\ yyyy"/>
    <numFmt numFmtId="166" formatCode="0.000"/>
  </numFmts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double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</borders>
  <cellStyleXfs count="14">
    <xf numFmtId="0" fontId="0" fillId="0" borderId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5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" fillId="0" borderId="0"/>
  </cellStyleXfs>
  <cellXfs count="176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NumberFormat="1" applyFont="1" applyFill="1"/>
    <xf numFmtId="166" fontId="4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 applyFill="1" applyBorder="1"/>
    <xf numFmtId="0" fontId="4" fillId="0" borderId="0" xfId="0" applyNumberFormat="1" applyFont="1" applyFill="1" applyBorder="1"/>
    <xf numFmtId="0" fontId="4" fillId="0" borderId="2" xfId="0" applyNumberFormat="1" applyFont="1" applyFill="1" applyBorder="1"/>
    <xf numFmtId="164" fontId="4" fillId="0" borderId="2" xfId="0" applyNumberFormat="1" applyFont="1" applyFill="1" applyBorder="1" applyAlignment="1">
      <alignment horizontal="centerContinuous"/>
    </xf>
    <xf numFmtId="3" fontId="4" fillId="0" borderId="0" xfId="0" applyNumberFormat="1" applyFont="1" applyFill="1"/>
    <xf numFmtId="166" fontId="10" fillId="0" borderId="0" xfId="0" applyNumberFormat="1" applyFont="1" applyFill="1"/>
    <xf numFmtId="0" fontId="4" fillId="0" borderId="0" xfId="0" applyNumberFormat="1" applyFont="1" applyFill="1" applyAlignment="1">
      <alignment horizontal="center"/>
    </xf>
    <xf numFmtId="0" fontId="4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Border="1"/>
    <xf numFmtId="0" fontId="7" fillId="0" borderId="0" xfId="0" applyNumberFormat="1" applyFont="1" applyFill="1" applyBorder="1"/>
    <xf numFmtId="0" fontId="1" fillId="0" borderId="0" xfId="9"/>
    <xf numFmtId="164" fontId="4" fillId="0" borderId="0" xfId="9" applyNumberFormat="1" applyFont="1" applyFill="1" applyBorder="1"/>
    <xf numFmtId="164" fontId="4" fillId="0" borderId="0" xfId="9" applyNumberFormat="1" applyFont="1" applyFill="1" applyBorder="1" applyAlignment="1">
      <alignment horizontal="right"/>
    </xf>
    <xf numFmtId="0" fontId="1" fillId="0" borderId="0" xfId="0" applyFont="1"/>
    <xf numFmtId="0" fontId="6" fillId="0" borderId="0" xfId="7" applyAlignment="1" applyProtection="1"/>
    <xf numFmtId="164" fontId="4" fillId="0" borderId="4" xfId="0" applyNumberFormat="1" applyFont="1" applyFill="1" applyBorder="1" applyAlignment="1">
      <alignment horizontal="center" vertical="center"/>
    </xf>
    <xf numFmtId="166" fontId="7" fillId="0" borderId="7" xfId="0" quotePrefix="1" applyNumberFormat="1" applyFont="1" applyFill="1" applyBorder="1" applyAlignment="1">
      <alignment horizontal="left"/>
    </xf>
    <xf numFmtId="0" fontId="4" fillId="0" borderId="14" xfId="0" applyNumberFormat="1" applyFont="1" applyFill="1" applyBorder="1" applyAlignment="1">
      <alignment horizontal="center" vertical="center"/>
    </xf>
    <xf numFmtId="3" fontId="7" fillId="0" borderId="7" xfId="0" quotePrefix="1" applyNumberFormat="1" applyFont="1" applyFill="1" applyBorder="1" applyAlignment="1">
      <alignment horizontal="right"/>
    </xf>
    <xf numFmtId="166" fontId="5" fillId="0" borderId="7" xfId="0" quotePrefix="1" applyNumberFormat="1" applyFont="1" applyFill="1" applyBorder="1" applyAlignment="1">
      <alignment horizontal="left" vertical="center"/>
    </xf>
    <xf numFmtId="164" fontId="5" fillId="0" borderId="7" xfId="0" quotePrefix="1" applyNumberFormat="1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66" fontId="1" fillId="3" borderId="0" xfId="0" applyNumberFormat="1" applyFont="1" applyFill="1"/>
    <xf numFmtId="166" fontId="1" fillId="3" borderId="13" xfId="0" applyNumberFormat="1" applyFont="1" applyFill="1" applyBorder="1" applyAlignment="1">
      <alignment vertical="center" wrapText="1"/>
    </xf>
    <xf numFmtId="166" fontId="1" fillId="3" borderId="19" xfId="0" quotePrefix="1" applyNumberFormat="1" applyFont="1" applyFill="1" applyBorder="1" applyAlignment="1">
      <alignment horizontal="center" vertical="center" wrapText="1"/>
    </xf>
    <xf numFmtId="166" fontId="1" fillId="3" borderId="4" xfId="0" applyNumberFormat="1" applyFont="1" applyFill="1" applyBorder="1" applyAlignment="1">
      <alignment vertical="center" wrapText="1"/>
    </xf>
    <xf numFmtId="164" fontId="1" fillId="0" borderId="3" xfId="0" applyNumberFormat="1" applyFont="1" applyBorder="1" applyAlignment="1">
      <alignment horizontal="centerContinuous"/>
    </xf>
    <xf numFmtId="164" fontId="1" fillId="0" borderId="3" xfId="0" applyNumberFormat="1" applyFont="1" applyFill="1" applyBorder="1" applyAlignment="1">
      <alignment horizontal="centerContinuous"/>
    </xf>
    <xf numFmtId="164" fontId="1" fillId="0" borderId="3" xfId="0" applyNumberFormat="1" applyFont="1" applyFill="1" applyBorder="1" applyAlignment="1">
      <alignment horizontal="centerContinuous" vertical="center"/>
    </xf>
    <xf numFmtId="164" fontId="1" fillId="0" borderId="6" xfId="0" applyNumberFormat="1" applyFont="1" applyBorder="1" applyAlignment="1">
      <alignment horizontal="centerContinuous" vertical="center"/>
    </xf>
    <xf numFmtId="164" fontId="1" fillId="0" borderId="10" xfId="0" applyNumberFormat="1" applyFont="1" applyBorder="1" applyAlignment="1">
      <alignment horizontal="centerContinuous" vertical="center"/>
    </xf>
    <xf numFmtId="164" fontId="1" fillId="0" borderId="11" xfId="0" applyNumberFormat="1" applyFont="1" applyBorder="1" applyAlignment="1">
      <alignment horizontal="centerContinuous" vertical="center"/>
    </xf>
    <xf numFmtId="164" fontId="1" fillId="3" borderId="0" xfId="0" applyNumberFormat="1" applyFont="1" applyFill="1"/>
    <xf numFmtId="164" fontId="1" fillId="3" borderId="8" xfId="0" applyNumberFormat="1" applyFont="1" applyFill="1" applyBorder="1"/>
    <xf numFmtId="164" fontId="1" fillId="3" borderId="9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vertical="center"/>
    </xf>
    <xf numFmtId="166" fontId="13" fillId="0" borderId="22" xfId="9" quotePrefix="1" applyNumberFormat="1" applyFont="1" applyFill="1" applyBorder="1" applyAlignment="1">
      <alignment horizontal="center" vertical="center"/>
    </xf>
    <xf numFmtId="164" fontId="13" fillId="0" borderId="22" xfId="9" quotePrefix="1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right"/>
    </xf>
    <xf numFmtId="0" fontId="1" fillId="2" borderId="20" xfId="0" applyFont="1" applyFill="1" applyBorder="1" applyAlignment="1">
      <alignment horizontal="center"/>
    </xf>
    <xf numFmtId="166" fontId="1" fillId="2" borderId="20" xfId="0" applyNumberFormat="1" applyFont="1" applyFill="1" applyBorder="1" applyAlignment="1">
      <alignment horizontal="center"/>
    </xf>
    <xf numFmtId="164" fontId="1" fillId="2" borderId="20" xfId="0" applyNumberFormat="1" applyFont="1" applyFill="1" applyBorder="1" applyAlignment="1">
      <alignment horizontal="right"/>
    </xf>
    <xf numFmtId="164" fontId="1" fillId="2" borderId="20" xfId="0" applyNumberFormat="1" applyFont="1" applyFill="1" applyBorder="1"/>
    <xf numFmtId="164" fontId="1" fillId="2" borderId="20" xfId="0" applyNumberFormat="1" applyFont="1" applyFill="1" applyBorder="1" applyAlignment="1">
      <alignment horizontal="center"/>
    </xf>
    <xf numFmtId="164" fontId="1" fillId="0" borderId="20" xfId="0" applyNumberFormat="1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/>
    </xf>
    <xf numFmtId="166" fontId="1" fillId="0" borderId="20" xfId="0" applyNumberFormat="1" applyFont="1" applyFill="1" applyBorder="1" applyAlignment="1">
      <alignment horizontal="center"/>
    </xf>
    <xf numFmtId="164" fontId="1" fillId="0" borderId="20" xfId="0" applyNumberFormat="1" applyFont="1" applyFill="1" applyBorder="1" applyAlignment="1">
      <alignment horizontal="right"/>
    </xf>
    <xf numFmtId="164" fontId="4" fillId="0" borderId="2" xfId="0" applyNumberFormat="1" applyFont="1" applyFill="1" applyBorder="1" applyAlignment="1">
      <alignment horizontal="centerContinuous" vertical="center"/>
    </xf>
    <xf numFmtId="164" fontId="4" fillId="0" borderId="3" xfId="0" applyNumberFormat="1" applyFont="1" applyFill="1" applyBorder="1" applyAlignment="1">
      <alignment horizontal="centerContinuous" vertical="center"/>
    </xf>
    <xf numFmtId="0" fontId="1" fillId="0" borderId="0" xfId="13"/>
    <xf numFmtId="0" fontId="1" fillId="2" borderId="36" xfId="0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64" fontId="1" fillId="2" borderId="36" xfId="0" applyNumberFormat="1" applyFont="1" applyFill="1" applyBorder="1" applyAlignment="1">
      <alignment horizontal="right"/>
    </xf>
    <xf numFmtId="164" fontId="1" fillId="0" borderId="0" xfId="0" applyNumberFormat="1" applyFont="1" applyFill="1"/>
    <xf numFmtId="164" fontId="1" fillId="0" borderId="4" xfId="0" applyNumberFormat="1" applyFont="1" applyBorder="1" applyAlignment="1">
      <alignment horizontal="center" vertical="center"/>
    </xf>
    <xf numFmtId="164" fontId="1" fillId="0" borderId="5" xfId="0" quotePrefix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quotePrefix="1" applyNumberFormat="1" applyFont="1" applyBorder="1" applyAlignment="1">
      <alignment horizontal="center" vertical="center"/>
    </xf>
    <xf numFmtId="0" fontId="5" fillId="0" borderId="7" xfId="0" quotePrefix="1" applyNumberFormat="1" applyFont="1" applyFill="1" applyBorder="1" applyAlignment="1">
      <alignment horizontal="left"/>
    </xf>
    <xf numFmtId="0" fontId="5" fillId="0" borderId="7" xfId="0" applyFont="1" applyBorder="1"/>
    <xf numFmtId="164" fontId="5" fillId="0" borderId="7" xfId="0" quotePrefix="1" applyNumberFormat="1" applyFont="1" applyBorder="1" applyAlignment="1">
      <alignment horizontal="right" vertical="center"/>
    </xf>
    <xf numFmtId="166" fontId="11" fillId="0" borderId="4" xfId="0" applyNumberFormat="1" applyFont="1" applyFill="1" applyBorder="1" applyAlignment="1">
      <alignment vertical="center"/>
    </xf>
    <xf numFmtId="166" fontId="1" fillId="3" borderId="0" xfId="0" quotePrefix="1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Continuous" vertical="center"/>
    </xf>
    <xf numFmtId="164" fontId="1" fillId="0" borderId="17" xfId="0" applyNumberFormat="1" applyFont="1" applyBorder="1" applyAlignment="1">
      <alignment horizontal="centerContinuous"/>
    </xf>
    <xf numFmtId="164" fontId="1" fillId="0" borderId="17" xfId="0" applyNumberFormat="1" applyFont="1" applyBorder="1" applyAlignment="1">
      <alignment horizontal="centerContinuous" vertical="center"/>
    </xf>
    <xf numFmtId="164" fontId="1" fillId="0" borderId="16" xfId="0" applyNumberFormat="1" applyFont="1" applyBorder="1" applyAlignment="1">
      <alignment horizontal="centerContinuous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3" borderId="19" xfId="0" applyNumberFormat="1" applyFont="1" applyFill="1" applyBorder="1" applyAlignment="1">
      <alignment horizontal="center" vertical="center"/>
    </xf>
    <xf numFmtId="164" fontId="1" fillId="3" borderId="19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Continuous" vertical="center"/>
    </xf>
    <xf numFmtId="164" fontId="1" fillId="0" borderId="10" xfId="0" applyNumberFormat="1" applyFont="1" applyBorder="1" applyAlignment="1">
      <alignment horizontal="centerContinuous"/>
    </xf>
    <xf numFmtId="164" fontId="1" fillId="0" borderId="11" xfId="0" applyNumberFormat="1" applyFont="1" applyBorder="1" applyAlignment="1">
      <alignment horizontal="centerContinuous"/>
    </xf>
    <xf numFmtId="164" fontId="1" fillId="0" borderId="18" xfId="0" applyNumberFormat="1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1" fillId="0" borderId="12" xfId="0" applyNumberFormat="1" applyFont="1" applyBorder="1" applyAlignment="1">
      <alignment horizontal="centerContinuous" vertical="center"/>
    </xf>
    <xf numFmtId="166" fontId="14" fillId="0" borderId="22" xfId="9" quotePrefix="1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Continuous" vertical="center"/>
    </xf>
    <xf numFmtId="164" fontId="1" fillId="3" borderId="19" xfId="0" applyNumberFormat="1" applyFont="1" applyFill="1" applyBorder="1" applyAlignment="1">
      <alignment horizontal="center" vertical="top" wrapText="1"/>
    </xf>
    <xf numFmtId="0" fontId="1" fillId="2" borderId="20" xfId="0" applyNumberFormat="1" applyFont="1" applyFill="1" applyBorder="1" applyAlignment="1">
      <alignment horizontal="center"/>
    </xf>
    <xf numFmtId="166" fontId="11" fillId="2" borderId="20" xfId="0" applyNumberFormat="1" applyFont="1" applyFill="1" applyBorder="1" applyAlignment="1">
      <alignment horizontal="center"/>
    </xf>
    <xf numFmtId="0" fontId="1" fillId="0" borderId="20" xfId="0" applyNumberFormat="1" applyFont="1" applyFill="1" applyBorder="1" applyAlignment="1">
      <alignment horizontal="center"/>
    </xf>
    <xf numFmtId="166" fontId="11" fillId="3" borderId="20" xfId="0" applyNumberFormat="1" applyFont="1" applyFill="1" applyBorder="1" applyAlignment="1">
      <alignment horizontal="center"/>
    </xf>
    <xf numFmtId="0" fontId="1" fillId="2" borderId="20" xfId="0" quotePrefix="1" applyNumberFormat="1" applyFont="1" applyFill="1" applyBorder="1" applyAlignment="1">
      <alignment horizontal="center"/>
    </xf>
    <xf numFmtId="0" fontId="1" fillId="0" borderId="20" xfId="0" quotePrefix="1" applyNumberFormat="1" applyFont="1" applyFill="1" applyBorder="1" applyAlignment="1">
      <alignment horizontal="center"/>
    </xf>
    <xf numFmtId="164" fontId="1" fillId="0" borderId="20" xfId="10" applyNumberFormat="1" applyFont="1" applyFill="1" applyBorder="1" applyAlignment="1">
      <alignment horizontal="right"/>
    </xf>
    <xf numFmtId="0" fontId="1" fillId="2" borderId="21" xfId="0" applyNumberFormat="1" applyFont="1" applyFill="1" applyBorder="1" applyAlignment="1">
      <alignment horizontal="center"/>
    </xf>
    <xf numFmtId="164" fontId="1" fillId="2" borderId="21" xfId="10" applyNumberFormat="1" applyFont="1" applyFill="1" applyBorder="1" applyAlignment="1">
      <alignment horizontal="right"/>
    </xf>
    <xf numFmtId="164" fontId="1" fillId="2" borderId="21" xfId="0" applyNumberFormat="1" applyFont="1" applyFill="1" applyBorder="1" applyAlignment="1">
      <alignment horizontal="right"/>
    </xf>
    <xf numFmtId="164" fontId="1" fillId="2" borderId="20" xfId="10" applyNumberFormat="1" applyFont="1" applyFill="1" applyBorder="1" applyAlignment="1">
      <alignment horizontal="right"/>
    </xf>
    <xf numFmtId="0" fontId="1" fillId="3" borderId="21" xfId="0" applyNumberFormat="1" applyFont="1" applyFill="1" applyBorder="1" applyAlignment="1">
      <alignment horizontal="center"/>
    </xf>
    <xf numFmtId="164" fontId="1" fillId="3" borderId="21" xfId="10" applyNumberFormat="1" applyFont="1" applyFill="1" applyBorder="1" applyAlignment="1">
      <alignment horizontal="right"/>
    </xf>
    <xf numFmtId="164" fontId="1" fillId="3" borderId="21" xfId="0" applyNumberFormat="1" applyFont="1" applyFill="1" applyBorder="1" applyAlignment="1">
      <alignment horizontal="right"/>
    </xf>
    <xf numFmtId="0" fontId="1" fillId="3" borderId="24" xfId="0" applyNumberFormat="1" applyFont="1" applyFill="1" applyBorder="1" applyAlignment="1">
      <alignment horizontal="center"/>
    </xf>
    <xf numFmtId="164" fontId="1" fillId="3" borderId="20" xfId="10" applyNumberFormat="1" applyFont="1" applyFill="1" applyBorder="1" applyAlignment="1">
      <alignment horizontal="right"/>
    </xf>
    <xf numFmtId="164" fontId="1" fillId="3" borderId="20" xfId="0" applyNumberFormat="1" applyFont="1" applyFill="1" applyBorder="1" applyAlignment="1">
      <alignment horizontal="right"/>
    </xf>
    <xf numFmtId="0" fontId="1" fillId="3" borderId="20" xfId="0" applyNumberFormat="1" applyFont="1" applyFill="1" applyBorder="1" applyAlignment="1">
      <alignment horizontal="center"/>
    </xf>
    <xf numFmtId="0" fontId="1" fillId="3" borderId="34" xfId="0" applyNumberFormat="1" applyFont="1" applyFill="1" applyBorder="1" applyAlignment="1">
      <alignment horizontal="center"/>
    </xf>
    <xf numFmtId="164" fontId="1" fillId="3" borderId="32" xfId="10" applyNumberFormat="1" applyFont="1" applyFill="1" applyBorder="1" applyAlignment="1">
      <alignment horizontal="right"/>
    </xf>
    <xf numFmtId="164" fontId="1" fillId="3" borderId="33" xfId="10" applyNumberFormat="1" applyFont="1" applyFill="1" applyBorder="1" applyAlignment="1">
      <alignment horizontal="right"/>
    </xf>
    <xf numFmtId="164" fontId="1" fillId="3" borderId="34" xfId="0" applyNumberFormat="1" applyFont="1" applyFill="1" applyBorder="1" applyAlignment="1">
      <alignment horizontal="right"/>
    </xf>
    <xf numFmtId="164" fontId="1" fillId="3" borderId="23" xfId="10" applyNumberFormat="1" applyFont="1" applyFill="1" applyBorder="1" applyAlignment="1">
      <alignment horizontal="right"/>
    </xf>
    <xf numFmtId="164" fontId="1" fillId="3" borderId="28" xfId="10" applyNumberFormat="1" applyFont="1" applyFill="1" applyBorder="1" applyAlignment="1">
      <alignment horizontal="right"/>
    </xf>
    <xf numFmtId="0" fontId="1" fillId="2" borderId="27" xfId="0" applyNumberFormat="1" applyFont="1" applyFill="1" applyBorder="1" applyAlignment="1">
      <alignment horizontal="center"/>
    </xf>
    <xf numFmtId="166" fontId="11" fillId="2" borderId="27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right"/>
    </xf>
    <xf numFmtId="164" fontId="1" fillId="0" borderId="21" xfId="10" applyNumberFormat="1" applyFont="1" applyFill="1" applyBorder="1" applyAlignment="1">
      <alignment horizontal="right"/>
    </xf>
    <xf numFmtId="164" fontId="1" fillId="2" borderId="27" xfId="0" applyNumberFormat="1" applyFont="1" applyFill="1" applyBorder="1"/>
    <xf numFmtId="164" fontId="1" fillId="2" borderId="27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3" borderId="8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/>
    </xf>
    <xf numFmtId="166" fontId="5" fillId="0" borderId="7" xfId="0" quotePrefix="1" applyNumberFormat="1" applyFont="1" applyFill="1" applyBorder="1" applyAlignment="1">
      <alignment horizontal="left"/>
    </xf>
    <xf numFmtId="3" fontId="5" fillId="0" borderId="7" xfId="0" quotePrefix="1" applyNumberFormat="1" applyFont="1" applyFill="1" applyBorder="1" applyAlignment="1">
      <alignment horizontal="right"/>
    </xf>
    <xf numFmtId="164" fontId="13" fillId="0" borderId="22" xfId="9" quotePrefix="1" applyNumberFormat="1" applyFont="1" applyBorder="1" applyAlignment="1">
      <alignment horizontal="centerContinuous" vertical="center"/>
    </xf>
    <xf numFmtId="3" fontId="13" fillId="0" borderId="37" xfId="9" applyNumberFormat="1" applyFont="1" applyBorder="1" applyAlignment="1">
      <alignment horizontal="centerContinuous"/>
    </xf>
    <xf numFmtId="3" fontId="13" fillId="0" borderId="22" xfId="9" applyNumberFormat="1" applyFont="1" applyBorder="1" applyAlignment="1">
      <alignment horizontal="centerContinuous"/>
    </xf>
    <xf numFmtId="3" fontId="1" fillId="3" borderId="16" xfId="0" applyNumberFormat="1" applyFont="1" applyFill="1" applyBorder="1" applyAlignment="1">
      <alignment horizontal="centerContinuous" vertical="center"/>
    </xf>
    <xf numFmtId="3" fontId="1" fillId="3" borderId="17" xfId="0" applyNumberFormat="1" applyFont="1" applyFill="1" applyBorder="1" applyAlignment="1">
      <alignment horizontal="centerContinuous" vertical="center"/>
    </xf>
    <xf numFmtId="3" fontId="1" fillId="3" borderId="35" xfId="0" applyNumberFormat="1" applyFont="1" applyFill="1" applyBorder="1" applyAlignment="1">
      <alignment horizontal="centerContinuous" vertical="center"/>
    </xf>
    <xf numFmtId="3" fontId="1" fillId="0" borderId="3" xfId="0" applyNumberFormat="1" applyFont="1" applyBorder="1" applyAlignment="1">
      <alignment horizontal="centerContinuous" vertical="center"/>
    </xf>
    <xf numFmtId="3" fontId="1" fillId="0" borderId="2" xfId="0" applyNumberFormat="1" applyFont="1" applyBorder="1" applyAlignment="1">
      <alignment horizontal="centerContinuous" vertical="center"/>
    </xf>
    <xf numFmtId="0" fontId="1" fillId="3" borderId="0" xfId="0" applyFont="1" applyFill="1" applyAlignment="1">
      <alignment vertical="center"/>
    </xf>
    <xf numFmtId="166" fontId="1" fillId="3" borderId="0" xfId="0" applyNumberFormat="1" applyFont="1" applyFill="1" applyAlignment="1">
      <alignment horizontal="center" vertical="center"/>
    </xf>
    <xf numFmtId="166" fontId="1" fillId="3" borderId="0" xfId="0" quotePrefix="1" applyNumberFormat="1" applyFont="1" applyFill="1" applyAlignment="1">
      <alignment horizontal="center" vertical="center" wrapText="1"/>
    </xf>
    <xf numFmtId="166" fontId="1" fillId="3" borderId="1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Continuous" vertical="center"/>
    </xf>
    <xf numFmtId="3" fontId="1" fillId="0" borderId="17" xfId="0" applyNumberFormat="1" applyFont="1" applyBorder="1" applyAlignment="1">
      <alignment horizontal="centerContinuous" vertic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3" borderId="19" xfId="0" applyNumberFormat="1" applyFont="1" applyFill="1" applyBorder="1" applyAlignment="1">
      <alignment horizontal="center" vertical="center"/>
    </xf>
    <xf numFmtId="3" fontId="1" fillId="3" borderId="19" xfId="0" applyNumberFormat="1" applyFont="1" applyFill="1" applyBorder="1" applyAlignment="1">
      <alignment horizontal="center" vertical="center" wrapText="1"/>
    </xf>
    <xf numFmtId="3" fontId="1" fillId="0" borderId="8" xfId="0" applyNumberFormat="1" applyFont="1" applyFill="1" applyBorder="1" applyAlignment="1">
      <alignment horizontal="center" vertical="center"/>
    </xf>
    <xf numFmtId="164" fontId="1" fillId="3" borderId="38" xfId="0" applyNumberFormat="1" applyFont="1" applyFill="1" applyBorder="1" applyAlignment="1">
      <alignment horizontal="center" vertical="center"/>
    </xf>
    <xf numFmtId="164" fontId="1" fillId="3" borderId="40" xfId="0" applyNumberFormat="1" applyFont="1" applyFill="1" applyBorder="1" applyAlignment="1">
      <alignment horizontal="center" vertical="center" wrapText="1"/>
    </xf>
    <xf numFmtId="3" fontId="13" fillId="0" borderId="37" xfId="9" quotePrefix="1" applyNumberFormat="1" applyFont="1" applyBorder="1" applyAlignment="1">
      <alignment horizontal="centerContinuous" vertical="center"/>
    </xf>
    <xf numFmtId="164" fontId="1" fillId="2" borderId="24" xfId="0" applyNumberFormat="1" applyFont="1" applyFill="1" applyBorder="1"/>
    <xf numFmtId="164" fontId="1" fillId="2" borderId="23" xfId="0" applyNumberFormat="1" applyFont="1" applyFill="1" applyBorder="1"/>
    <xf numFmtId="4" fontId="1" fillId="0" borderId="20" xfId="0" applyNumberFormat="1" applyFont="1" applyFill="1" applyBorder="1" applyAlignment="1">
      <alignment horizontal="right"/>
    </xf>
    <xf numFmtId="4" fontId="1" fillId="2" borderId="20" xfId="0" applyNumberFormat="1" applyFont="1" applyFill="1" applyBorder="1" applyAlignment="1">
      <alignment horizontal="right"/>
    </xf>
    <xf numFmtId="164" fontId="1" fillId="2" borderId="21" xfId="0" applyNumberFormat="1" applyFont="1" applyFill="1" applyBorder="1"/>
    <xf numFmtId="164" fontId="1" fillId="2" borderId="21" xfId="11" applyNumberFormat="1" applyFont="1" applyFill="1" applyBorder="1"/>
    <xf numFmtId="164" fontId="1" fillId="2" borderId="25" xfId="11" applyNumberFormat="1" applyFont="1" applyFill="1" applyBorder="1"/>
    <xf numFmtId="164" fontId="1" fillId="2" borderId="26" xfId="11" applyNumberFormat="1" applyFont="1" applyFill="1" applyBorder="1"/>
    <xf numFmtId="4" fontId="1" fillId="2" borderId="21" xfId="0" applyNumberFormat="1" applyFont="1" applyFill="1" applyBorder="1" applyAlignment="1">
      <alignment horizontal="right"/>
    </xf>
    <xf numFmtId="164" fontId="1" fillId="2" borderId="21" xfId="11" applyNumberFormat="1" applyFont="1" applyFill="1" applyBorder="1" applyAlignment="1">
      <alignment horizontal="right"/>
    </xf>
    <xf numFmtId="166" fontId="1" fillId="2" borderId="27" xfId="0" applyNumberFormat="1" applyFont="1" applyFill="1" applyBorder="1" applyAlignment="1">
      <alignment horizontal="center"/>
    </xf>
    <xf numFmtId="4" fontId="1" fillId="2" borderId="27" xfId="0" applyNumberFormat="1" applyFont="1" applyFill="1" applyBorder="1" applyAlignment="1">
      <alignment horizontal="right"/>
    </xf>
    <xf numFmtId="3" fontId="1" fillId="3" borderId="19" xfId="0" applyNumberFormat="1" applyFont="1" applyFill="1" applyBorder="1" applyAlignment="1">
      <alignment horizontal="center" wrapText="1"/>
    </xf>
    <xf numFmtId="164" fontId="1" fillId="3" borderId="39" xfId="0" applyNumberFormat="1" applyFont="1" applyFill="1" applyBorder="1" applyAlignment="1">
      <alignment horizontal="center" wrapText="1"/>
    </xf>
    <xf numFmtId="0" fontId="4" fillId="0" borderId="30" xfId="9" quotePrefix="1" applyNumberFormat="1" applyFont="1" applyFill="1" applyBorder="1" applyAlignment="1">
      <alignment horizontal="left" vertical="center"/>
    </xf>
    <xf numFmtId="0" fontId="4" fillId="0" borderId="31" xfId="9" quotePrefix="1" applyNumberFormat="1" applyFont="1" applyFill="1" applyBorder="1" applyAlignment="1">
      <alignment horizontal="left" vertical="center"/>
    </xf>
    <xf numFmtId="164" fontId="1" fillId="0" borderId="0" xfId="0" applyNumberFormat="1" applyFont="1" applyFill="1" applyAlignment="1"/>
    <xf numFmtId="0" fontId="1" fillId="0" borderId="29" xfId="9" quotePrefix="1" applyNumberFormat="1" applyFont="1" applyFill="1" applyBorder="1" applyAlignment="1"/>
    <xf numFmtId="164" fontId="1" fillId="0" borderId="37" xfId="0" applyNumberFormat="1" applyFont="1" applyBorder="1" applyAlignment="1">
      <alignment horizontal="center" vertical="center"/>
    </xf>
    <xf numFmtId="164" fontId="13" fillId="0" borderId="41" xfId="9" quotePrefix="1" applyNumberFormat="1" applyFont="1" applyFill="1" applyBorder="1" applyAlignment="1">
      <alignment horizontal="center" vertical="center"/>
    </xf>
    <xf numFmtId="164" fontId="1" fillId="0" borderId="4" xfId="9" applyNumberFormat="1" applyFont="1" applyFill="1" applyBorder="1"/>
    <xf numFmtId="4" fontId="1" fillId="0" borderId="20" xfId="0" applyNumberFormat="1" applyFont="1" applyBorder="1" applyAlignment="1">
      <alignment horizontal="right"/>
    </xf>
    <xf numFmtId="4" fontId="1" fillId="3" borderId="21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4" fontId="1" fillId="3" borderId="34" xfId="0" applyNumberFormat="1" applyFont="1" applyFill="1" applyBorder="1" applyAlignment="1">
      <alignment horizontal="right"/>
    </xf>
    <xf numFmtId="4" fontId="1" fillId="2" borderId="20" xfId="0" applyNumberFormat="1" applyFont="1" applyFill="1" applyBorder="1"/>
    <xf numFmtId="4" fontId="1" fillId="2" borderId="21" xfId="0" applyNumberFormat="1" applyFont="1" applyFill="1" applyBorder="1"/>
    <xf numFmtId="4" fontId="1" fillId="2" borderId="27" xfId="0" applyNumberFormat="1" applyFont="1" applyFill="1" applyBorder="1"/>
  </cellXfs>
  <cellStyles count="14">
    <cellStyle name="Comma0" xfId="1" xr:uid="{00000000-0005-0000-0000-000001000000}"/>
    <cellStyle name="Currency0" xfId="2" xr:uid="{00000000-0005-0000-0000-000002000000}"/>
    <cellStyle name="Date" xfId="3" xr:uid="{00000000-0005-0000-0000-000003000000}"/>
    <cellStyle name="Fixed" xfId="4" xr:uid="{00000000-0005-0000-0000-000004000000}"/>
    <cellStyle name="Heading 1" xfId="5" builtinId="16" customBuiltin="1"/>
    <cellStyle name="Heading 2" xfId="6" builtinId="17" customBuiltin="1"/>
    <cellStyle name="Hyperlink" xfId="7" builtinId="8"/>
    <cellStyle name="Hyperlink 2" xfId="8" xr:uid="{00000000-0005-0000-0000-000008000000}"/>
    <cellStyle name="Normal" xfId="0" builtinId="0"/>
    <cellStyle name="Normal 2" xfId="9" xr:uid="{00000000-0005-0000-0000-00000A000000}"/>
    <cellStyle name="normal_Eggs" xfId="10" xr:uid="{00000000-0005-0000-0000-00000B000000}"/>
    <cellStyle name="normal_ShellEggs" xfId="11" xr:uid="{00000000-0005-0000-0000-00000C000000}"/>
    <cellStyle name="Normal_sweets_1" xfId="13" xr:uid="{3CA5B0D7-0C04-49C9-BF35-1FED0DDB058A}"/>
    <cellStyle name="Total" xfId="1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/>
  </sheetViews>
  <sheetFormatPr defaultRowHeight="13.2" x14ac:dyDescent="0.25"/>
  <cols>
    <col min="1" max="1" width="15.5546875" customWidth="1"/>
  </cols>
  <sheetData>
    <row r="1" spans="1:2" x14ac:dyDescent="0.25">
      <c r="A1" t="s">
        <v>57</v>
      </c>
    </row>
    <row r="3" spans="1:2" s="1" customFormat="1" x14ac:dyDescent="0.25">
      <c r="A3" s="19" t="s">
        <v>14</v>
      </c>
      <c r="B3" s="2" t="s">
        <v>30</v>
      </c>
    </row>
    <row r="4" spans="1:2" s="1" customFormat="1" x14ac:dyDescent="0.25">
      <c r="A4" s="19"/>
    </row>
    <row r="5" spans="1:2" x14ac:dyDescent="0.25">
      <c r="A5" s="19" t="s">
        <v>15</v>
      </c>
      <c r="B5" s="20" t="s">
        <v>26</v>
      </c>
    </row>
    <row r="6" spans="1:2" x14ac:dyDescent="0.25">
      <c r="B6" s="20" t="s">
        <v>31</v>
      </c>
    </row>
    <row r="7" spans="1:2" x14ac:dyDescent="0.25">
      <c r="B7" s="20" t="s">
        <v>28</v>
      </c>
    </row>
    <row r="9" spans="1:2" x14ac:dyDescent="0.25">
      <c r="A9" s="60" t="s">
        <v>37</v>
      </c>
    </row>
    <row r="10" spans="1:2" x14ac:dyDescent="0.25">
      <c r="A10" s="60" t="s">
        <v>38</v>
      </c>
    </row>
  </sheetData>
  <phoneticPr fontId="4" type="noConversion"/>
  <hyperlinks>
    <hyperlink ref="B6" location="'Eggs&amp;Egg Products'!A1" display="Eggs&amp;Egg Products: Supply and disappearance" xr:uid="{00000000-0004-0000-0000-000000000000}"/>
    <hyperlink ref="B7" location="ShellEggs!A1" display="ShellEggs: Supply and disappearance" xr:uid="{00000000-0004-0000-0000-000001000000}"/>
    <hyperlink ref="B5" location="EggsPcc!A1" display="Eggs:  Per capita availability" xr:uid="{00000000-0004-0000-0000-000002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BC130"/>
  <sheetViews>
    <sheetView showZeros="0" showOutlineSymbol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12.6640625" defaultRowHeight="12" customHeight="1" x14ac:dyDescent="0.2"/>
  <cols>
    <col min="1" max="1" width="12.6640625" style="12" customWidth="1"/>
    <col min="2" max="2" width="14.44140625" style="4" customWidth="1"/>
    <col min="3" max="8" width="12.6640625" style="5" customWidth="1"/>
    <col min="9" max="9" width="14.77734375" style="5" customWidth="1"/>
    <col min="10" max="10" width="12.6640625" style="5" customWidth="1"/>
    <col min="11" max="11" width="14.77734375" style="5" customWidth="1"/>
    <col min="12" max="14" width="12.6640625" style="5" customWidth="1"/>
    <col min="15" max="55" width="12.6640625" style="6" customWidth="1"/>
    <col min="56" max="16384" width="12.6640625" style="7"/>
  </cols>
  <sheetData>
    <row r="1" spans="1:55" s="15" customFormat="1" ht="15" customHeight="1" thickBot="1" x14ac:dyDescent="0.25">
      <c r="A1" s="25" t="s">
        <v>26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  <c r="N1" s="26" t="s">
        <v>12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15.6" customHeight="1" thickTop="1" x14ac:dyDescent="0.25">
      <c r="A2" s="27"/>
      <c r="B2" s="30"/>
      <c r="C2" s="34" t="s">
        <v>10</v>
      </c>
      <c r="D2" s="9"/>
      <c r="E2" s="35" t="s">
        <v>11</v>
      </c>
      <c r="F2" s="9"/>
      <c r="G2" s="35" t="s">
        <v>33</v>
      </c>
      <c r="H2" s="9"/>
      <c r="I2" s="9"/>
      <c r="J2" s="9"/>
      <c r="K2" s="9"/>
      <c r="L2" s="9"/>
      <c r="M2" s="9"/>
      <c r="N2" s="9"/>
    </row>
    <row r="3" spans="1:55" ht="18.600000000000001" customHeight="1" x14ac:dyDescent="0.25">
      <c r="A3" s="27"/>
      <c r="B3" s="31"/>
      <c r="C3" s="40"/>
      <c r="D3" s="41"/>
      <c r="E3" s="41"/>
      <c r="F3" s="41"/>
      <c r="G3" s="37" t="s">
        <v>34</v>
      </c>
      <c r="H3" s="38"/>
      <c r="I3" s="84"/>
      <c r="J3" s="85"/>
      <c r="K3" s="36" t="s">
        <v>35</v>
      </c>
      <c r="L3" s="58"/>
      <c r="M3" s="59"/>
      <c r="N3" s="58"/>
    </row>
    <row r="4" spans="1:55" ht="28.8" customHeight="1" x14ac:dyDescent="0.2">
      <c r="A4" s="28" t="s">
        <v>0</v>
      </c>
      <c r="B4" s="32" t="s">
        <v>32</v>
      </c>
      <c r="C4" s="42" t="s">
        <v>3</v>
      </c>
      <c r="D4" s="42" t="s">
        <v>7</v>
      </c>
      <c r="E4" s="42" t="s">
        <v>3</v>
      </c>
      <c r="F4" s="42" t="s">
        <v>29</v>
      </c>
      <c r="G4" s="38" t="s">
        <v>6</v>
      </c>
      <c r="H4" s="39"/>
      <c r="I4" s="37" t="s">
        <v>8</v>
      </c>
      <c r="J4" s="39"/>
      <c r="K4" s="37" t="s">
        <v>8</v>
      </c>
      <c r="L4" s="39"/>
      <c r="M4" s="37" t="s">
        <v>6</v>
      </c>
      <c r="N4" s="38"/>
    </row>
    <row r="5" spans="1:55" ht="15.6" customHeight="1" x14ac:dyDescent="0.2">
      <c r="A5" s="29"/>
      <c r="B5" s="33"/>
      <c r="C5" s="43"/>
      <c r="D5" s="43"/>
      <c r="E5" s="43"/>
      <c r="F5" s="43"/>
      <c r="G5" s="65" t="s">
        <v>3</v>
      </c>
      <c r="H5" s="66" t="s">
        <v>7</v>
      </c>
      <c r="I5" s="67" t="s">
        <v>3</v>
      </c>
      <c r="J5" s="66" t="s">
        <v>7</v>
      </c>
      <c r="K5" s="67" t="s">
        <v>3</v>
      </c>
      <c r="L5" s="66" t="s">
        <v>7</v>
      </c>
      <c r="M5" s="65" t="s">
        <v>3</v>
      </c>
      <c r="N5" s="68" t="s">
        <v>7</v>
      </c>
    </row>
    <row r="6" spans="1:55" ht="15" customHeight="1" x14ac:dyDescent="0.25">
      <c r="A6" s="16"/>
      <c r="B6" s="44" t="s">
        <v>18</v>
      </c>
      <c r="C6" s="45" t="s">
        <v>18</v>
      </c>
      <c r="D6" s="45" t="s">
        <v>19</v>
      </c>
      <c r="E6" s="45" t="s">
        <v>18</v>
      </c>
      <c r="F6" s="45" t="s">
        <v>19</v>
      </c>
      <c r="G6" s="45" t="s">
        <v>18</v>
      </c>
      <c r="H6" s="45" t="s">
        <v>19</v>
      </c>
      <c r="I6" s="45" t="s">
        <v>52</v>
      </c>
      <c r="J6" s="45" t="s">
        <v>20</v>
      </c>
      <c r="K6" s="45" t="s">
        <v>52</v>
      </c>
      <c r="L6" s="45" t="s">
        <v>20</v>
      </c>
      <c r="M6" s="45" t="s">
        <v>19</v>
      </c>
      <c r="N6" s="45" t="s">
        <v>19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</row>
    <row r="7" spans="1:55" ht="13.95" customHeight="1" x14ac:dyDescent="0.25">
      <c r="A7" s="46">
        <v>1909</v>
      </c>
      <c r="B7" s="47">
        <v>90.49</v>
      </c>
      <c r="C7" s="48" t="s">
        <v>13</v>
      </c>
      <c r="D7" s="48" t="s">
        <v>13</v>
      </c>
      <c r="E7" s="48" t="s">
        <v>13</v>
      </c>
      <c r="F7" s="48" t="s">
        <v>13</v>
      </c>
      <c r="G7" s="48">
        <f>'Eggs&amp;Egg Products'!L7</f>
        <v>26496</v>
      </c>
      <c r="H7" s="48">
        <f t="shared" ref="H7:H63" si="0">IF(G7=0,0,IF($B7=0,0,G7/$B7))</f>
        <v>292.80583489888386</v>
      </c>
      <c r="I7" s="48">
        <f>'Eggs&amp;Egg Products'!N7</f>
        <v>3466.56</v>
      </c>
      <c r="J7" s="48">
        <f t="shared" ref="J7:J63" si="1">IF(I7=0,0,IF($B7=0,0,I7/$B7))</f>
        <v>38.308763399270639</v>
      </c>
      <c r="K7" s="48">
        <f>'Eggs&amp;Egg Products'!P7</f>
        <v>3362.5632000000001</v>
      </c>
      <c r="L7" s="48">
        <f t="shared" ref="L7:L38" si="2">IF(K7=0,0,IF($B7=0,0,K7/$B7))</f>
        <v>37.15950049729252</v>
      </c>
      <c r="M7" s="48">
        <f>'Eggs&amp;Egg Products'!R7</f>
        <v>25701.119999999999</v>
      </c>
      <c r="N7" s="48">
        <f t="shared" ref="N7:N38" si="3">IF(M7=0,0,IF($B7=0,0,M7/$B7))</f>
        <v>284.02165985191732</v>
      </c>
    </row>
    <row r="8" spans="1:55" ht="13.95" customHeight="1" x14ac:dyDescent="0.25">
      <c r="A8" s="46">
        <v>1910</v>
      </c>
      <c r="B8" s="47">
        <v>92.406999999999996</v>
      </c>
      <c r="C8" s="48" t="s">
        <v>13</v>
      </c>
      <c r="D8" s="48" t="s">
        <v>13</v>
      </c>
      <c r="E8" s="48" t="s">
        <v>13</v>
      </c>
      <c r="F8" s="48" t="s">
        <v>13</v>
      </c>
      <c r="G8" s="48">
        <f>'Eggs&amp;Egg Products'!L8</f>
        <v>28272</v>
      </c>
      <c r="H8" s="48">
        <f t="shared" si="0"/>
        <v>305.95084787948969</v>
      </c>
      <c r="I8" s="48">
        <f>'Eggs&amp;Egg Products'!N8</f>
        <v>3698.92</v>
      </c>
      <c r="J8" s="48">
        <f t="shared" si="1"/>
        <v>40.028569264233234</v>
      </c>
      <c r="K8" s="48">
        <f>'Eggs&amp;Egg Products'!P8</f>
        <v>3587.9524000000001</v>
      </c>
      <c r="L8" s="48">
        <f t="shared" si="2"/>
        <v>38.827712186306236</v>
      </c>
      <c r="M8" s="48">
        <f>'Eggs&amp;Egg Products'!R8</f>
        <v>27423.84</v>
      </c>
      <c r="N8" s="48">
        <f t="shared" si="3"/>
        <v>296.772322443105</v>
      </c>
    </row>
    <row r="9" spans="1:55" ht="13.95" customHeight="1" x14ac:dyDescent="0.25">
      <c r="A9" s="49">
        <v>1911</v>
      </c>
      <c r="B9" s="50">
        <v>93.863</v>
      </c>
      <c r="C9" s="51" t="s">
        <v>13</v>
      </c>
      <c r="D9" s="51" t="s">
        <v>13</v>
      </c>
      <c r="E9" s="51" t="s">
        <v>13</v>
      </c>
      <c r="F9" s="51" t="s">
        <v>13</v>
      </c>
      <c r="G9" s="51">
        <f>'Eggs&amp;Egg Products'!L9</f>
        <v>30900</v>
      </c>
      <c r="H9" s="51">
        <f t="shared" si="0"/>
        <v>329.2032004091069</v>
      </c>
      <c r="I9" s="51">
        <f>'Eggs&amp;Egg Products'!N9</f>
        <v>4042.75</v>
      </c>
      <c r="J9" s="51">
        <f t="shared" si="1"/>
        <v>43.070752053524821</v>
      </c>
      <c r="K9" s="51">
        <f>'Eggs&amp;Egg Products'!P9</f>
        <v>3921.4674999999997</v>
      </c>
      <c r="L9" s="51">
        <f t="shared" si="2"/>
        <v>41.778629491919069</v>
      </c>
      <c r="M9" s="51">
        <f>'Eggs&amp;Egg Products'!R9</f>
        <v>29973</v>
      </c>
      <c r="N9" s="51">
        <f t="shared" si="3"/>
        <v>319.3271043968337</v>
      </c>
    </row>
    <row r="10" spans="1:55" ht="13.95" customHeight="1" x14ac:dyDescent="0.25">
      <c r="A10" s="49">
        <v>1912</v>
      </c>
      <c r="B10" s="50">
        <v>95.334999999999994</v>
      </c>
      <c r="C10" s="51" t="s">
        <v>13</v>
      </c>
      <c r="D10" s="51" t="s">
        <v>13</v>
      </c>
      <c r="E10" s="51" t="s">
        <v>13</v>
      </c>
      <c r="F10" s="51" t="s">
        <v>13</v>
      </c>
      <c r="G10" s="51">
        <f>'Eggs&amp;Egg Products'!L10</f>
        <v>29688</v>
      </c>
      <c r="H10" s="51">
        <f t="shared" si="0"/>
        <v>311.40714323176172</v>
      </c>
      <c r="I10" s="51">
        <f>'Eggs&amp;Egg Products'!N10</f>
        <v>3884.1800000000003</v>
      </c>
      <c r="J10" s="51">
        <f t="shared" si="1"/>
        <v>40.742434572822162</v>
      </c>
      <c r="K10" s="51">
        <f>'Eggs&amp;Egg Products'!P10</f>
        <v>3767.6546000000003</v>
      </c>
      <c r="L10" s="51">
        <f t="shared" si="2"/>
        <v>39.520161535637492</v>
      </c>
      <c r="M10" s="51">
        <f>'Eggs&amp;Egg Products'!R10</f>
        <v>28797.360000000001</v>
      </c>
      <c r="N10" s="51">
        <f t="shared" si="3"/>
        <v>302.06492893480885</v>
      </c>
    </row>
    <row r="11" spans="1:55" ht="13.95" customHeight="1" x14ac:dyDescent="0.25">
      <c r="A11" s="49">
        <v>1913</v>
      </c>
      <c r="B11" s="50">
        <v>97.224999999999994</v>
      </c>
      <c r="C11" s="51" t="s">
        <v>13</v>
      </c>
      <c r="D11" s="51" t="s">
        <v>13</v>
      </c>
      <c r="E11" s="51" t="s">
        <v>13</v>
      </c>
      <c r="F11" s="51" t="s">
        <v>13</v>
      </c>
      <c r="G11" s="51">
        <f>'Eggs&amp;Egg Products'!L11</f>
        <v>29484</v>
      </c>
      <c r="H11" s="51">
        <f t="shared" si="0"/>
        <v>303.25533556184109</v>
      </c>
      <c r="I11" s="51">
        <f>'Eggs&amp;Egg Products'!N11</f>
        <v>3857.4900000000002</v>
      </c>
      <c r="J11" s="51">
        <f t="shared" si="1"/>
        <v>39.675906402674215</v>
      </c>
      <c r="K11" s="51">
        <f>'Eggs&amp;Egg Products'!P11</f>
        <v>3741.7653</v>
      </c>
      <c r="L11" s="51">
        <f t="shared" si="2"/>
        <v>38.485629210593984</v>
      </c>
      <c r="M11" s="51">
        <f>'Eggs&amp;Egg Products'!R11</f>
        <v>28599.48</v>
      </c>
      <c r="N11" s="51">
        <f t="shared" si="3"/>
        <v>294.15767549498588</v>
      </c>
    </row>
    <row r="12" spans="1:55" ht="13.95" customHeight="1" x14ac:dyDescent="0.25">
      <c r="A12" s="49">
        <v>1914</v>
      </c>
      <c r="B12" s="50">
        <v>99.111000000000004</v>
      </c>
      <c r="C12" s="51" t="s">
        <v>13</v>
      </c>
      <c r="D12" s="51" t="s">
        <v>13</v>
      </c>
      <c r="E12" s="51" t="s">
        <v>13</v>
      </c>
      <c r="F12" s="51" t="s">
        <v>13</v>
      </c>
      <c r="G12" s="51">
        <f>'Eggs&amp;Egg Products'!L12</f>
        <v>29268</v>
      </c>
      <c r="H12" s="51">
        <f t="shared" si="0"/>
        <v>295.30526379513879</v>
      </c>
      <c r="I12" s="51">
        <f>'Eggs&amp;Egg Products'!N12</f>
        <v>3829.23</v>
      </c>
      <c r="J12" s="51">
        <f t="shared" si="1"/>
        <v>38.635772013197325</v>
      </c>
      <c r="K12" s="51">
        <f>'Eggs&amp;Egg Products'!P12</f>
        <v>3714.3530999999998</v>
      </c>
      <c r="L12" s="51">
        <f t="shared" si="2"/>
        <v>37.476698852801398</v>
      </c>
      <c r="M12" s="51">
        <f>'Eggs&amp;Egg Products'!R12</f>
        <v>28389.96</v>
      </c>
      <c r="N12" s="51">
        <f t="shared" si="3"/>
        <v>286.44610588128461</v>
      </c>
    </row>
    <row r="13" spans="1:55" ht="13.95" customHeight="1" x14ac:dyDescent="0.25">
      <c r="A13" s="49">
        <v>1915</v>
      </c>
      <c r="B13" s="50">
        <v>100.54600000000001</v>
      </c>
      <c r="C13" s="51" t="s">
        <v>13</v>
      </c>
      <c r="D13" s="51" t="s">
        <v>13</v>
      </c>
      <c r="E13" s="51" t="s">
        <v>13</v>
      </c>
      <c r="F13" s="51" t="s">
        <v>13</v>
      </c>
      <c r="G13" s="51">
        <f>'Eggs&amp;Egg Products'!L13</f>
        <v>31464</v>
      </c>
      <c r="H13" s="51">
        <f t="shared" si="0"/>
        <v>312.93139458556283</v>
      </c>
      <c r="I13" s="51">
        <f>'Eggs&amp;Egg Products'!N13</f>
        <v>4116.54</v>
      </c>
      <c r="J13" s="51">
        <f t="shared" si="1"/>
        <v>40.941857458277802</v>
      </c>
      <c r="K13" s="51">
        <f>'Eggs&amp;Egg Products'!P13</f>
        <v>3993.0437999999999</v>
      </c>
      <c r="L13" s="51">
        <f t="shared" si="2"/>
        <v>39.713601734529469</v>
      </c>
      <c r="M13" s="51">
        <f>'Eggs&amp;Egg Products'!R13</f>
        <v>30520.079999999998</v>
      </c>
      <c r="N13" s="51">
        <f t="shared" si="3"/>
        <v>303.5434527479959</v>
      </c>
    </row>
    <row r="14" spans="1:55" ht="13.95" customHeight="1" x14ac:dyDescent="0.25">
      <c r="A14" s="55">
        <v>1916</v>
      </c>
      <c r="B14" s="56">
        <v>101.961</v>
      </c>
      <c r="C14" s="57" t="s">
        <v>13</v>
      </c>
      <c r="D14" s="57" t="s">
        <v>13</v>
      </c>
      <c r="E14" s="57" t="s">
        <v>13</v>
      </c>
      <c r="F14" s="57" t="s">
        <v>13</v>
      </c>
      <c r="G14" s="57">
        <f>'Eggs&amp;Egg Products'!L14</f>
        <v>30504</v>
      </c>
      <c r="H14" s="57">
        <f t="shared" si="0"/>
        <v>299.17321328743344</v>
      </c>
      <c r="I14" s="57">
        <f>'Eggs&amp;Egg Products'!N14</f>
        <v>3990.94</v>
      </c>
      <c r="J14" s="57">
        <f t="shared" si="1"/>
        <v>39.141828738439209</v>
      </c>
      <c r="K14" s="57">
        <f>'Eggs&amp;Egg Products'!P14</f>
        <v>3871.2118</v>
      </c>
      <c r="L14" s="57">
        <f t="shared" si="2"/>
        <v>37.967573876286032</v>
      </c>
      <c r="M14" s="57">
        <f>'Eggs&amp;Egg Products'!R14</f>
        <v>29588.879999999997</v>
      </c>
      <c r="N14" s="57">
        <f t="shared" si="3"/>
        <v>290.1980168888104</v>
      </c>
    </row>
    <row r="15" spans="1:55" ht="13.95" customHeight="1" x14ac:dyDescent="0.25">
      <c r="A15" s="55">
        <v>1917</v>
      </c>
      <c r="B15" s="56">
        <v>103.414</v>
      </c>
      <c r="C15" s="57" t="s">
        <v>13</v>
      </c>
      <c r="D15" s="57" t="s">
        <v>13</v>
      </c>
      <c r="E15" s="57" t="s">
        <v>13</v>
      </c>
      <c r="F15" s="57" t="s">
        <v>13</v>
      </c>
      <c r="G15" s="57">
        <f>'Eggs&amp;Egg Products'!L15</f>
        <v>29088</v>
      </c>
      <c r="H15" s="57">
        <f t="shared" si="0"/>
        <v>281.27719651111067</v>
      </c>
      <c r="I15" s="57">
        <f>'Eggs&amp;Egg Products'!N15</f>
        <v>3805.6800000000003</v>
      </c>
      <c r="J15" s="57">
        <f t="shared" si="1"/>
        <v>36.80043321020365</v>
      </c>
      <c r="K15" s="57">
        <f>'Eggs&amp;Egg Products'!P15</f>
        <v>3691.5096000000003</v>
      </c>
      <c r="L15" s="57">
        <f t="shared" si="2"/>
        <v>35.696420213897539</v>
      </c>
      <c r="M15" s="57">
        <f>'Eggs&amp;Egg Products'!R15</f>
        <v>28215.360000000001</v>
      </c>
      <c r="N15" s="57">
        <f t="shared" si="3"/>
        <v>272.83888061577738</v>
      </c>
    </row>
    <row r="16" spans="1:55" ht="13.95" customHeight="1" x14ac:dyDescent="0.25">
      <c r="A16" s="55">
        <v>1918</v>
      </c>
      <c r="B16" s="56">
        <v>104.55</v>
      </c>
      <c r="C16" s="57" t="s">
        <v>13</v>
      </c>
      <c r="D16" s="57" t="s">
        <v>13</v>
      </c>
      <c r="E16" s="57" t="s">
        <v>13</v>
      </c>
      <c r="F16" s="57" t="s">
        <v>13</v>
      </c>
      <c r="G16" s="57">
        <f>'Eggs&amp;Egg Products'!L16</f>
        <v>29724</v>
      </c>
      <c r="H16" s="57">
        <f t="shared" si="0"/>
        <v>284.30416068866572</v>
      </c>
      <c r="I16" s="57">
        <f>'Eggs&amp;Egg Products'!N16</f>
        <v>3888.8900000000003</v>
      </c>
      <c r="J16" s="57">
        <f t="shared" si="1"/>
        <v>37.19646102343377</v>
      </c>
      <c r="K16" s="57">
        <f>'Eggs&amp;Egg Products'!P16</f>
        <v>3772.2233000000001</v>
      </c>
      <c r="L16" s="57">
        <f t="shared" si="2"/>
        <v>36.080567192730754</v>
      </c>
      <c r="M16" s="57">
        <f>'Eggs&amp;Egg Products'!R16</f>
        <v>28832.28</v>
      </c>
      <c r="N16" s="57">
        <f t="shared" si="3"/>
        <v>275.77503586800572</v>
      </c>
    </row>
    <row r="17" spans="1:14" ht="13.95" customHeight="1" x14ac:dyDescent="0.25">
      <c r="A17" s="55">
        <v>1919</v>
      </c>
      <c r="B17" s="56">
        <v>105.063</v>
      </c>
      <c r="C17" s="57" t="s">
        <v>13</v>
      </c>
      <c r="D17" s="57" t="s">
        <v>13</v>
      </c>
      <c r="E17" s="57" t="s">
        <v>13</v>
      </c>
      <c r="F17" s="57" t="s">
        <v>13</v>
      </c>
      <c r="G17" s="57">
        <f>'Eggs&amp;Egg Products'!L17</f>
        <v>31848</v>
      </c>
      <c r="H17" s="57">
        <f t="shared" si="0"/>
        <v>303.1324062705234</v>
      </c>
      <c r="I17" s="57">
        <f>'Eggs&amp;Egg Products'!N17</f>
        <v>4166.78</v>
      </c>
      <c r="J17" s="57">
        <f t="shared" si="1"/>
        <v>39.659823153726805</v>
      </c>
      <c r="K17" s="57">
        <f>'Eggs&amp;Egg Products'!P17</f>
        <v>4041.7765999999997</v>
      </c>
      <c r="L17" s="57">
        <f t="shared" si="2"/>
        <v>38.470028459115007</v>
      </c>
      <c r="M17" s="57">
        <f>'Eggs&amp;Egg Products'!R17</f>
        <v>30892.559999999998</v>
      </c>
      <c r="N17" s="57">
        <f t="shared" si="3"/>
        <v>294.03843408240766</v>
      </c>
    </row>
    <row r="18" spans="1:14" ht="13.95" customHeight="1" x14ac:dyDescent="0.25">
      <c r="A18" s="55">
        <v>1920</v>
      </c>
      <c r="B18" s="56">
        <v>106.461</v>
      </c>
      <c r="C18" s="57" t="s">
        <v>13</v>
      </c>
      <c r="D18" s="57" t="s">
        <v>13</v>
      </c>
      <c r="E18" s="57" t="s">
        <v>13</v>
      </c>
      <c r="F18" s="57" t="s">
        <v>13</v>
      </c>
      <c r="G18" s="57">
        <f>'Eggs&amp;Egg Products'!L18</f>
        <v>31884</v>
      </c>
      <c r="H18" s="57">
        <f t="shared" si="0"/>
        <v>299.48995406768677</v>
      </c>
      <c r="I18" s="57">
        <f>'Eggs&amp;Egg Products'!N18</f>
        <v>4171.49</v>
      </c>
      <c r="J18" s="57">
        <f t="shared" si="1"/>
        <v>39.18326899052235</v>
      </c>
      <c r="K18" s="57">
        <f>'Eggs&amp;Egg Products'!P18</f>
        <v>4046.3452999999995</v>
      </c>
      <c r="L18" s="57">
        <f t="shared" si="2"/>
        <v>38.007770920806678</v>
      </c>
      <c r="M18" s="57">
        <f>'Eggs&amp;Egg Products'!R18</f>
        <v>30927.48</v>
      </c>
      <c r="N18" s="57">
        <f t="shared" si="3"/>
        <v>290.50525544565613</v>
      </c>
    </row>
    <row r="19" spans="1:14" ht="13.95" customHeight="1" x14ac:dyDescent="0.25">
      <c r="A19" s="49">
        <v>1921</v>
      </c>
      <c r="B19" s="50">
        <v>108.538</v>
      </c>
      <c r="C19" s="51" t="s">
        <v>13</v>
      </c>
      <c r="D19" s="51" t="s">
        <v>13</v>
      </c>
      <c r="E19" s="51" t="s">
        <v>13</v>
      </c>
      <c r="F19" s="51" t="s">
        <v>13</v>
      </c>
      <c r="G19" s="51">
        <f>'Eggs&amp;Egg Products'!L19</f>
        <v>32508</v>
      </c>
      <c r="H19" s="51">
        <f t="shared" si="0"/>
        <v>299.50800641250072</v>
      </c>
      <c r="I19" s="51">
        <f>'Eggs&amp;Egg Products'!N19</f>
        <v>4253.13</v>
      </c>
      <c r="J19" s="51">
        <f t="shared" si="1"/>
        <v>39.185630838968841</v>
      </c>
      <c r="K19" s="51">
        <f>'Eggs&amp;Egg Products'!P19</f>
        <v>4125.5361000000003</v>
      </c>
      <c r="L19" s="51">
        <f t="shared" si="2"/>
        <v>38.010061913799781</v>
      </c>
      <c r="M19" s="51">
        <f>'Eggs&amp;Egg Products'!R19</f>
        <v>31532.76</v>
      </c>
      <c r="N19" s="51">
        <f t="shared" si="3"/>
        <v>290.52276622012567</v>
      </c>
    </row>
    <row r="20" spans="1:14" ht="13.95" customHeight="1" x14ac:dyDescent="0.25">
      <c r="A20" s="49">
        <v>1922</v>
      </c>
      <c r="B20" s="50">
        <v>110.04900000000001</v>
      </c>
      <c r="C20" s="51" t="s">
        <v>13</v>
      </c>
      <c r="D20" s="51" t="s">
        <v>13</v>
      </c>
      <c r="E20" s="51" t="s">
        <v>13</v>
      </c>
      <c r="F20" s="51" t="s">
        <v>13</v>
      </c>
      <c r="G20" s="51">
        <f>'Eggs&amp;Egg Products'!L20</f>
        <v>34764</v>
      </c>
      <c r="H20" s="51">
        <f t="shared" si="0"/>
        <v>315.89564648474766</v>
      </c>
      <c r="I20" s="51">
        <f>'Eggs&amp;Egg Products'!N20</f>
        <v>4548.29</v>
      </c>
      <c r="J20" s="51">
        <f t="shared" si="1"/>
        <v>41.329680415087822</v>
      </c>
      <c r="K20" s="51">
        <f>'Eggs&amp;Egg Products'!P20</f>
        <v>4411.8413</v>
      </c>
      <c r="L20" s="51">
        <f t="shared" si="2"/>
        <v>40.089790002635191</v>
      </c>
      <c r="M20" s="51">
        <f>'Eggs&amp;Egg Products'!R20</f>
        <v>33721.08</v>
      </c>
      <c r="N20" s="51">
        <f t="shared" si="3"/>
        <v>306.41877709020525</v>
      </c>
    </row>
    <row r="21" spans="1:14" ht="13.95" customHeight="1" x14ac:dyDescent="0.25">
      <c r="A21" s="49">
        <v>1923</v>
      </c>
      <c r="B21" s="50">
        <v>111.947</v>
      </c>
      <c r="C21" s="51" t="s">
        <v>13</v>
      </c>
      <c r="D21" s="51" t="s">
        <v>13</v>
      </c>
      <c r="E21" s="51" t="s">
        <v>13</v>
      </c>
      <c r="F21" s="51" t="s">
        <v>13</v>
      </c>
      <c r="G21" s="51">
        <f>'Eggs&amp;Egg Products'!L21</f>
        <v>36552</v>
      </c>
      <c r="H21" s="51">
        <f t="shared" si="0"/>
        <v>326.51165283571692</v>
      </c>
      <c r="I21" s="51">
        <f>'Eggs&amp;Egg Products'!N21</f>
        <v>4782.22</v>
      </c>
      <c r="J21" s="51">
        <f t="shared" si="1"/>
        <v>42.718607912672965</v>
      </c>
      <c r="K21" s="51">
        <f>'Eggs&amp;Egg Products'!P21</f>
        <v>4638.7534000000005</v>
      </c>
      <c r="L21" s="51">
        <f t="shared" si="2"/>
        <v>41.437049675292776</v>
      </c>
      <c r="M21" s="51">
        <f>'Eggs&amp;Egg Products'!R21</f>
        <v>35455.440000000002</v>
      </c>
      <c r="N21" s="51">
        <f t="shared" si="3"/>
        <v>316.71630325064541</v>
      </c>
    </row>
    <row r="22" spans="1:14" ht="13.95" customHeight="1" x14ac:dyDescent="0.25">
      <c r="A22" s="49">
        <v>1924</v>
      </c>
      <c r="B22" s="50">
        <v>114.10899999999999</v>
      </c>
      <c r="C22" s="51" t="s">
        <v>13</v>
      </c>
      <c r="D22" s="51" t="s">
        <v>13</v>
      </c>
      <c r="E22" s="51" t="s">
        <v>13</v>
      </c>
      <c r="F22" s="51" t="s">
        <v>13</v>
      </c>
      <c r="G22" s="51">
        <f>'Eggs&amp;Egg Products'!L22</f>
        <v>36996</v>
      </c>
      <c r="H22" s="51">
        <f t="shared" si="0"/>
        <v>324.21631948400216</v>
      </c>
      <c r="I22" s="51">
        <f>'Eggs&amp;Egg Products'!N22</f>
        <v>4840.3100000000004</v>
      </c>
      <c r="J22" s="51">
        <f t="shared" si="1"/>
        <v>42.41830179915695</v>
      </c>
      <c r="K22" s="51">
        <f>'Eggs&amp;Egg Products'!P22</f>
        <v>4695.1007</v>
      </c>
      <c r="L22" s="51">
        <f t="shared" si="2"/>
        <v>41.145752745182243</v>
      </c>
      <c r="M22" s="51">
        <f>'Eggs&amp;Egg Products'!R22</f>
        <v>35886.120000000003</v>
      </c>
      <c r="N22" s="51">
        <f t="shared" si="3"/>
        <v>314.48982989948212</v>
      </c>
    </row>
    <row r="23" spans="1:14" ht="13.95" customHeight="1" x14ac:dyDescent="0.25">
      <c r="A23" s="49">
        <v>1925</v>
      </c>
      <c r="B23" s="50">
        <v>115.82899999999999</v>
      </c>
      <c r="C23" s="51" t="s">
        <v>13</v>
      </c>
      <c r="D23" s="51" t="s">
        <v>13</v>
      </c>
      <c r="E23" s="51" t="s">
        <v>13</v>
      </c>
      <c r="F23" s="51" t="s">
        <v>13</v>
      </c>
      <c r="G23" s="51">
        <f>'Eggs&amp;Egg Products'!L23</f>
        <v>36840</v>
      </c>
      <c r="H23" s="51">
        <f t="shared" si="0"/>
        <v>318.05506393044919</v>
      </c>
      <c r="I23" s="51">
        <f>'Eggs&amp;Egg Products'!N23</f>
        <v>4819.9000000000005</v>
      </c>
      <c r="J23" s="51">
        <f t="shared" si="1"/>
        <v>41.61220419756711</v>
      </c>
      <c r="K23" s="51">
        <f>'Eggs&amp;Egg Products'!P23</f>
        <v>4675.3030000000008</v>
      </c>
      <c r="L23" s="51">
        <f t="shared" si="2"/>
        <v>40.363838071640096</v>
      </c>
      <c r="M23" s="51">
        <f>'Eggs&amp;Egg Products'!R23</f>
        <v>35734.799999999996</v>
      </c>
      <c r="N23" s="51">
        <f t="shared" si="3"/>
        <v>308.5134120125357</v>
      </c>
    </row>
    <row r="24" spans="1:14" ht="13.95" customHeight="1" x14ac:dyDescent="0.25">
      <c r="A24" s="55">
        <v>1926</v>
      </c>
      <c r="B24" s="56">
        <v>117.39700000000001</v>
      </c>
      <c r="C24" s="57" t="s">
        <v>13</v>
      </c>
      <c r="D24" s="57" t="s">
        <v>13</v>
      </c>
      <c r="E24" s="57" t="s">
        <v>13</v>
      </c>
      <c r="F24" s="57" t="s">
        <v>13</v>
      </c>
      <c r="G24" s="57">
        <f>'Eggs&amp;Egg Products'!L24</f>
        <v>39744</v>
      </c>
      <c r="H24" s="57">
        <f t="shared" si="0"/>
        <v>338.54357436731772</v>
      </c>
      <c r="I24" s="57">
        <f>'Eggs&amp;Egg Products'!N24</f>
        <v>5199.84</v>
      </c>
      <c r="J24" s="57">
        <f t="shared" si="1"/>
        <v>44.292784313057403</v>
      </c>
      <c r="K24" s="57">
        <f>'Eggs&amp;Egg Products'!P24</f>
        <v>5043.8447999999999</v>
      </c>
      <c r="L24" s="57">
        <f t="shared" si="2"/>
        <v>42.964000783665675</v>
      </c>
      <c r="M24" s="57">
        <f>'Eggs&amp;Egg Products'!R24</f>
        <v>38551.68</v>
      </c>
      <c r="N24" s="57">
        <f t="shared" si="3"/>
        <v>328.38726713629819</v>
      </c>
    </row>
    <row r="25" spans="1:14" ht="13.95" customHeight="1" x14ac:dyDescent="0.25">
      <c r="A25" s="55">
        <v>1927</v>
      </c>
      <c r="B25" s="56">
        <v>119.035</v>
      </c>
      <c r="C25" s="57" t="s">
        <v>13</v>
      </c>
      <c r="D25" s="57" t="s">
        <v>13</v>
      </c>
      <c r="E25" s="57" t="s">
        <v>13</v>
      </c>
      <c r="F25" s="57" t="s">
        <v>13</v>
      </c>
      <c r="G25" s="57">
        <f>'Eggs&amp;Egg Products'!L25</f>
        <v>40704</v>
      </c>
      <c r="H25" s="57">
        <f t="shared" si="0"/>
        <v>341.94984668374849</v>
      </c>
      <c r="I25" s="57">
        <f>'Eggs&amp;Egg Products'!N25</f>
        <v>5325.4400000000005</v>
      </c>
      <c r="J25" s="57">
        <f t="shared" si="1"/>
        <v>44.738438274457096</v>
      </c>
      <c r="K25" s="57">
        <f>'Eggs&amp;Egg Products'!P25</f>
        <v>5165.6768000000002</v>
      </c>
      <c r="L25" s="57">
        <f t="shared" si="2"/>
        <v>43.396285126223383</v>
      </c>
      <c r="M25" s="57">
        <f>'Eggs&amp;Egg Products'!R25</f>
        <v>39482.879999999997</v>
      </c>
      <c r="N25" s="57">
        <f t="shared" si="3"/>
        <v>331.69135128323603</v>
      </c>
    </row>
    <row r="26" spans="1:14" ht="13.95" customHeight="1" x14ac:dyDescent="0.25">
      <c r="A26" s="55">
        <v>1928</v>
      </c>
      <c r="B26" s="56">
        <v>120.509</v>
      </c>
      <c r="C26" s="57" t="s">
        <v>13</v>
      </c>
      <c r="D26" s="57" t="s">
        <v>13</v>
      </c>
      <c r="E26" s="57" t="s">
        <v>13</v>
      </c>
      <c r="F26" s="57" t="s">
        <v>13</v>
      </c>
      <c r="G26" s="57">
        <f>'Eggs&amp;Egg Products'!L26</f>
        <v>40764</v>
      </c>
      <c r="H26" s="57">
        <f t="shared" si="0"/>
        <v>338.26519181139997</v>
      </c>
      <c r="I26" s="57">
        <f>'Eggs&amp;Egg Products'!N26</f>
        <v>5333.29</v>
      </c>
      <c r="J26" s="57">
        <f t="shared" si="1"/>
        <v>44.256362595324831</v>
      </c>
      <c r="K26" s="57">
        <f>'Eggs&amp;Egg Products'!P26</f>
        <v>5173.2912999999999</v>
      </c>
      <c r="L26" s="57">
        <f t="shared" si="2"/>
        <v>42.928671717465086</v>
      </c>
      <c r="M26" s="57">
        <f>'Eggs&amp;Egg Products'!R26</f>
        <v>39541.08</v>
      </c>
      <c r="N26" s="57">
        <f t="shared" si="3"/>
        <v>328.11723605705799</v>
      </c>
    </row>
    <row r="27" spans="1:14" ht="13.95" customHeight="1" x14ac:dyDescent="0.25">
      <c r="A27" s="55">
        <v>1929</v>
      </c>
      <c r="B27" s="56">
        <v>121.767</v>
      </c>
      <c r="C27" s="57" t="s">
        <v>13</v>
      </c>
      <c r="D27" s="57" t="s">
        <v>13</v>
      </c>
      <c r="E27" s="57" t="s">
        <v>13</v>
      </c>
      <c r="F27" s="57" t="s">
        <v>13</v>
      </c>
      <c r="G27" s="57">
        <f>'Eggs&amp;Egg Products'!L27</f>
        <v>40716</v>
      </c>
      <c r="H27" s="57">
        <f t="shared" si="0"/>
        <v>334.37630885215208</v>
      </c>
      <c r="I27" s="57">
        <f>'Eggs&amp;Egg Products'!N27</f>
        <v>5327.01</v>
      </c>
      <c r="J27" s="57">
        <f t="shared" si="1"/>
        <v>43.74756707482323</v>
      </c>
      <c r="K27" s="57">
        <f>'Eggs&amp;Egg Products'!P27</f>
        <v>5167.1997000000001</v>
      </c>
      <c r="L27" s="57">
        <f t="shared" si="2"/>
        <v>42.435140062578533</v>
      </c>
      <c r="M27" s="57">
        <f>'Eggs&amp;Egg Products'!R27</f>
        <v>39494.519999999997</v>
      </c>
      <c r="N27" s="57">
        <f t="shared" si="3"/>
        <v>324.34501958658751</v>
      </c>
    </row>
    <row r="28" spans="1:14" ht="13.95" customHeight="1" x14ac:dyDescent="0.25">
      <c r="A28" s="55">
        <v>1930</v>
      </c>
      <c r="B28" s="56">
        <v>123.188</v>
      </c>
      <c r="C28" s="57" t="s">
        <v>13</v>
      </c>
      <c r="D28" s="57" t="s">
        <v>13</v>
      </c>
      <c r="E28" s="57" t="s">
        <v>13</v>
      </c>
      <c r="F28" s="57" t="s">
        <v>13</v>
      </c>
      <c r="G28" s="57">
        <f>'Eggs&amp;Egg Products'!L28</f>
        <v>40776</v>
      </c>
      <c r="H28" s="57">
        <f t="shared" si="0"/>
        <v>331.00626684417313</v>
      </c>
      <c r="I28" s="57">
        <f>'Eggs&amp;Egg Products'!N28</f>
        <v>5334.8600000000006</v>
      </c>
      <c r="J28" s="57">
        <f t="shared" si="1"/>
        <v>43.306653245445986</v>
      </c>
      <c r="K28" s="57">
        <f>'Eggs&amp;Egg Products'!P28</f>
        <v>5174.8142000000007</v>
      </c>
      <c r="L28" s="57">
        <f t="shared" si="2"/>
        <v>42.00745364808261</v>
      </c>
      <c r="M28" s="57">
        <f>'Eggs&amp;Egg Products'!R28</f>
        <v>39552.720000000001</v>
      </c>
      <c r="N28" s="57">
        <f t="shared" si="3"/>
        <v>321.07607883884793</v>
      </c>
    </row>
    <row r="29" spans="1:14" ht="13.95" customHeight="1" x14ac:dyDescent="0.25">
      <c r="A29" s="49">
        <v>1931</v>
      </c>
      <c r="B29" s="50">
        <v>124.149</v>
      </c>
      <c r="C29" s="51" t="s">
        <v>13</v>
      </c>
      <c r="D29" s="51" t="s">
        <v>13</v>
      </c>
      <c r="E29" s="51" t="s">
        <v>13</v>
      </c>
      <c r="F29" s="51" t="s">
        <v>13</v>
      </c>
      <c r="G29" s="51">
        <f>'Eggs&amp;Egg Products'!L29</f>
        <v>41268</v>
      </c>
      <c r="H29" s="51">
        <f t="shared" si="0"/>
        <v>332.40702704008891</v>
      </c>
      <c r="I29" s="51">
        <f>'Eggs&amp;Egg Products'!N29</f>
        <v>5399.2300000000005</v>
      </c>
      <c r="J29" s="51">
        <f t="shared" si="1"/>
        <v>43.489919371078308</v>
      </c>
      <c r="K29" s="51">
        <f>'Eggs&amp;Egg Products'!P29</f>
        <v>5237.2530999999999</v>
      </c>
      <c r="L29" s="51">
        <f t="shared" si="2"/>
        <v>42.185221789945949</v>
      </c>
      <c r="M29" s="51">
        <f>'Eggs&amp;Egg Products'!R29</f>
        <v>40029.96</v>
      </c>
      <c r="N29" s="51">
        <f t="shared" si="3"/>
        <v>322.43481622888623</v>
      </c>
    </row>
    <row r="30" spans="1:14" ht="13.95" customHeight="1" x14ac:dyDescent="0.25">
      <c r="A30" s="49">
        <v>1932</v>
      </c>
      <c r="B30" s="50">
        <v>124.949</v>
      </c>
      <c r="C30" s="51" t="s">
        <v>13</v>
      </c>
      <c r="D30" s="51" t="s">
        <v>13</v>
      </c>
      <c r="E30" s="51" t="s">
        <v>13</v>
      </c>
      <c r="F30" s="51" t="s">
        <v>13</v>
      </c>
      <c r="G30" s="51">
        <f>'Eggs&amp;Egg Products'!L30</f>
        <v>39096</v>
      </c>
      <c r="H30" s="51">
        <f t="shared" si="0"/>
        <v>312.89566142986337</v>
      </c>
      <c r="I30" s="51">
        <f>'Eggs&amp;Egg Products'!N30</f>
        <v>5115.0600000000004</v>
      </c>
      <c r="J30" s="51">
        <f t="shared" si="1"/>
        <v>40.937182370407129</v>
      </c>
      <c r="K30" s="51">
        <f>'Eggs&amp;Egg Products'!P30</f>
        <v>4961.6082000000006</v>
      </c>
      <c r="L30" s="51">
        <f t="shared" si="2"/>
        <v>39.709066899294918</v>
      </c>
      <c r="M30" s="51">
        <f>'Eggs&amp;Egg Products'!R30</f>
        <v>37923.119999999995</v>
      </c>
      <c r="N30" s="51">
        <f t="shared" si="3"/>
        <v>303.50879158696745</v>
      </c>
    </row>
    <row r="31" spans="1:14" ht="13.95" customHeight="1" x14ac:dyDescent="0.25">
      <c r="A31" s="49">
        <v>1933</v>
      </c>
      <c r="B31" s="50">
        <v>125.69</v>
      </c>
      <c r="C31" s="51" t="s">
        <v>13</v>
      </c>
      <c r="D31" s="51" t="s">
        <v>13</v>
      </c>
      <c r="E31" s="51" t="s">
        <v>13</v>
      </c>
      <c r="F31" s="51" t="s">
        <v>13</v>
      </c>
      <c r="G31" s="51">
        <f>'Eggs&amp;Egg Products'!L31</f>
        <v>37236</v>
      </c>
      <c r="H31" s="51">
        <f t="shared" si="0"/>
        <v>296.25268517781842</v>
      </c>
      <c r="I31" s="51">
        <f>'Eggs&amp;Egg Products'!N31</f>
        <v>4871.71</v>
      </c>
      <c r="J31" s="51">
        <f t="shared" si="1"/>
        <v>38.759726310764577</v>
      </c>
      <c r="K31" s="51">
        <f>'Eggs&amp;Egg Products'!P31</f>
        <v>4725.5586999999996</v>
      </c>
      <c r="L31" s="51">
        <f t="shared" si="2"/>
        <v>37.596934521441639</v>
      </c>
      <c r="M31" s="51">
        <f>'Eggs&amp;Egg Products'!R31</f>
        <v>36118.92</v>
      </c>
      <c r="N31" s="51">
        <f t="shared" si="3"/>
        <v>287.3651046224839</v>
      </c>
    </row>
    <row r="32" spans="1:14" ht="13.95" customHeight="1" x14ac:dyDescent="0.25">
      <c r="A32" s="49">
        <v>1934</v>
      </c>
      <c r="B32" s="50">
        <v>126.485</v>
      </c>
      <c r="C32" s="51" t="s">
        <v>13</v>
      </c>
      <c r="D32" s="51" t="s">
        <v>13</v>
      </c>
      <c r="E32" s="51" t="s">
        <v>13</v>
      </c>
      <c r="F32" s="51" t="s">
        <v>13</v>
      </c>
      <c r="G32" s="51">
        <f>'Eggs&amp;Egg Products'!L32</f>
        <v>36480</v>
      </c>
      <c r="H32" s="51">
        <f t="shared" si="0"/>
        <v>288.41364588686406</v>
      </c>
      <c r="I32" s="51">
        <f>'Eggs&amp;Egg Products'!N32</f>
        <v>4772.8</v>
      </c>
      <c r="J32" s="51">
        <f t="shared" si="1"/>
        <v>37.73411867019805</v>
      </c>
      <c r="K32" s="51">
        <f>'Eggs&amp;Egg Products'!P32</f>
        <v>4629.616</v>
      </c>
      <c r="L32" s="51">
        <f t="shared" si="2"/>
        <v>36.602095110092108</v>
      </c>
      <c r="M32" s="51">
        <f>'Eggs&amp;Egg Products'!R32</f>
        <v>35385.599999999999</v>
      </c>
      <c r="N32" s="51">
        <f t="shared" si="3"/>
        <v>279.76123651025813</v>
      </c>
    </row>
    <row r="33" spans="1:14" ht="13.95" customHeight="1" x14ac:dyDescent="0.25">
      <c r="A33" s="49">
        <v>1935</v>
      </c>
      <c r="B33" s="50">
        <v>127.36199999999999</v>
      </c>
      <c r="C33" s="51" t="s">
        <v>13</v>
      </c>
      <c r="D33" s="51" t="s">
        <v>13</v>
      </c>
      <c r="E33" s="51" t="s">
        <v>13</v>
      </c>
      <c r="F33" s="51" t="s">
        <v>13</v>
      </c>
      <c r="G33" s="51">
        <f>'Eggs&amp;Egg Products'!L33</f>
        <v>35568</v>
      </c>
      <c r="H33" s="51">
        <f t="shared" si="0"/>
        <v>279.26697131012389</v>
      </c>
      <c r="I33" s="51">
        <f>'Eggs&amp;Egg Products'!N33</f>
        <v>4653.4800000000005</v>
      </c>
      <c r="J33" s="51">
        <f t="shared" si="1"/>
        <v>36.537428746407883</v>
      </c>
      <c r="K33" s="51">
        <f>'Eggs&amp;Egg Products'!P33</f>
        <v>4513.8756000000003</v>
      </c>
      <c r="L33" s="51">
        <f t="shared" si="2"/>
        <v>35.441305884015641</v>
      </c>
      <c r="M33" s="51">
        <f>'Eggs&amp;Egg Products'!R33</f>
        <v>34500.959999999999</v>
      </c>
      <c r="N33" s="51">
        <f t="shared" si="3"/>
        <v>270.88896217082021</v>
      </c>
    </row>
    <row r="34" spans="1:14" ht="13.95" customHeight="1" x14ac:dyDescent="0.25">
      <c r="A34" s="55">
        <v>1936</v>
      </c>
      <c r="B34" s="56">
        <v>128.18100000000001</v>
      </c>
      <c r="C34" s="57" t="s">
        <v>13</v>
      </c>
      <c r="D34" s="57" t="s">
        <v>13</v>
      </c>
      <c r="E34" s="57" t="s">
        <v>13</v>
      </c>
      <c r="F34" s="57" t="s">
        <v>13</v>
      </c>
      <c r="G34" s="57">
        <f>'Eggs&amp;Egg Products'!L34</f>
        <v>36972</v>
      </c>
      <c r="H34" s="57">
        <f t="shared" si="0"/>
        <v>288.43588363329974</v>
      </c>
      <c r="I34" s="57">
        <f>'Eggs&amp;Egg Products'!N34</f>
        <v>4837.17</v>
      </c>
      <c r="J34" s="57">
        <f t="shared" si="1"/>
        <v>37.737028108690055</v>
      </c>
      <c r="K34" s="57">
        <f>'Eggs&amp;Egg Products'!P34</f>
        <v>4692.0549000000001</v>
      </c>
      <c r="L34" s="57">
        <f t="shared" si="2"/>
        <v>36.60491726542935</v>
      </c>
      <c r="M34" s="57">
        <f>'Eggs&amp;Egg Products'!R34</f>
        <v>35862.839999999997</v>
      </c>
      <c r="N34" s="57">
        <f t="shared" si="3"/>
        <v>279.78280712430075</v>
      </c>
    </row>
    <row r="35" spans="1:14" ht="13.95" customHeight="1" x14ac:dyDescent="0.25">
      <c r="A35" s="55">
        <v>1937</v>
      </c>
      <c r="B35" s="56">
        <v>128.96100000000001</v>
      </c>
      <c r="C35" s="57" t="s">
        <v>13</v>
      </c>
      <c r="D35" s="57" t="s">
        <v>13</v>
      </c>
      <c r="E35" s="57" t="s">
        <v>13</v>
      </c>
      <c r="F35" s="57" t="s">
        <v>13</v>
      </c>
      <c r="G35" s="57">
        <f>'Eggs&amp;Egg Products'!L35</f>
        <v>39684</v>
      </c>
      <c r="H35" s="57">
        <f t="shared" si="0"/>
        <v>307.72093888850117</v>
      </c>
      <c r="I35" s="57">
        <f>'Eggs&amp;Egg Products'!N35</f>
        <v>5191.99</v>
      </c>
      <c r="J35" s="57">
        <f t="shared" si="1"/>
        <v>40.260156171245562</v>
      </c>
      <c r="K35" s="57">
        <f>'Eggs&amp;Egg Products'!P35</f>
        <v>5036.2302999999993</v>
      </c>
      <c r="L35" s="57">
        <f t="shared" si="2"/>
        <v>39.052351486108194</v>
      </c>
      <c r="M35" s="57">
        <f>'Eggs&amp;Egg Products'!R35</f>
        <v>38493.479999999996</v>
      </c>
      <c r="N35" s="57">
        <f t="shared" si="3"/>
        <v>298.4893107218461</v>
      </c>
    </row>
    <row r="36" spans="1:14" ht="13.95" customHeight="1" x14ac:dyDescent="0.25">
      <c r="A36" s="55">
        <v>1938</v>
      </c>
      <c r="B36" s="56">
        <v>129.96899999999999</v>
      </c>
      <c r="C36" s="57" t="s">
        <v>13</v>
      </c>
      <c r="D36" s="57" t="s">
        <v>13</v>
      </c>
      <c r="E36" s="57" t="s">
        <v>13</v>
      </c>
      <c r="F36" s="57" t="s">
        <v>13</v>
      </c>
      <c r="G36" s="57">
        <f>'Eggs&amp;Egg Products'!L36</f>
        <v>40284</v>
      </c>
      <c r="H36" s="57">
        <f t="shared" si="0"/>
        <v>309.95083442974862</v>
      </c>
      <c r="I36" s="57">
        <f>'Eggs&amp;Egg Products'!N36</f>
        <v>5270.49</v>
      </c>
      <c r="J36" s="57">
        <f t="shared" si="1"/>
        <v>40.551900837892113</v>
      </c>
      <c r="K36" s="57">
        <f>'Eggs&amp;Egg Products'!P36</f>
        <v>5112.3752999999997</v>
      </c>
      <c r="L36" s="57">
        <f t="shared" si="2"/>
        <v>39.335343812755347</v>
      </c>
      <c r="M36" s="57">
        <f>'Eggs&amp;Egg Products'!R36</f>
        <v>39075.479999999996</v>
      </c>
      <c r="N36" s="57">
        <f t="shared" si="3"/>
        <v>300.65230939685614</v>
      </c>
    </row>
    <row r="37" spans="1:14" ht="13.95" customHeight="1" x14ac:dyDescent="0.25">
      <c r="A37" s="55">
        <v>1939</v>
      </c>
      <c r="B37" s="56">
        <v>131.02799999999999</v>
      </c>
      <c r="C37" s="57" t="s">
        <v>13</v>
      </c>
      <c r="D37" s="57" t="s">
        <v>13</v>
      </c>
      <c r="E37" s="57" t="s">
        <v>13</v>
      </c>
      <c r="F37" s="57" t="s">
        <v>13</v>
      </c>
      <c r="G37" s="57">
        <f>'Eggs&amp;Egg Products'!L37</f>
        <v>40980</v>
      </c>
      <c r="H37" s="57">
        <f t="shared" si="0"/>
        <v>312.75757853283272</v>
      </c>
      <c r="I37" s="57">
        <f>'Eggs&amp;Egg Products'!N37</f>
        <v>5361.55</v>
      </c>
      <c r="J37" s="57">
        <f t="shared" si="1"/>
        <v>40.91911652471228</v>
      </c>
      <c r="K37" s="57">
        <f>'Eggs&amp;Egg Products'!P37</f>
        <v>5200.7034999999996</v>
      </c>
      <c r="L37" s="57">
        <f t="shared" si="2"/>
        <v>39.691543028970905</v>
      </c>
      <c r="M37" s="57">
        <f>'Eggs&amp;Egg Products'!R37</f>
        <v>39750.6</v>
      </c>
      <c r="N37" s="57">
        <f t="shared" si="3"/>
        <v>303.3748511768477</v>
      </c>
    </row>
    <row r="38" spans="1:14" ht="13.95" customHeight="1" x14ac:dyDescent="0.25">
      <c r="A38" s="55">
        <v>1940</v>
      </c>
      <c r="B38" s="56">
        <v>132.12200000000001</v>
      </c>
      <c r="C38" s="57" t="s">
        <v>13</v>
      </c>
      <c r="D38" s="57" t="s">
        <v>13</v>
      </c>
      <c r="E38" s="57" t="s">
        <v>13</v>
      </c>
      <c r="F38" s="57" t="s">
        <v>13</v>
      </c>
      <c r="G38" s="57">
        <f>'Eggs&amp;Egg Products'!L38</f>
        <v>42120</v>
      </c>
      <c r="H38" s="57">
        <f t="shared" si="0"/>
        <v>318.79626405897574</v>
      </c>
      <c r="I38" s="57">
        <f>'Eggs&amp;Egg Products'!N38</f>
        <v>5510.7</v>
      </c>
      <c r="J38" s="57">
        <f t="shared" si="1"/>
        <v>41.709177881049328</v>
      </c>
      <c r="K38" s="57">
        <f>'Eggs&amp;Egg Products'!P38</f>
        <v>5345.3789999999999</v>
      </c>
      <c r="L38" s="57">
        <f t="shared" si="2"/>
        <v>40.457902544617845</v>
      </c>
      <c r="M38" s="57">
        <f>'Eggs&amp;Egg Products'!R38</f>
        <v>40856.400000000001</v>
      </c>
      <c r="N38" s="57">
        <f t="shared" si="3"/>
        <v>309.23237613720647</v>
      </c>
    </row>
    <row r="39" spans="1:14" ht="13.95" customHeight="1" x14ac:dyDescent="0.25">
      <c r="A39" s="49">
        <v>1941</v>
      </c>
      <c r="B39" s="50">
        <v>133.40199999999999</v>
      </c>
      <c r="C39" s="51" t="s">
        <v>13</v>
      </c>
      <c r="D39" s="51" t="s">
        <v>13</v>
      </c>
      <c r="E39" s="51" t="s">
        <v>13</v>
      </c>
      <c r="F39" s="51" t="s">
        <v>13</v>
      </c>
      <c r="G39" s="51">
        <f>'Eggs&amp;Egg Products'!L39</f>
        <v>41772</v>
      </c>
      <c r="H39" s="51">
        <f t="shared" si="0"/>
        <v>313.12873869956974</v>
      </c>
      <c r="I39" s="51">
        <f>'Eggs&amp;Egg Products'!N39</f>
        <v>5465.17</v>
      </c>
      <c r="J39" s="51">
        <f t="shared" si="1"/>
        <v>40.967676646527046</v>
      </c>
      <c r="K39" s="51">
        <f>'Eggs&amp;Egg Products'!P39</f>
        <v>5301.2148999999999</v>
      </c>
      <c r="L39" s="51">
        <f t="shared" ref="L39:L70" si="4">IF(K39=0,0,IF($B39=0,0,K39/$B39))</f>
        <v>39.73864634713123</v>
      </c>
      <c r="M39" s="51">
        <f>'Eggs&amp;Egg Products'!R39</f>
        <v>40518.839999999997</v>
      </c>
      <c r="N39" s="51">
        <f t="shared" ref="N39:N70" si="5">IF(M39=0,0,IF($B39=0,0,M39/$B39))</f>
        <v>303.73487653858263</v>
      </c>
    </row>
    <row r="40" spans="1:14" ht="13.95" customHeight="1" x14ac:dyDescent="0.25">
      <c r="A40" s="49">
        <v>1942</v>
      </c>
      <c r="B40" s="50">
        <v>134.86000000000001</v>
      </c>
      <c r="C40" s="51" t="s">
        <v>13</v>
      </c>
      <c r="D40" s="51" t="s">
        <v>13</v>
      </c>
      <c r="E40" s="51" t="s">
        <v>13</v>
      </c>
      <c r="F40" s="51" t="s">
        <v>13</v>
      </c>
      <c r="G40" s="51">
        <f>'Eggs&amp;Egg Products'!L40</f>
        <v>43776</v>
      </c>
      <c r="H40" s="51">
        <f t="shared" si="0"/>
        <v>324.60329230312914</v>
      </c>
      <c r="I40" s="51">
        <f>'Eggs&amp;Egg Products'!N40</f>
        <v>5727.3600000000006</v>
      </c>
      <c r="J40" s="51">
        <f t="shared" si="1"/>
        <v>42.468930742992733</v>
      </c>
      <c r="K40" s="51">
        <f>'Eggs&amp;Egg Products'!P40</f>
        <v>5498.2656000000006</v>
      </c>
      <c r="L40" s="51">
        <f t="shared" si="4"/>
        <v>40.770173513273022</v>
      </c>
      <c r="M40" s="51">
        <f>'Eggs&amp;Egg Products'!R40</f>
        <v>42024.959999999999</v>
      </c>
      <c r="N40" s="51">
        <f t="shared" si="5"/>
        <v>311.61916061100396</v>
      </c>
    </row>
    <row r="41" spans="1:14" ht="13.95" customHeight="1" x14ac:dyDescent="0.25">
      <c r="A41" s="49">
        <v>1943</v>
      </c>
      <c r="B41" s="50">
        <v>136.739</v>
      </c>
      <c r="C41" s="51" t="s">
        <v>13</v>
      </c>
      <c r="D41" s="51" t="s">
        <v>13</v>
      </c>
      <c r="E41" s="51" t="s">
        <v>13</v>
      </c>
      <c r="F41" s="51" t="s">
        <v>13</v>
      </c>
      <c r="G41" s="51">
        <f>'Eggs&amp;Egg Products'!L41</f>
        <v>49272</v>
      </c>
      <c r="H41" s="51">
        <f t="shared" si="0"/>
        <v>360.3361147880268</v>
      </c>
      <c r="I41" s="51">
        <f>'Eggs&amp;Egg Products'!N41</f>
        <v>6446.42</v>
      </c>
      <c r="J41" s="51">
        <f t="shared" si="1"/>
        <v>47.143975018100178</v>
      </c>
      <c r="K41" s="51">
        <f>'Eggs&amp;Egg Products'!P41</f>
        <v>6188.5631999999996</v>
      </c>
      <c r="L41" s="51">
        <f t="shared" si="4"/>
        <v>45.258216017376164</v>
      </c>
      <c r="M41" s="51">
        <f>'Eggs&amp;Egg Products'!R41</f>
        <v>47301.119999999995</v>
      </c>
      <c r="N41" s="51">
        <f t="shared" si="5"/>
        <v>345.92267019650569</v>
      </c>
    </row>
    <row r="42" spans="1:14" ht="13.95" customHeight="1" x14ac:dyDescent="0.25">
      <c r="A42" s="49">
        <v>1944</v>
      </c>
      <c r="B42" s="50">
        <v>138.39699999999999</v>
      </c>
      <c r="C42" s="51" t="s">
        <v>13</v>
      </c>
      <c r="D42" s="51" t="s">
        <v>13</v>
      </c>
      <c r="E42" s="51" t="s">
        <v>13</v>
      </c>
      <c r="F42" s="51" t="s">
        <v>13</v>
      </c>
      <c r="G42" s="51">
        <f>'Eggs&amp;Egg Products'!L42</f>
        <v>51696</v>
      </c>
      <c r="H42" s="51">
        <f t="shared" si="0"/>
        <v>373.53410839830343</v>
      </c>
      <c r="I42" s="51">
        <f>'Eggs&amp;Egg Products'!N42</f>
        <v>6763.56</v>
      </c>
      <c r="J42" s="51">
        <f t="shared" si="1"/>
        <v>48.870712515444708</v>
      </c>
      <c r="K42" s="51">
        <f>'Eggs&amp;Egg Products'!P42</f>
        <v>6493.0176000000001</v>
      </c>
      <c r="L42" s="51">
        <f t="shared" si="4"/>
        <v>46.915884014826915</v>
      </c>
      <c r="M42" s="51">
        <f>'Eggs&amp;Egg Products'!R42</f>
        <v>49628.159999999996</v>
      </c>
      <c r="N42" s="51">
        <f t="shared" si="5"/>
        <v>358.59274406237131</v>
      </c>
    </row>
    <row r="43" spans="1:14" ht="13.95" customHeight="1" x14ac:dyDescent="0.25">
      <c r="A43" s="49">
        <v>1945</v>
      </c>
      <c r="B43" s="50">
        <v>139.928</v>
      </c>
      <c r="C43" s="51" t="s">
        <v>13</v>
      </c>
      <c r="D43" s="51" t="s">
        <v>13</v>
      </c>
      <c r="E43" s="51" t="s">
        <v>13</v>
      </c>
      <c r="F43" s="51" t="s">
        <v>13</v>
      </c>
      <c r="G43" s="51">
        <f>'Eggs&amp;Egg Products'!L43</f>
        <v>58968</v>
      </c>
      <c r="H43" s="51">
        <f t="shared" si="0"/>
        <v>421.41672860328168</v>
      </c>
      <c r="I43" s="51">
        <f>'Eggs&amp;Egg Products'!N43</f>
        <v>7714.9800000000005</v>
      </c>
      <c r="J43" s="51">
        <f t="shared" si="1"/>
        <v>55.135355325596024</v>
      </c>
      <c r="K43" s="51">
        <f>'Eggs&amp;Egg Products'!P43</f>
        <v>7406.3807999999999</v>
      </c>
      <c r="L43" s="51">
        <f t="shared" si="4"/>
        <v>52.92994111257218</v>
      </c>
      <c r="M43" s="51">
        <f>'Eggs&amp;Egg Products'!R43</f>
        <v>56609.279999999999</v>
      </c>
      <c r="N43" s="51">
        <f t="shared" si="5"/>
        <v>404.56005945915041</v>
      </c>
    </row>
    <row r="44" spans="1:14" ht="13.95" customHeight="1" x14ac:dyDescent="0.25">
      <c r="A44" s="55">
        <v>1946</v>
      </c>
      <c r="B44" s="56">
        <v>141.38900000000001</v>
      </c>
      <c r="C44" s="57" t="s">
        <v>13</v>
      </c>
      <c r="D44" s="57" t="s">
        <v>13</v>
      </c>
      <c r="E44" s="57" t="s">
        <v>13</v>
      </c>
      <c r="F44" s="57" t="s">
        <v>13</v>
      </c>
      <c r="G44" s="57">
        <f>'Eggs&amp;Egg Products'!L44</f>
        <v>54456</v>
      </c>
      <c r="H44" s="57">
        <f t="shared" si="0"/>
        <v>385.15018848708172</v>
      </c>
      <c r="I44" s="57">
        <f>'Eggs&amp;Egg Products'!N44</f>
        <v>7124.66</v>
      </c>
      <c r="J44" s="57">
        <f t="shared" si="1"/>
        <v>50.390482993726522</v>
      </c>
      <c r="K44" s="57">
        <f>'Eggs&amp;Egg Products'!P44</f>
        <v>6839.6735999999992</v>
      </c>
      <c r="L44" s="57">
        <f t="shared" si="4"/>
        <v>48.374863673977458</v>
      </c>
      <c r="M44" s="57">
        <f>'Eggs&amp;Egg Products'!R44</f>
        <v>52277.759999999995</v>
      </c>
      <c r="N44" s="57">
        <f t="shared" si="5"/>
        <v>369.74418094759841</v>
      </c>
    </row>
    <row r="45" spans="1:14" ht="13.95" customHeight="1" x14ac:dyDescent="0.25">
      <c r="A45" s="55">
        <v>1947</v>
      </c>
      <c r="B45" s="56">
        <v>144.126</v>
      </c>
      <c r="C45" s="57" t="s">
        <v>13</v>
      </c>
      <c r="D45" s="57" t="s">
        <v>13</v>
      </c>
      <c r="E45" s="57" t="s">
        <v>13</v>
      </c>
      <c r="F45" s="57" t="s">
        <v>13</v>
      </c>
      <c r="G45" s="57">
        <f>'Eggs&amp;Egg Products'!L45</f>
        <v>55572</v>
      </c>
      <c r="H45" s="57">
        <f t="shared" si="0"/>
        <v>385.57928479247323</v>
      </c>
      <c r="I45" s="57">
        <f>'Eggs&amp;Egg Products'!N45</f>
        <v>7270.67</v>
      </c>
      <c r="J45" s="57">
        <f t="shared" si="1"/>
        <v>50.446623093681914</v>
      </c>
      <c r="K45" s="57">
        <f>'Eggs&amp;Egg Products'!P45</f>
        <v>7052.5499</v>
      </c>
      <c r="L45" s="57">
        <f t="shared" si="4"/>
        <v>48.93322440087146</v>
      </c>
      <c r="M45" s="57">
        <f>'Eggs&amp;Egg Products'!R45</f>
        <v>53904.84</v>
      </c>
      <c r="N45" s="57">
        <f t="shared" si="5"/>
        <v>374.01190624869901</v>
      </c>
    </row>
    <row r="46" spans="1:14" ht="13.95" customHeight="1" x14ac:dyDescent="0.25">
      <c r="A46" s="55">
        <v>1948</v>
      </c>
      <c r="B46" s="56">
        <v>146.631</v>
      </c>
      <c r="C46" s="57" t="s">
        <v>13</v>
      </c>
      <c r="D46" s="57" t="s">
        <v>13</v>
      </c>
      <c r="E46" s="57" t="s">
        <v>13</v>
      </c>
      <c r="F46" s="57" t="s">
        <v>13</v>
      </c>
      <c r="G46" s="57">
        <f>'Eggs&amp;Egg Products'!L46</f>
        <v>58032</v>
      </c>
      <c r="H46" s="57">
        <f t="shared" si="0"/>
        <v>395.76897109069705</v>
      </c>
      <c r="I46" s="57">
        <f>'Eggs&amp;Egg Products'!N46</f>
        <v>7592.52</v>
      </c>
      <c r="J46" s="57">
        <f t="shared" si="1"/>
        <v>51.779773717699534</v>
      </c>
      <c r="K46" s="57">
        <f>'Eggs&amp;Egg Products'!P46</f>
        <v>7364.7444000000005</v>
      </c>
      <c r="L46" s="57">
        <f t="shared" si="4"/>
        <v>50.226380506168546</v>
      </c>
      <c r="M46" s="57">
        <f>'Eggs&amp;Egg Products'!R46</f>
        <v>56291.040000000001</v>
      </c>
      <c r="N46" s="57">
        <f t="shared" si="5"/>
        <v>383.89590195797615</v>
      </c>
    </row>
    <row r="47" spans="1:14" ht="13.95" customHeight="1" x14ac:dyDescent="0.25">
      <c r="A47" s="55">
        <v>1949</v>
      </c>
      <c r="B47" s="56">
        <v>149.18799999999999</v>
      </c>
      <c r="C47" s="57" t="s">
        <v>13</v>
      </c>
      <c r="D47" s="57" t="s">
        <v>13</v>
      </c>
      <c r="E47" s="57" t="s">
        <v>13</v>
      </c>
      <c r="F47" s="57" t="s">
        <v>13</v>
      </c>
      <c r="G47" s="57">
        <f>'Eggs&amp;Egg Products'!L47</f>
        <v>57372</v>
      </c>
      <c r="H47" s="57">
        <f t="shared" si="0"/>
        <v>384.56176099954422</v>
      </c>
      <c r="I47" s="57">
        <f>'Eggs&amp;Egg Products'!N47</f>
        <v>7506.17</v>
      </c>
      <c r="J47" s="57">
        <f t="shared" si="1"/>
        <v>50.31349706410704</v>
      </c>
      <c r="K47" s="57">
        <f>'Eggs&amp;Egg Products'!P47</f>
        <v>7280.9848999999995</v>
      </c>
      <c r="L47" s="57">
        <f t="shared" si="4"/>
        <v>48.80409215218382</v>
      </c>
      <c r="M47" s="57">
        <f>'Eggs&amp;Egg Products'!R47</f>
        <v>55650.84</v>
      </c>
      <c r="N47" s="57">
        <f t="shared" si="5"/>
        <v>373.02490816955788</v>
      </c>
    </row>
    <row r="48" spans="1:14" ht="13.95" customHeight="1" x14ac:dyDescent="0.25">
      <c r="A48" s="55">
        <v>1950</v>
      </c>
      <c r="B48" s="56">
        <v>151.684</v>
      </c>
      <c r="C48" s="57" t="s">
        <v>13</v>
      </c>
      <c r="D48" s="57" t="s">
        <v>13</v>
      </c>
      <c r="E48" s="57" t="s">
        <v>13</v>
      </c>
      <c r="F48" s="57" t="s">
        <v>13</v>
      </c>
      <c r="G48" s="57">
        <f>'Eggs&amp;Egg Products'!L48</f>
        <v>59364</v>
      </c>
      <c r="H48" s="57">
        <f t="shared" si="0"/>
        <v>391.36626143825322</v>
      </c>
      <c r="I48" s="57">
        <f>'Eggs&amp;Egg Products'!N48</f>
        <v>7766.79</v>
      </c>
      <c r="J48" s="57">
        <f t="shared" si="1"/>
        <v>51.203752538171464</v>
      </c>
      <c r="K48" s="57">
        <f>'Eggs&amp;Egg Products'!P48</f>
        <v>7533.7862999999998</v>
      </c>
      <c r="L48" s="57">
        <f t="shared" si="4"/>
        <v>49.667639962026314</v>
      </c>
      <c r="M48" s="57">
        <f>'Eggs&amp;Egg Products'!R48</f>
        <v>57583.08</v>
      </c>
      <c r="N48" s="57">
        <f t="shared" si="5"/>
        <v>379.62527359510563</v>
      </c>
    </row>
    <row r="49" spans="1:14" ht="13.95" customHeight="1" x14ac:dyDescent="0.25">
      <c r="A49" s="49">
        <v>1951</v>
      </c>
      <c r="B49" s="50">
        <v>154.28700000000001</v>
      </c>
      <c r="C49" s="51" t="s">
        <v>13</v>
      </c>
      <c r="D49" s="51" t="s">
        <v>13</v>
      </c>
      <c r="E49" s="51" t="s">
        <v>13</v>
      </c>
      <c r="F49" s="51" t="s">
        <v>13</v>
      </c>
      <c r="G49" s="51">
        <f>'Eggs&amp;Egg Products'!L49</f>
        <v>61152</v>
      </c>
      <c r="H49" s="51">
        <f t="shared" si="0"/>
        <v>396.35225262011704</v>
      </c>
      <c r="I49" s="51">
        <f>'Eggs&amp;Egg Products'!N49</f>
        <v>8000.72</v>
      </c>
      <c r="J49" s="51">
        <f t="shared" si="1"/>
        <v>51.856086384465314</v>
      </c>
      <c r="K49" s="51">
        <f>'Eggs&amp;Egg Products'!P49</f>
        <v>7760.6984000000002</v>
      </c>
      <c r="L49" s="51">
        <f t="shared" si="4"/>
        <v>50.300403792931355</v>
      </c>
      <c r="M49" s="51">
        <f>'Eggs&amp;Egg Products'!R49</f>
        <v>59317.439999999995</v>
      </c>
      <c r="N49" s="51">
        <f t="shared" si="5"/>
        <v>384.46168504151348</v>
      </c>
    </row>
    <row r="50" spans="1:14" ht="13.95" customHeight="1" x14ac:dyDescent="0.25">
      <c r="A50" s="49">
        <v>1952</v>
      </c>
      <c r="B50" s="50">
        <v>156.95400000000001</v>
      </c>
      <c r="C50" s="51" t="s">
        <v>13</v>
      </c>
      <c r="D50" s="51" t="s">
        <v>13</v>
      </c>
      <c r="E50" s="51" t="s">
        <v>13</v>
      </c>
      <c r="F50" s="51" t="s">
        <v>13</v>
      </c>
      <c r="G50" s="51">
        <f>'Eggs&amp;Egg Products'!L50</f>
        <v>61224</v>
      </c>
      <c r="H50" s="51">
        <f t="shared" si="0"/>
        <v>390.07607324439005</v>
      </c>
      <c r="I50" s="51">
        <f>'Eggs&amp;Egg Products'!N50</f>
        <v>8010.14</v>
      </c>
      <c r="J50" s="51">
        <f t="shared" si="1"/>
        <v>51.034952916141037</v>
      </c>
      <c r="K50" s="51">
        <f>'Eggs&amp;Egg Products'!P50</f>
        <v>7769.8357999999998</v>
      </c>
      <c r="L50" s="51">
        <f t="shared" si="4"/>
        <v>49.503904328656802</v>
      </c>
      <c r="M50" s="51">
        <f>'Eggs&amp;Egg Products'!R50</f>
        <v>59387.28</v>
      </c>
      <c r="N50" s="51">
        <f t="shared" si="5"/>
        <v>378.37379104705838</v>
      </c>
    </row>
    <row r="51" spans="1:14" ht="13.95" customHeight="1" x14ac:dyDescent="0.25">
      <c r="A51" s="49">
        <v>1953</v>
      </c>
      <c r="B51" s="50">
        <v>159.565</v>
      </c>
      <c r="C51" s="51" t="s">
        <v>13</v>
      </c>
      <c r="D51" s="51" t="s">
        <v>13</v>
      </c>
      <c r="E51" s="51" t="s">
        <v>13</v>
      </c>
      <c r="F51" s="51" t="s">
        <v>13</v>
      </c>
      <c r="G51" s="51">
        <f>'Eggs&amp;Egg Products'!L51</f>
        <v>60540</v>
      </c>
      <c r="H51" s="51">
        <f t="shared" si="0"/>
        <v>379.40651145301291</v>
      </c>
      <c r="I51" s="51">
        <f>'Eggs&amp;Egg Products'!N51</f>
        <v>7920.6500000000005</v>
      </c>
      <c r="J51" s="51">
        <f t="shared" si="1"/>
        <v>49.639018581769186</v>
      </c>
      <c r="K51" s="51">
        <f>'Eggs&amp;Egg Products'!P51</f>
        <v>7683.0305000000008</v>
      </c>
      <c r="L51" s="51">
        <f t="shared" si="4"/>
        <v>48.149848024316114</v>
      </c>
      <c r="M51" s="51">
        <f>'Eggs&amp;Egg Products'!R51</f>
        <v>58723.799999999996</v>
      </c>
      <c r="N51" s="51">
        <f t="shared" si="5"/>
        <v>368.02431610942244</v>
      </c>
    </row>
    <row r="52" spans="1:14" ht="13.95" customHeight="1" x14ac:dyDescent="0.25">
      <c r="A52" s="49">
        <v>1954</v>
      </c>
      <c r="B52" s="50">
        <v>162.39099999999999</v>
      </c>
      <c r="C52" s="51" t="s">
        <v>13</v>
      </c>
      <c r="D52" s="51" t="s">
        <v>13</v>
      </c>
      <c r="E52" s="51" t="s">
        <v>13</v>
      </c>
      <c r="F52" s="51" t="s">
        <v>13</v>
      </c>
      <c r="G52" s="51">
        <f>'Eggs&amp;Egg Products'!L52</f>
        <v>61044</v>
      </c>
      <c r="H52" s="51">
        <f t="shared" si="0"/>
        <v>375.90753182134478</v>
      </c>
      <c r="I52" s="51">
        <f>'Eggs&amp;Egg Products'!N52</f>
        <v>7986.59</v>
      </c>
      <c r="J52" s="51">
        <f t="shared" si="1"/>
        <v>49.181235413292612</v>
      </c>
      <c r="K52" s="51">
        <f>'Eggs&amp;Egg Products'!P52</f>
        <v>7746.9922999999999</v>
      </c>
      <c r="L52" s="51">
        <f t="shared" si="4"/>
        <v>47.705798350893829</v>
      </c>
      <c r="M52" s="51">
        <f>'Eggs&amp;Egg Products'!R52</f>
        <v>59212.68</v>
      </c>
      <c r="N52" s="51">
        <f t="shared" si="5"/>
        <v>364.63030586670448</v>
      </c>
    </row>
    <row r="53" spans="1:14" ht="13.95" customHeight="1" x14ac:dyDescent="0.25">
      <c r="A53" s="49">
        <v>1955</v>
      </c>
      <c r="B53" s="50">
        <v>165.27500000000001</v>
      </c>
      <c r="C53" s="51" t="s">
        <v>13</v>
      </c>
      <c r="D53" s="51" t="s">
        <v>13</v>
      </c>
      <c r="E53" s="51" t="s">
        <v>13</v>
      </c>
      <c r="F53" s="51" t="s">
        <v>13</v>
      </c>
      <c r="G53" s="51">
        <f>'Eggs&amp;Egg Products'!L53</f>
        <v>61344</v>
      </c>
      <c r="H53" s="51">
        <f t="shared" si="0"/>
        <v>371.16321282710635</v>
      </c>
      <c r="I53" s="51">
        <f>'Eggs&amp;Egg Products'!N53</f>
        <v>8025.84</v>
      </c>
      <c r="J53" s="51">
        <f t="shared" si="1"/>
        <v>48.560520344879748</v>
      </c>
      <c r="K53" s="51">
        <f>'Eggs&amp;Egg Products'!P53</f>
        <v>7785.0648000000001</v>
      </c>
      <c r="L53" s="51">
        <f t="shared" si="4"/>
        <v>47.103704734533352</v>
      </c>
      <c r="M53" s="51">
        <f>'Eggs&amp;Egg Products'!R53</f>
        <v>59503.68</v>
      </c>
      <c r="N53" s="51">
        <f t="shared" si="5"/>
        <v>360.02831644229315</v>
      </c>
    </row>
    <row r="54" spans="1:14" ht="13.95" customHeight="1" x14ac:dyDescent="0.25">
      <c r="A54" s="55">
        <v>1956</v>
      </c>
      <c r="B54" s="56">
        <v>168.221</v>
      </c>
      <c r="C54" s="57" t="s">
        <v>13</v>
      </c>
      <c r="D54" s="57" t="s">
        <v>13</v>
      </c>
      <c r="E54" s="57" t="s">
        <v>13</v>
      </c>
      <c r="F54" s="57" t="s">
        <v>13</v>
      </c>
      <c r="G54" s="57">
        <f>'Eggs&amp;Egg Products'!L54</f>
        <v>62004</v>
      </c>
      <c r="H54" s="57">
        <f t="shared" si="0"/>
        <v>368.58656172534938</v>
      </c>
      <c r="I54" s="57">
        <f>'Eggs&amp;Egg Products'!N54</f>
        <v>8112.1900000000005</v>
      </c>
      <c r="J54" s="57">
        <f t="shared" si="1"/>
        <v>48.223408492399884</v>
      </c>
      <c r="K54" s="57">
        <f>'Eggs&amp;Egg Products'!P54</f>
        <v>7868.8243000000002</v>
      </c>
      <c r="L54" s="57">
        <f t="shared" si="4"/>
        <v>46.776706237627884</v>
      </c>
      <c r="M54" s="57">
        <f>'Eggs&amp;Egg Products'!R54</f>
        <v>60143.88</v>
      </c>
      <c r="N54" s="57">
        <f t="shared" si="5"/>
        <v>357.5289648735889</v>
      </c>
    </row>
    <row r="55" spans="1:14" ht="13.95" customHeight="1" x14ac:dyDescent="0.25">
      <c r="A55" s="55">
        <v>1957</v>
      </c>
      <c r="B55" s="56">
        <v>171.274</v>
      </c>
      <c r="C55" s="57" t="s">
        <v>13</v>
      </c>
      <c r="D55" s="57" t="s">
        <v>13</v>
      </c>
      <c r="E55" s="57" t="s">
        <v>13</v>
      </c>
      <c r="F55" s="57" t="s">
        <v>13</v>
      </c>
      <c r="G55" s="57">
        <f>'Eggs&amp;Egg Products'!L55</f>
        <v>61920</v>
      </c>
      <c r="H55" s="57">
        <f t="shared" si="0"/>
        <v>361.52597592162266</v>
      </c>
      <c r="I55" s="57">
        <f>'Eggs&amp;Egg Products'!N55</f>
        <v>8101.2000000000007</v>
      </c>
      <c r="J55" s="57">
        <f t="shared" si="1"/>
        <v>47.299648516412304</v>
      </c>
      <c r="K55" s="57">
        <f>'Eggs&amp;Egg Products'!P55</f>
        <v>7858.1640000000007</v>
      </c>
      <c r="L55" s="57">
        <f t="shared" si="4"/>
        <v>45.880659060919932</v>
      </c>
      <c r="M55" s="57">
        <f>'Eggs&amp;Egg Products'!R55</f>
        <v>60062.400000000001</v>
      </c>
      <c r="N55" s="57">
        <f t="shared" si="5"/>
        <v>350.680196643974</v>
      </c>
    </row>
    <row r="56" spans="1:14" ht="13.95" customHeight="1" x14ac:dyDescent="0.25">
      <c r="A56" s="55">
        <v>1958</v>
      </c>
      <c r="B56" s="56">
        <v>174.14099999999999</v>
      </c>
      <c r="C56" s="57" t="s">
        <v>13</v>
      </c>
      <c r="D56" s="57" t="s">
        <v>13</v>
      </c>
      <c r="E56" s="57" t="s">
        <v>13</v>
      </c>
      <c r="F56" s="57" t="s">
        <v>13</v>
      </c>
      <c r="G56" s="57">
        <f>'Eggs&amp;Egg Products'!L56</f>
        <v>61620</v>
      </c>
      <c r="H56" s="57">
        <f t="shared" si="0"/>
        <v>353.85118955329301</v>
      </c>
      <c r="I56" s="57">
        <f>'Eggs&amp;Egg Products'!N56</f>
        <v>8061.9500000000007</v>
      </c>
      <c r="J56" s="57">
        <f t="shared" si="1"/>
        <v>46.295530633222512</v>
      </c>
      <c r="K56" s="57">
        <f>'Eggs&amp;Egg Products'!P56</f>
        <v>7820.0915000000005</v>
      </c>
      <c r="L56" s="57">
        <f t="shared" si="4"/>
        <v>44.906664714225833</v>
      </c>
      <c r="M56" s="57">
        <f>'Eggs&amp;Egg Products'!R56</f>
        <v>59771.4</v>
      </c>
      <c r="N56" s="57">
        <f t="shared" si="5"/>
        <v>343.23565386669424</v>
      </c>
    </row>
    <row r="57" spans="1:14" ht="13.95" customHeight="1" x14ac:dyDescent="0.25">
      <c r="A57" s="55">
        <v>1959</v>
      </c>
      <c r="B57" s="56">
        <v>177.07300000000001</v>
      </c>
      <c r="C57" s="57" t="s">
        <v>13</v>
      </c>
      <c r="D57" s="57" t="s">
        <v>13</v>
      </c>
      <c r="E57" s="57" t="s">
        <v>13</v>
      </c>
      <c r="F57" s="57" t="s">
        <v>13</v>
      </c>
      <c r="G57" s="57">
        <f>'Eggs&amp;Egg Products'!L57</f>
        <v>62268</v>
      </c>
      <c r="H57" s="57">
        <f t="shared" si="0"/>
        <v>351.65157872741747</v>
      </c>
      <c r="I57" s="57">
        <f>'Eggs&amp;Egg Products'!N57</f>
        <v>8146.7300000000005</v>
      </c>
      <c r="J57" s="57">
        <f t="shared" si="1"/>
        <v>46.007748216837122</v>
      </c>
      <c r="K57" s="57">
        <f>'Eggs&amp;Egg Products'!P57</f>
        <v>7902.3281000000006</v>
      </c>
      <c r="L57" s="57">
        <f t="shared" si="4"/>
        <v>44.62751577033201</v>
      </c>
      <c r="M57" s="57">
        <f>'Eggs&amp;Egg Products'!R57</f>
        <v>60399.96</v>
      </c>
      <c r="N57" s="57">
        <f t="shared" si="5"/>
        <v>341.10203136559494</v>
      </c>
    </row>
    <row r="58" spans="1:14" ht="13.95" customHeight="1" x14ac:dyDescent="0.25">
      <c r="A58" s="55">
        <v>1960</v>
      </c>
      <c r="B58" s="56">
        <v>180.67099999999999</v>
      </c>
      <c r="C58" s="57" t="s">
        <v>13</v>
      </c>
      <c r="D58" s="57" t="s">
        <v>13</v>
      </c>
      <c r="E58" s="57" t="s">
        <v>13</v>
      </c>
      <c r="F58" s="57" t="s">
        <v>13</v>
      </c>
      <c r="G58" s="57">
        <f>'Eggs&amp;Egg Products'!L58</f>
        <v>60312</v>
      </c>
      <c r="H58" s="57">
        <f t="shared" si="0"/>
        <v>333.82225149581285</v>
      </c>
      <c r="I58" s="57">
        <f>'Eggs&amp;Egg Products'!N58</f>
        <v>7890.8200000000006</v>
      </c>
      <c r="J58" s="57">
        <f t="shared" si="1"/>
        <v>43.675077904035518</v>
      </c>
      <c r="K58" s="57">
        <f>'Eggs&amp;Egg Products'!P58</f>
        <v>7654.0954000000002</v>
      </c>
      <c r="L58" s="57">
        <f t="shared" si="4"/>
        <v>42.364825566914448</v>
      </c>
      <c r="M58" s="57">
        <f>'Eggs&amp;Egg Products'!R58</f>
        <v>58502.64</v>
      </c>
      <c r="N58" s="57">
        <f t="shared" si="5"/>
        <v>323.80758395093847</v>
      </c>
    </row>
    <row r="59" spans="1:14" ht="13.95" customHeight="1" x14ac:dyDescent="0.25">
      <c r="A59" s="49">
        <v>1961</v>
      </c>
      <c r="B59" s="50">
        <v>183.691</v>
      </c>
      <c r="C59" s="51" t="s">
        <v>13</v>
      </c>
      <c r="D59" s="51" t="s">
        <v>13</v>
      </c>
      <c r="E59" s="51" t="s">
        <v>13</v>
      </c>
      <c r="F59" s="51" t="s">
        <v>13</v>
      </c>
      <c r="G59" s="51">
        <f>'Eggs&amp;Egg Products'!L59</f>
        <v>60252</v>
      </c>
      <c r="H59" s="51">
        <f t="shared" si="0"/>
        <v>328.00736018639998</v>
      </c>
      <c r="I59" s="51">
        <f>'Eggs&amp;Egg Products'!N59</f>
        <v>7882.97</v>
      </c>
      <c r="J59" s="51">
        <f t="shared" si="1"/>
        <v>42.914296291054001</v>
      </c>
      <c r="K59" s="51">
        <f>'Eggs&amp;Egg Products'!P59</f>
        <v>7646.4809000000005</v>
      </c>
      <c r="L59" s="51">
        <f t="shared" si="4"/>
        <v>41.626867402322382</v>
      </c>
      <c r="M59" s="51">
        <f>'Eggs&amp;Egg Products'!R59</f>
        <v>58444.439999999995</v>
      </c>
      <c r="N59" s="51">
        <f t="shared" si="5"/>
        <v>318.16713938080795</v>
      </c>
    </row>
    <row r="60" spans="1:14" ht="13.95" customHeight="1" x14ac:dyDescent="0.25">
      <c r="A60" s="49">
        <v>1962</v>
      </c>
      <c r="B60" s="50">
        <v>186.53800000000001</v>
      </c>
      <c r="C60" s="51" t="s">
        <v>13</v>
      </c>
      <c r="D60" s="51" t="s">
        <v>13</v>
      </c>
      <c r="E60" s="51" t="s">
        <v>13</v>
      </c>
      <c r="F60" s="51" t="s">
        <v>13</v>
      </c>
      <c r="G60" s="51">
        <f>'Eggs&amp;Egg Products'!L60</f>
        <v>60780</v>
      </c>
      <c r="H60" s="51">
        <f t="shared" si="0"/>
        <v>325.83173401666147</v>
      </c>
      <c r="I60" s="51">
        <f>'Eggs&amp;Egg Products'!N60</f>
        <v>7952.05</v>
      </c>
      <c r="J60" s="51">
        <f t="shared" si="1"/>
        <v>42.629651867179874</v>
      </c>
      <c r="K60" s="51">
        <f>'Eggs&amp;Egg Products'!P60</f>
        <v>7713.4885000000004</v>
      </c>
      <c r="L60" s="51">
        <f t="shared" si="4"/>
        <v>41.35076231116448</v>
      </c>
      <c r="M60" s="51">
        <f>'Eggs&amp;Egg Products'!R60</f>
        <v>58956.6</v>
      </c>
      <c r="N60" s="51">
        <f t="shared" si="5"/>
        <v>316.05678199616159</v>
      </c>
    </row>
    <row r="61" spans="1:14" ht="13.95" customHeight="1" x14ac:dyDescent="0.25">
      <c r="A61" s="49">
        <v>1963</v>
      </c>
      <c r="B61" s="50">
        <v>189.24199999999999</v>
      </c>
      <c r="C61" s="51" t="s">
        <v>13</v>
      </c>
      <c r="D61" s="51" t="s">
        <v>13</v>
      </c>
      <c r="E61" s="51" t="s">
        <v>13</v>
      </c>
      <c r="F61" s="51" t="s">
        <v>13</v>
      </c>
      <c r="G61" s="51">
        <f>'Eggs&amp;Egg Products'!L61</f>
        <v>59964</v>
      </c>
      <c r="H61" s="51">
        <f t="shared" si="0"/>
        <v>316.86412107248918</v>
      </c>
      <c r="I61" s="51">
        <f>'Eggs&amp;Egg Products'!N61</f>
        <v>7845.29</v>
      </c>
      <c r="J61" s="51">
        <f t="shared" si="1"/>
        <v>41.45638917365067</v>
      </c>
      <c r="K61" s="51">
        <f>'Eggs&amp;Egg Products'!P61</f>
        <v>7609.9313000000002</v>
      </c>
      <c r="L61" s="51">
        <f t="shared" si="4"/>
        <v>40.212697498441152</v>
      </c>
      <c r="M61" s="51">
        <f>'Eggs&amp;Egg Products'!R61</f>
        <v>58165.08</v>
      </c>
      <c r="N61" s="51">
        <f t="shared" si="5"/>
        <v>307.35819744031454</v>
      </c>
    </row>
    <row r="62" spans="1:14" ht="13.95" customHeight="1" x14ac:dyDescent="0.25">
      <c r="A62" s="49">
        <v>1964</v>
      </c>
      <c r="B62" s="50">
        <v>191.88900000000001</v>
      </c>
      <c r="C62" s="51" t="s">
        <v>13</v>
      </c>
      <c r="D62" s="51" t="s">
        <v>13</v>
      </c>
      <c r="E62" s="51" t="s">
        <v>13</v>
      </c>
      <c r="F62" s="51" t="s">
        <v>13</v>
      </c>
      <c r="G62" s="51">
        <f>'Eggs&amp;Egg Products'!L62</f>
        <v>61008</v>
      </c>
      <c r="H62" s="51">
        <f t="shared" si="0"/>
        <v>317.93380548129386</v>
      </c>
      <c r="I62" s="51">
        <f>'Eggs&amp;Egg Products'!N62</f>
        <v>7981.88</v>
      </c>
      <c r="J62" s="51">
        <f t="shared" si="1"/>
        <v>41.596339550469281</v>
      </c>
      <c r="K62" s="51">
        <f>'Eggs&amp;Egg Products'!P62</f>
        <v>7742.4236000000001</v>
      </c>
      <c r="L62" s="51">
        <f t="shared" si="4"/>
        <v>40.348449363955204</v>
      </c>
      <c r="M62" s="51">
        <f>'Eggs&amp;Egg Products'!R62</f>
        <v>59177.759999999995</v>
      </c>
      <c r="N62" s="51">
        <f t="shared" si="5"/>
        <v>308.39579131685502</v>
      </c>
    </row>
    <row r="63" spans="1:14" ht="13.95" customHeight="1" x14ac:dyDescent="0.25">
      <c r="A63" s="49">
        <v>1965</v>
      </c>
      <c r="B63" s="50">
        <v>194.303</v>
      </c>
      <c r="C63" s="51" t="s">
        <v>13</v>
      </c>
      <c r="D63" s="51" t="s">
        <v>13</v>
      </c>
      <c r="E63" s="51" t="s">
        <v>13</v>
      </c>
      <c r="F63" s="51" t="s">
        <v>13</v>
      </c>
      <c r="G63" s="51">
        <f>'Eggs&amp;Egg Products'!L63</f>
        <v>61116</v>
      </c>
      <c r="H63" s="51">
        <f t="shared" si="0"/>
        <v>314.53966228004714</v>
      </c>
      <c r="I63" s="51">
        <f>'Eggs&amp;Egg Products'!N63</f>
        <v>7996.01</v>
      </c>
      <c r="J63" s="51">
        <f t="shared" si="1"/>
        <v>41.1522724816395</v>
      </c>
      <c r="K63" s="51">
        <f>'Eggs&amp;Egg Products'!P63</f>
        <v>7756.1297000000004</v>
      </c>
      <c r="L63" s="51">
        <f t="shared" si="4"/>
        <v>39.91770430719032</v>
      </c>
      <c r="M63" s="51">
        <f>'Eggs&amp;Egg Products'!R63</f>
        <v>59282.52</v>
      </c>
      <c r="N63" s="51">
        <f t="shared" si="5"/>
        <v>305.10347241164573</v>
      </c>
    </row>
    <row r="64" spans="1:14" ht="13.95" customHeight="1" x14ac:dyDescent="0.25">
      <c r="A64" s="55">
        <v>1966</v>
      </c>
      <c r="B64" s="56">
        <v>196.56</v>
      </c>
      <c r="C64" s="57">
        <f>ShellEggs!M6</f>
        <v>55728</v>
      </c>
      <c r="D64" s="57">
        <f t="shared" ref="D64:D106" si="6">IF(C64=0,0,IF($B64=0,0,C64/$B64))</f>
        <v>283.5164835164835</v>
      </c>
      <c r="E64" s="57">
        <f t="shared" ref="E64:E98" si="7">IF(G64=0,0,IF(C64=0,0,G64-C64))</f>
        <v>5904</v>
      </c>
      <c r="F64" s="57">
        <f t="shared" ref="F64:F106" si="8">IF(E64=0,0,IF($B64=0,0,E64/$B64))</f>
        <v>30.036630036630036</v>
      </c>
      <c r="G64" s="57">
        <f>'Eggs&amp;Egg Products'!L64</f>
        <v>61632</v>
      </c>
      <c r="H64" s="57">
        <f t="shared" ref="H64:H106" si="9">IF(G64=0,0,IF($B64=0,0,G64/$B64))</f>
        <v>313.55311355311358</v>
      </c>
      <c r="I64" s="57">
        <f>'Eggs&amp;Egg Products'!N64</f>
        <v>8063.52</v>
      </c>
      <c r="J64" s="57">
        <f t="shared" ref="J64:J106" si="10">IF(I64=0,0,IF($B64=0,0,I64/$B64))</f>
        <v>41.023199023199027</v>
      </c>
      <c r="K64" s="57">
        <f>'Eggs&amp;Egg Products'!P64</f>
        <v>7878.0590400000001</v>
      </c>
      <c r="L64" s="57">
        <f t="shared" si="4"/>
        <v>40.079665445665448</v>
      </c>
      <c r="M64" s="57">
        <f>'Eggs&amp;Egg Products'!R64</f>
        <v>60214.464</v>
      </c>
      <c r="N64" s="57">
        <f t="shared" si="5"/>
        <v>306.34139194139192</v>
      </c>
    </row>
    <row r="65" spans="1:14" ht="13.95" customHeight="1" x14ac:dyDescent="0.25">
      <c r="A65" s="55">
        <v>1967</v>
      </c>
      <c r="B65" s="56">
        <v>198.71199999999999</v>
      </c>
      <c r="C65" s="57">
        <f>ShellEggs!M7</f>
        <v>57072</v>
      </c>
      <c r="D65" s="57">
        <f t="shared" si="6"/>
        <v>287.2096300173115</v>
      </c>
      <c r="E65" s="57">
        <f t="shared" si="7"/>
        <v>6828</v>
      </c>
      <c r="F65" s="57">
        <f t="shared" si="8"/>
        <v>34.361286686259511</v>
      </c>
      <c r="G65" s="57">
        <f>'Eggs&amp;Egg Products'!L65</f>
        <v>63900</v>
      </c>
      <c r="H65" s="57">
        <f t="shared" si="9"/>
        <v>321.57091670357102</v>
      </c>
      <c r="I65" s="57">
        <f>'Eggs&amp;Egg Products'!N65</f>
        <v>8360.25</v>
      </c>
      <c r="J65" s="57">
        <f t="shared" si="10"/>
        <v>42.072194935383877</v>
      </c>
      <c r="K65" s="57">
        <f>'Eggs&amp;Egg Products'!P65</f>
        <v>8170.4723249999997</v>
      </c>
      <c r="L65" s="57">
        <f t="shared" si="4"/>
        <v>41.117156110350656</v>
      </c>
      <c r="M65" s="57">
        <f>'Eggs&amp;Egg Products'!R65</f>
        <v>62449.469999999994</v>
      </c>
      <c r="N65" s="57">
        <f t="shared" si="5"/>
        <v>314.27125689439993</v>
      </c>
    </row>
    <row r="66" spans="1:14" ht="13.95" customHeight="1" x14ac:dyDescent="0.25">
      <c r="A66" s="55">
        <v>1968</v>
      </c>
      <c r="B66" s="56">
        <v>200.70599999999999</v>
      </c>
      <c r="C66" s="57">
        <f>ShellEggs!M8</f>
        <v>57180</v>
      </c>
      <c r="D66" s="57">
        <f t="shared" si="6"/>
        <v>284.89432303966998</v>
      </c>
      <c r="E66" s="57">
        <f t="shared" si="7"/>
        <v>6336</v>
      </c>
      <c r="F66" s="57">
        <f t="shared" si="8"/>
        <v>31.568562972706349</v>
      </c>
      <c r="G66" s="57">
        <f>'Eggs&amp;Egg Products'!L66</f>
        <v>63516</v>
      </c>
      <c r="H66" s="57">
        <f t="shared" si="9"/>
        <v>316.46288601237632</v>
      </c>
      <c r="I66" s="57">
        <f>'Eggs&amp;Egg Products'!N66</f>
        <v>8310.01</v>
      </c>
      <c r="J66" s="57">
        <f t="shared" si="10"/>
        <v>41.403894253285905</v>
      </c>
      <c r="K66" s="57">
        <f>'Eggs&amp;Egg Products'!P66</f>
        <v>8124.6967770000001</v>
      </c>
      <c r="L66" s="57">
        <f t="shared" si="4"/>
        <v>40.480587411437625</v>
      </c>
      <c r="M66" s="57">
        <f>'Eggs&amp;Egg Products'!R66</f>
        <v>62099.593200000003</v>
      </c>
      <c r="N66" s="57">
        <f t="shared" si="5"/>
        <v>309.40576365430036</v>
      </c>
    </row>
    <row r="67" spans="1:14" ht="13.95" customHeight="1" x14ac:dyDescent="0.25">
      <c r="A67" s="55">
        <v>1969</v>
      </c>
      <c r="B67" s="56">
        <v>202.67699999999999</v>
      </c>
      <c r="C67" s="57">
        <f>ShellEggs!M9</f>
        <v>56472</v>
      </c>
      <c r="D67" s="57">
        <f t="shared" si="6"/>
        <v>278.63053035124852</v>
      </c>
      <c r="E67" s="57">
        <f t="shared" si="7"/>
        <v>6288.8399999999965</v>
      </c>
      <c r="F67" s="57">
        <f t="shared" si="8"/>
        <v>31.028878461788938</v>
      </c>
      <c r="G67" s="57">
        <f>'Eggs&amp;Egg Products'!L67</f>
        <v>62760.84</v>
      </c>
      <c r="H67" s="57">
        <f t="shared" si="9"/>
        <v>309.65940881303749</v>
      </c>
      <c r="I67" s="57">
        <f>'Eggs&amp;Egg Products'!N67</f>
        <v>8211.2098999999998</v>
      </c>
      <c r="J67" s="57">
        <f t="shared" si="10"/>
        <v>40.513772653039069</v>
      </c>
      <c r="K67" s="57">
        <f>'Eggs&amp;Egg Products'!P67</f>
        <v>8030.5632821999998</v>
      </c>
      <c r="L67" s="57">
        <f t="shared" si="4"/>
        <v>39.622469654672216</v>
      </c>
      <c r="M67" s="57">
        <f>'Eggs&amp;Egg Products'!R67</f>
        <v>61380.101519999997</v>
      </c>
      <c r="N67" s="57">
        <f t="shared" si="5"/>
        <v>302.84690181915067</v>
      </c>
    </row>
    <row r="68" spans="1:14" ht="13.95" customHeight="1" x14ac:dyDescent="0.25">
      <c r="A68" s="55">
        <v>1970</v>
      </c>
      <c r="B68" s="56">
        <v>205.05199999999999</v>
      </c>
      <c r="C68" s="57">
        <f>ShellEggs!M10</f>
        <v>56566.8</v>
      </c>
      <c r="D68" s="57">
        <f t="shared" si="6"/>
        <v>275.86563408306188</v>
      </c>
      <c r="E68" s="57">
        <f t="shared" si="7"/>
        <v>6774.4439999999959</v>
      </c>
      <c r="F68" s="57">
        <f t="shared" si="8"/>
        <v>33.037688001092384</v>
      </c>
      <c r="G68" s="57">
        <f>'Eggs&amp;Egg Products'!L68</f>
        <v>63341.243999999999</v>
      </c>
      <c r="H68" s="57">
        <f t="shared" si="9"/>
        <v>308.9033220841543</v>
      </c>
      <c r="I68" s="57">
        <f>'Eggs&amp;Egg Products'!N68</f>
        <v>8287.1460900000002</v>
      </c>
      <c r="J68" s="57">
        <f t="shared" si="10"/>
        <v>40.414851306010185</v>
      </c>
      <c r="K68" s="57">
        <f>'Eggs&amp;Egg Products'!P68</f>
        <v>8107.3150198469993</v>
      </c>
      <c r="L68" s="57">
        <f t="shared" si="4"/>
        <v>39.537849032669762</v>
      </c>
      <c r="M68" s="57">
        <f>'Eggs&amp;Egg Products'!R68</f>
        <v>61966.739005199997</v>
      </c>
      <c r="N68" s="57">
        <f t="shared" si="5"/>
        <v>302.20011999492812</v>
      </c>
    </row>
    <row r="69" spans="1:14" ht="13.95" customHeight="1" x14ac:dyDescent="0.25">
      <c r="A69" s="49">
        <v>1971</v>
      </c>
      <c r="B69" s="50">
        <v>207.661</v>
      </c>
      <c r="C69" s="51">
        <f>ShellEggs!M11</f>
        <v>56889.527999999998</v>
      </c>
      <c r="D69" s="51">
        <f t="shared" si="6"/>
        <v>273.95383822672528</v>
      </c>
      <c r="E69" s="51">
        <f t="shared" si="7"/>
        <v>7465.7280000000028</v>
      </c>
      <c r="F69" s="51">
        <f t="shared" si="8"/>
        <v>35.951517136101643</v>
      </c>
      <c r="G69" s="51">
        <f>'Eggs&amp;Egg Products'!L69</f>
        <v>64355.256000000001</v>
      </c>
      <c r="H69" s="51">
        <f t="shared" si="9"/>
        <v>309.90535536282692</v>
      </c>
      <c r="I69" s="51">
        <f>'Eggs&amp;Egg Products'!N69</f>
        <v>8419.8126599999996</v>
      </c>
      <c r="J69" s="51">
        <f t="shared" si="10"/>
        <v>40.545950659969854</v>
      </c>
      <c r="K69" s="51">
        <f>'Eggs&amp;Egg Products'!P69</f>
        <v>8240.4706503420002</v>
      </c>
      <c r="L69" s="51">
        <f t="shared" si="4"/>
        <v>39.682321910912499</v>
      </c>
      <c r="M69" s="51">
        <f>'Eggs&amp;Egg Products'!R69</f>
        <v>62984.489047200004</v>
      </c>
      <c r="N69" s="51">
        <f t="shared" si="5"/>
        <v>303.30437129359871</v>
      </c>
    </row>
    <row r="70" spans="1:14" ht="13.95" customHeight="1" x14ac:dyDescent="0.25">
      <c r="A70" s="49">
        <v>1972</v>
      </c>
      <c r="B70" s="50">
        <v>209.89599999999999</v>
      </c>
      <c r="C70" s="51">
        <f>ShellEggs!M12</f>
        <v>56161.872000000032</v>
      </c>
      <c r="D70" s="51">
        <f t="shared" si="6"/>
        <v>267.56999656972994</v>
      </c>
      <c r="E70" s="51">
        <f t="shared" si="7"/>
        <v>7441.7399999999761</v>
      </c>
      <c r="F70" s="51">
        <f t="shared" si="8"/>
        <v>35.454415520066966</v>
      </c>
      <c r="G70" s="51">
        <f>'Eggs&amp;Egg Products'!L70</f>
        <v>63603.612000000008</v>
      </c>
      <c r="H70" s="51">
        <f t="shared" si="9"/>
        <v>303.0244120897969</v>
      </c>
      <c r="I70" s="51">
        <f>'Eggs&amp;Egg Products'!N70</f>
        <v>8321.4725700000017</v>
      </c>
      <c r="J70" s="51">
        <f t="shared" si="10"/>
        <v>39.645693915081765</v>
      </c>
      <c r="K70" s="51">
        <f>'Eggs&amp;Egg Products'!P70</f>
        <v>8146.7216460300015</v>
      </c>
      <c r="L70" s="51">
        <f t="shared" si="4"/>
        <v>38.813134342865048</v>
      </c>
      <c r="M70" s="51">
        <f>'Eggs&amp;Egg Products'!R70</f>
        <v>62267.936148000008</v>
      </c>
      <c r="N70" s="51">
        <f t="shared" si="5"/>
        <v>296.66089943591118</v>
      </c>
    </row>
    <row r="71" spans="1:14" ht="13.95" customHeight="1" x14ac:dyDescent="0.25">
      <c r="A71" s="49">
        <v>1973</v>
      </c>
      <c r="B71" s="50">
        <v>211.90899999999999</v>
      </c>
      <c r="C71" s="51">
        <f>ShellEggs!M13</f>
        <v>54461.435999999987</v>
      </c>
      <c r="D71" s="51">
        <f t="shared" si="6"/>
        <v>257.00388374254982</v>
      </c>
      <c r="E71" s="51">
        <f t="shared" si="7"/>
        <v>6656.4360000000015</v>
      </c>
      <c r="F71" s="51">
        <f t="shared" si="8"/>
        <v>31.411766371414153</v>
      </c>
      <c r="G71" s="51">
        <f>'Eggs&amp;Egg Products'!L71</f>
        <v>61117.871999999988</v>
      </c>
      <c r="H71" s="51">
        <f t="shared" si="9"/>
        <v>288.41565011396398</v>
      </c>
      <c r="I71" s="51">
        <f>'Eggs&amp;Egg Products'!N71</f>
        <v>7996.2549199999985</v>
      </c>
      <c r="J71" s="51">
        <f t="shared" si="10"/>
        <v>37.734380889910284</v>
      </c>
      <c r="K71" s="51">
        <f>'Eggs&amp;Egg Products'!P71</f>
        <v>7830.7324431559982</v>
      </c>
      <c r="L71" s="51">
        <f t="shared" ref="L71:L102" si="11">IF(K71=0,0,IF($B71=0,0,K71/$B71))</f>
        <v>36.953279205489139</v>
      </c>
      <c r="M71" s="51">
        <f>'Eggs&amp;Egg Products'!R71</f>
        <v>59852.732049599988</v>
      </c>
      <c r="N71" s="51">
        <f t="shared" ref="N71:N102" si="12">IF(M71=0,0,IF($B71=0,0,M71/$B71))</f>
        <v>282.44544615660493</v>
      </c>
    </row>
    <row r="72" spans="1:14" ht="13.95" customHeight="1" x14ac:dyDescent="0.25">
      <c r="A72" s="49">
        <v>1974</v>
      </c>
      <c r="B72" s="50">
        <v>213.85400000000001</v>
      </c>
      <c r="C72" s="51">
        <f>ShellEggs!M14</f>
        <v>53340.311999999991</v>
      </c>
      <c r="D72" s="51">
        <f t="shared" si="6"/>
        <v>249.42396214239616</v>
      </c>
      <c r="E72" s="51">
        <f t="shared" si="7"/>
        <v>7179.3360000000248</v>
      </c>
      <c r="F72" s="51">
        <f t="shared" si="8"/>
        <v>33.571202783207347</v>
      </c>
      <c r="G72" s="51">
        <f>'Eggs&amp;Egg Products'!L72</f>
        <v>60519.648000000016</v>
      </c>
      <c r="H72" s="51">
        <f t="shared" si="9"/>
        <v>282.99516492560349</v>
      </c>
      <c r="I72" s="51">
        <f>'Eggs&amp;Egg Products'!N72</f>
        <v>7917.9872800000021</v>
      </c>
      <c r="J72" s="51">
        <f t="shared" si="10"/>
        <v>37.025200744433128</v>
      </c>
      <c r="K72" s="51">
        <f>'Eggs&amp;Egg Products'!P72</f>
        <v>7757.2521382160021</v>
      </c>
      <c r="L72" s="51">
        <f t="shared" si="11"/>
        <v>36.273589169321134</v>
      </c>
      <c r="M72" s="51">
        <f>'Eggs&amp;Egg Products'!R72</f>
        <v>59291.099145600019</v>
      </c>
      <c r="N72" s="51">
        <f t="shared" si="12"/>
        <v>277.25036307761377</v>
      </c>
    </row>
    <row r="73" spans="1:14" ht="13.95" customHeight="1" x14ac:dyDescent="0.25">
      <c r="A73" s="49">
        <v>1975</v>
      </c>
      <c r="B73" s="50">
        <v>215.97300000000001</v>
      </c>
      <c r="C73" s="51">
        <f>ShellEggs!M15</f>
        <v>52993.319999999985</v>
      </c>
      <c r="D73" s="51">
        <f t="shared" si="6"/>
        <v>245.37011570890797</v>
      </c>
      <c r="E73" s="51">
        <f t="shared" si="7"/>
        <v>6608.3880000000063</v>
      </c>
      <c r="F73" s="51">
        <f t="shared" si="8"/>
        <v>30.598213665597115</v>
      </c>
      <c r="G73" s="51">
        <f>'Eggs&amp;Egg Products'!L73</f>
        <v>59601.707999999991</v>
      </c>
      <c r="H73" s="51">
        <f t="shared" si="9"/>
        <v>275.96832937450512</v>
      </c>
      <c r="I73" s="51">
        <f>'Eggs&amp;Egg Products'!N73</f>
        <v>7797.8901299999989</v>
      </c>
      <c r="J73" s="51">
        <f t="shared" si="10"/>
        <v>36.105856426497752</v>
      </c>
      <c r="K73" s="51">
        <f>'Eggs&amp;Egg Products'!P73</f>
        <v>7641.9323273999989</v>
      </c>
      <c r="L73" s="51">
        <f t="shared" si="11"/>
        <v>35.383739297967793</v>
      </c>
      <c r="M73" s="51">
        <f>'Eggs&amp;Egg Products'!R73</f>
        <v>58409.673839999989</v>
      </c>
      <c r="N73" s="51">
        <f t="shared" si="12"/>
        <v>270.44896278701498</v>
      </c>
    </row>
    <row r="74" spans="1:14" ht="13.95" customHeight="1" x14ac:dyDescent="0.25">
      <c r="A74" s="55">
        <v>1976</v>
      </c>
      <c r="B74" s="56">
        <v>218.035</v>
      </c>
      <c r="C74" s="57">
        <f>ShellEggs!M16</f>
        <v>51746.400000000009</v>
      </c>
      <c r="D74" s="57">
        <f t="shared" si="6"/>
        <v>237.33070378608943</v>
      </c>
      <c r="E74" s="57">
        <f t="shared" si="7"/>
        <v>7084.1039999999848</v>
      </c>
      <c r="F74" s="57">
        <f t="shared" si="8"/>
        <v>32.490673515719884</v>
      </c>
      <c r="G74" s="57">
        <f>'Eggs&amp;Egg Products'!L74</f>
        <v>58830.503999999994</v>
      </c>
      <c r="H74" s="57">
        <f t="shared" si="9"/>
        <v>269.82137730180932</v>
      </c>
      <c r="I74" s="57">
        <f>'Eggs&amp;Egg Products'!N74</f>
        <v>7696.9909399999997</v>
      </c>
      <c r="J74" s="57">
        <f t="shared" si="10"/>
        <v>35.301630196986721</v>
      </c>
      <c r="K74" s="57">
        <f>'Eggs&amp;Egg Products'!P74</f>
        <v>7545.3602184819993</v>
      </c>
      <c r="L74" s="57">
        <f t="shared" si="11"/>
        <v>34.60618808210608</v>
      </c>
      <c r="M74" s="57">
        <f>'Eggs&amp;Egg Products'!R74</f>
        <v>57671.543071199994</v>
      </c>
      <c r="N74" s="57">
        <f t="shared" si="12"/>
        <v>264.50589616896366</v>
      </c>
    </row>
    <row r="75" spans="1:14" ht="13.95" customHeight="1" x14ac:dyDescent="0.25">
      <c r="A75" s="55">
        <v>1977</v>
      </c>
      <c r="B75" s="56">
        <v>220.23899999999998</v>
      </c>
      <c r="C75" s="57">
        <f>ShellEggs!M17</f>
        <v>50891.351999999999</v>
      </c>
      <c r="D75" s="57">
        <f t="shared" si="6"/>
        <v>231.07329764483131</v>
      </c>
      <c r="E75" s="57">
        <f t="shared" si="7"/>
        <v>7917.6600000000035</v>
      </c>
      <c r="F75" s="57">
        <f t="shared" si="8"/>
        <v>35.95030852846228</v>
      </c>
      <c r="G75" s="57">
        <f>'Eggs&amp;Egg Products'!L75</f>
        <v>58809.012000000002</v>
      </c>
      <c r="H75" s="57">
        <f t="shared" si="9"/>
        <v>267.02360617329362</v>
      </c>
      <c r="I75" s="57">
        <f>'Eggs&amp;Egg Products'!N75</f>
        <v>7694.179070000001</v>
      </c>
      <c r="J75" s="57">
        <f t="shared" si="10"/>
        <v>34.935588474339248</v>
      </c>
      <c r="K75" s="57">
        <f>'Eggs&amp;Egg Products'!P75</f>
        <v>7545.6814139490016</v>
      </c>
      <c r="L75" s="57">
        <f t="shared" si="11"/>
        <v>34.261331616784503</v>
      </c>
      <c r="M75" s="57">
        <f>'Eggs&amp;Egg Products'!R75</f>
        <v>57673.998068400004</v>
      </c>
      <c r="N75" s="57">
        <f t="shared" si="12"/>
        <v>261.87005057414905</v>
      </c>
    </row>
    <row r="76" spans="1:14" ht="13.95" customHeight="1" x14ac:dyDescent="0.25">
      <c r="A76" s="55">
        <v>1978</v>
      </c>
      <c r="B76" s="56">
        <v>222.58500000000001</v>
      </c>
      <c r="C76" s="57">
        <f>ShellEggs!M18</f>
        <v>52796.400000000023</v>
      </c>
      <c r="D76" s="57">
        <f t="shared" si="6"/>
        <v>237.19657658871901</v>
      </c>
      <c r="E76" s="57">
        <f t="shared" si="7"/>
        <v>7644.8999999999724</v>
      </c>
      <c r="F76" s="57">
        <f t="shared" si="8"/>
        <v>34.345980187344033</v>
      </c>
      <c r="G76" s="57">
        <f>'Eggs&amp;Egg Products'!L76</f>
        <v>60441.299999999996</v>
      </c>
      <c r="H76" s="57">
        <f t="shared" si="9"/>
        <v>271.54255677606307</v>
      </c>
      <c r="I76" s="57">
        <f>'Eggs&amp;Egg Products'!N76</f>
        <v>7907.73675</v>
      </c>
      <c r="J76" s="57">
        <f t="shared" si="10"/>
        <v>35.526817844868255</v>
      </c>
      <c r="K76" s="57">
        <f>'Eggs&amp;Egg Products'!P76</f>
        <v>7757.4897517500003</v>
      </c>
      <c r="L76" s="57">
        <f t="shared" si="11"/>
        <v>34.851808305815759</v>
      </c>
      <c r="M76" s="57">
        <f>'Eggs&amp;Egg Products'!R76</f>
        <v>59292.915299999993</v>
      </c>
      <c r="N76" s="57">
        <f t="shared" si="12"/>
        <v>266.38324819731781</v>
      </c>
    </row>
    <row r="77" spans="1:14" ht="13.95" customHeight="1" x14ac:dyDescent="0.25">
      <c r="A77" s="55">
        <v>1979</v>
      </c>
      <c r="B77" s="56">
        <v>225.05500000000001</v>
      </c>
      <c r="C77" s="57">
        <f>ShellEggs!M19</f>
        <v>54269.952000000005</v>
      </c>
      <c r="D77" s="57">
        <f t="shared" si="6"/>
        <v>241.14084112772434</v>
      </c>
      <c r="E77" s="57">
        <f t="shared" si="7"/>
        <v>7970.3639999999723</v>
      </c>
      <c r="F77" s="57">
        <f t="shared" si="8"/>
        <v>35.415182955277473</v>
      </c>
      <c r="G77" s="57">
        <f>'Eggs&amp;Egg Products'!L77</f>
        <v>62240.315999999977</v>
      </c>
      <c r="H77" s="57">
        <f t="shared" si="9"/>
        <v>276.55602408300183</v>
      </c>
      <c r="I77" s="57">
        <f>'Eggs&amp;Egg Products'!N77</f>
        <v>8143.1080099999981</v>
      </c>
      <c r="J77" s="57">
        <f t="shared" si="10"/>
        <v>36.182746484192741</v>
      </c>
      <c r="K77" s="57">
        <f>'Eggs&amp;Egg Products'!P77</f>
        <v>7990.8318902129977</v>
      </c>
      <c r="L77" s="57">
        <f t="shared" si="11"/>
        <v>35.50612912493834</v>
      </c>
      <c r="M77" s="57">
        <f>'Eggs&amp;Egg Products'!R77</f>
        <v>61076.422090799977</v>
      </c>
      <c r="N77" s="57">
        <f t="shared" si="12"/>
        <v>271.38442643264966</v>
      </c>
    </row>
    <row r="78" spans="1:14" ht="13.95" customHeight="1" x14ac:dyDescent="0.25">
      <c r="A78" s="55">
        <v>1980</v>
      </c>
      <c r="B78" s="56">
        <v>227.726</v>
      </c>
      <c r="C78" s="57">
        <f>ShellEggs!M20</f>
        <v>53795.784</v>
      </c>
      <c r="D78" s="57">
        <f t="shared" si="6"/>
        <v>236.23031186601443</v>
      </c>
      <c r="E78" s="57">
        <f t="shared" si="7"/>
        <v>7948.6679999999906</v>
      </c>
      <c r="F78" s="57">
        <f t="shared" si="8"/>
        <v>34.904525614115165</v>
      </c>
      <c r="G78" s="57">
        <f>'Eggs&amp;Egg Products'!L78</f>
        <v>61744.45199999999</v>
      </c>
      <c r="H78" s="57">
        <f t="shared" si="9"/>
        <v>271.13483748012959</v>
      </c>
      <c r="I78" s="57">
        <f>'Eggs&amp;Egg Products'!N78</f>
        <v>8078.232469999999</v>
      </c>
      <c r="J78" s="57">
        <f t="shared" si="10"/>
        <v>35.473474570316952</v>
      </c>
      <c r="K78" s="57">
        <f>'Eggs&amp;Egg Products'!P78</f>
        <v>7930.4008157989992</v>
      </c>
      <c r="L78" s="57">
        <f t="shared" si="11"/>
        <v>34.824309985680159</v>
      </c>
      <c r="M78" s="57">
        <f>'Eggs&amp;Egg Products'!R78</f>
        <v>60614.528528399991</v>
      </c>
      <c r="N78" s="57">
        <f t="shared" si="12"/>
        <v>266.1730699542432</v>
      </c>
    </row>
    <row r="79" spans="1:14" ht="13.95" customHeight="1" x14ac:dyDescent="0.25">
      <c r="A79" s="49">
        <v>1981</v>
      </c>
      <c r="B79" s="50">
        <v>229.96600000000001</v>
      </c>
      <c r="C79" s="51">
        <f>ShellEggs!M21</f>
        <v>53407.367999999995</v>
      </c>
      <c r="D79" s="51">
        <f t="shared" si="6"/>
        <v>232.24027899776485</v>
      </c>
      <c r="E79" s="51">
        <f t="shared" si="7"/>
        <v>7401.0720000000147</v>
      </c>
      <c r="F79" s="51">
        <f t="shared" si="8"/>
        <v>32.183331448996874</v>
      </c>
      <c r="G79" s="51">
        <f>'Eggs&amp;Egg Products'!L79</f>
        <v>60808.44000000001</v>
      </c>
      <c r="H79" s="51">
        <f t="shared" si="9"/>
        <v>264.4236104467617</v>
      </c>
      <c r="I79" s="51">
        <f>'Eggs&amp;Egg Products'!N79</f>
        <v>7955.7709000000013</v>
      </c>
      <c r="J79" s="51">
        <f t="shared" si="10"/>
        <v>34.595422366784661</v>
      </c>
      <c r="K79" s="51">
        <f>'Eggs&amp;Egg Products'!P79</f>
        <v>7812.5670238000012</v>
      </c>
      <c r="L79" s="51">
        <f t="shared" si="11"/>
        <v>33.972704764182538</v>
      </c>
      <c r="M79" s="51">
        <f>'Eggs&amp;Egg Products'!R79</f>
        <v>59713.888080000012</v>
      </c>
      <c r="N79" s="51">
        <f t="shared" si="12"/>
        <v>259.66398545872005</v>
      </c>
    </row>
    <row r="80" spans="1:14" ht="13.95" customHeight="1" x14ac:dyDescent="0.25">
      <c r="A80" s="49">
        <v>1982</v>
      </c>
      <c r="B80" s="50">
        <v>232.18799999999999</v>
      </c>
      <c r="C80" s="51">
        <f>ShellEggs!M22</f>
        <v>53456.915999999997</v>
      </c>
      <c r="D80" s="51">
        <f t="shared" si="6"/>
        <v>230.23117473771254</v>
      </c>
      <c r="E80" s="51">
        <f t="shared" si="7"/>
        <v>7870.6200000000099</v>
      </c>
      <c r="F80" s="51">
        <f t="shared" si="8"/>
        <v>33.897617447930173</v>
      </c>
      <c r="G80" s="51">
        <f>'Eggs&amp;Egg Products'!L80</f>
        <v>61327.536000000007</v>
      </c>
      <c r="H80" s="51">
        <f t="shared" si="9"/>
        <v>264.12879218564274</v>
      </c>
      <c r="I80" s="51">
        <f>'Eggs&amp;Egg Products'!N80</f>
        <v>8023.6859600000016</v>
      </c>
      <c r="J80" s="51">
        <f t="shared" si="10"/>
        <v>34.556850310954921</v>
      </c>
      <c r="K80" s="51">
        <f>'Eggs&amp;Egg Products'!P80</f>
        <v>7881.6667185080014</v>
      </c>
      <c r="L80" s="51">
        <f t="shared" si="11"/>
        <v>33.945194060451023</v>
      </c>
      <c r="M80" s="51">
        <f>'Eggs&amp;Egg Products'!R80</f>
        <v>60242.038612800003</v>
      </c>
      <c r="N80" s="51">
        <f t="shared" si="12"/>
        <v>259.4537125639568</v>
      </c>
    </row>
    <row r="81" spans="1:14" ht="13.95" customHeight="1" x14ac:dyDescent="0.25">
      <c r="A81" s="49">
        <v>1983</v>
      </c>
      <c r="B81" s="50">
        <v>234.30699999999999</v>
      </c>
      <c r="C81" s="51">
        <f>ShellEggs!M23</f>
        <v>52752.131999999983</v>
      </c>
      <c r="D81" s="51">
        <f t="shared" si="6"/>
        <v>225.1410841332098</v>
      </c>
      <c r="E81" s="51">
        <f t="shared" si="7"/>
        <v>8219.6040000000066</v>
      </c>
      <c r="F81" s="51">
        <f t="shared" si="8"/>
        <v>35.080488419040009</v>
      </c>
      <c r="G81" s="51">
        <f>'Eggs&amp;Egg Products'!L81</f>
        <v>60971.73599999999</v>
      </c>
      <c r="H81" s="51">
        <f t="shared" si="9"/>
        <v>260.22157255224982</v>
      </c>
      <c r="I81" s="51">
        <f>'Eggs&amp;Egg Products'!N81</f>
        <v>7977.1354599999986</v>
      </c>
      <c r="J81" s="51">
        <f t="shared" si="10"/>
        <v>34.045655742252684</v>
      </c>
      <c r="K81" s="51">
        <f>'Eggs&amp;Egg Products'!P81</f>
        <v>7839.1310165419991</v>
      </c>
      <c r="L81" s="51">
        <f t="shared" si="11"/>
        <v>33.456665897911712</v>
      </c>
      <c r="M81" s="51">
        <f>'Eggs&amp;Egg Products'!R81</f>
        <v>59916.924967199993</v>
      </c>
      <c r="N81" s="51">
        <f t="shared" si="12"/>
        <v>255.7197393470959</v>
      </c>
    </row>
    <row r="82" spans="1:14" ht="13.95" customHeight="1" x14ac:dyDescent="0.25">
      <c r="A82" s="49">
        <v>1984</v>
      </c>
      <c r="B82" s="50">
        <v>236.34800000000001</v>
      </c>
      <c r="C82" s="51">
        <f>ShellEggs!M24</f>
        <v>52658.879999999997</v>
      </c>
      <c r="D82" s="51">
        <f t="shared" si="6"/>
        <v>222.80230846040581</v>
      </c>
      <c r="E82" s="51">
        <f t="shared" si="7"/>
        <v>8818.7280000000028</v>
      </c>
      <c r="F82" s="51">
        <f t="shared" si="8"/>
        <v>37.312471440418378</v>
      </c>
      <c r="G82" s="51">
        <f>'Eggs&amp;Egg Products'!L82</f>
        <v>61477.608</v>
      </c>
      <c r="H82" s="51">
        <f t="shared" si="9"/>
        <v>260.1147799008242</v>
      </c>
      <c r="I82" s="51">
        <f>'Eggs&amp;Egg Products'!N82</f>
        <v>8043.3203800000001</v>
      </c>
      <c r="J82" s="51">
        <f t="shared" si="10"/>
        <v>34.031683703691165</v>
      </c>
      <c r="K82" s="51">
        <f>'Eggs&amp;Egg Products'!P82</f>
        <v>7906.5839335399996</v>
      </c>
      <c r="L82" s="51">
        <f t="shared" si="11"/>
        <v>33.453145080728412</v>
      </c>
      <c r="M82" s="51">
        <f>'Eggs&amp;Egg Products'!R82</f>
        <v>60432.488663999997</v>
      </c>
      <c r="N82" s="51">
        <f t="shared" si="12"/>
        <v>255.69282864251016</v>
      </c>
    </row>
    <row r="83" spans="1:14" ht="13.95" customHeight="1" x14ac:dyDescent="0.25">
      <c r="A83" s="49">
        <v>1985</v>
      </c>
      <c r="B83" s="50">
        <v>238.46600000000001</v>
      </c>
      <c r="C83" s="51">
        <f>ShellEggs!M25</f>
        <v>51626.231999999996</v>
      </c>
      <c r="D83" s="51">
        <f t="shared" si="6"/>
        <v>216.49305142032824</v>
      </c>
      <c r="E83" s="51">
        <f t="shared" si="7"/>
        <v>9222.5639999999912</v>
      </c>
      <c r="F83" s="51">
        <f t="shared" si="8"/>
        <v>38.674544798839207</v>
      </c>
      <c r="G83" s="51">
        <f>'Eggs&amp;Egg Products'!L83</f>
        <v>60848.795999999988</v>
      </c>
      <c r="H83" s="51">
        <f t="shared" si="9"/>
        <v>255.16759621916745</v>
      </c>
      <c r="I83" s="51">
        <f>'Eggs&amp;Egg Products'!N83</f>
        <v>7961.0508099999988</v>
      </c>
      <c r="J83" s="51">
        <f t="shared" si="10"/>
        <v>33.38442717200774</v>
      </c>
      <c r="K83" s="51">
        <f>'Eggs&amp;Egg Products'!P83</f>
        <v>7828.1012614729989</v>
      </c>
      <c r="L83" s="51">
        <f t="shared" si="11"/>
        <v>32.826907238235215</v>
      </c>
      <c r="M83" s="51">
        <f>'Eggs&amp;Egg Products'!R83</f>
        <v>59832.621106799983</v>
      </c>
      <c r="N83" s="51">
        <f t="shared" si="12"/>
        <v>250.90629736230733</v>
      </c>
    </row>
    <row r="84" spans="1:14" ht="13.95" customHeight="1" x14ac:dyDescent="0.25">
      <c r="A84" s="55">
        <v>1986</v>
      </c>
      <c r="B84" s="56">
        <v>240.65100000000001</v>
      </c>
      <c r="C84" s="57">
        <f>ShellEggs!M26</f>
        <v>51604.056000000011</v>
      </c>
      <c r="D84" s="57">
        <f t="shared" si="6"/>
        <v>214.43524439956622</v>
      </c>
      <c r="E84" s="57">
        <f t="shared" si="7"/>
        <v>9402.7079999999769</v>
      </c>
      <c r="F84" s="57">
        <f t="shared" si="8"/>
        <v>39.071967288729226</v>
      </c>
      <c r="G84" s="57">
        <f>'Eggs&amp;Egg Products'!L84</f>
        <v>61006.763999999988</v>
      </c>
      <c r="H84" s="57">
        <f t="shared" si="9"/>
        <v>253.50721168829543</v>
      </c>
      <c r="I84" s="57">
        <f>'Eggs&amp;Egg Products'!N84</f>
        <v>7981.7182899999989</v>
      </c>
      <c r="J84" s="57">
        <f t="shared" si="10"/>
        <v>33.167193529218657</v>
      </c>
      <c r="K84" s="57">
        <f>'Eggs&amp;Egg Products'!P84</f>
        <v>7851.616281872999</v>
      </c>
      <c r="L84" s="57">
        <f t="shared" si="11"/>
        <v>32.626568274692389</v>
      </c>
      <c r="M84" s="57">
        <f>'Eggs&amp;Egg Products'!R84</f>
        <v>60012.353746799992</v>
      </c>
      <c r="N84" s="57">
        <f t="shared" si="12"/>
        <v>249.37504413777623</v>
      </c>
    </row>
    <row r="85" spans="1:14" ht="13.95" customHeight="1" x14ac:dyDescent="0.25">
      <c r="A85" s="55">
        <v>1987</v>
      </c>
      <c r="B85" s="56">
        <v>242.804</v>
      </c>
      <c r="C85" s="57">
        <f>ShellEggs!M27</f>
        <v>51106.319999999992</v>
      </c>
      <c r="D85" s="57">
        <f t="shared" si="6"/>
        <v>210.48384705359052</v>
      </c>
      <c r="E85" s="57">
        <f t="shared" si="7"/>
        <v>10511.975999999995</v>
      </c>
      <c r="F85" s="57">
        <f t="shared" si="8"/>
        <v>43.294080822391706</v>
      </c>
      <c r="G85" s="57">
        <f>'Eggs&amp;Egg Products'!L85</f>
        <v>61618.295999999988</v>
      </c>
      <c r="H85" s="57">
        <f t="shared" si="9"/>
        <v>253.77792787598221</v>
      </c>
      <c r="I85" s="57">
        <f>'Eggs&amp;Egg Products'!N85</f>
        <v>8061.7270599999993</v>
      </c>
      <c r="J85" s="57">
        <f t="shared" si="10"/>
        <v>33.202612230441012</v>
      </c>
      <c r="K85" s="57">
        <f>'Eggs&amp;Egg Products'!P85</f>
        <v>7932.7394270399991</v>
      </c>
      <c r="L85" s="57">
        <f t="shared" si="11"/>
        <v>32.671370434753953</v>
      </c>
      <c r="M85" s="57">
        <f>'Eggs&amp;Egg Products'!R85</f>
        <v>60632.403263999986</v>
      </c>
      <c r="N85" s="57">
        <f t="shared" si="12"/>
        <v>249.71748102996651</v>
      </c>
    </row>
    <row r="86" spans="1:14" ht="13.95" customHeight="1" x14ac:dyDescent="0.25">
      <c r="A86" s="55">
        <v>1988</v>
      </c>
      <c r="B86" s="56">
        <v>245.02099999999999</v>
      </c>
      <c r="C86" s="57">
        <f>ShellEggs!M28</f>
        <v>49587.48000000001</v>
      </c>
      <c r="D86" s="57">
        <f t="shared" si="6"/>
        <v>202.38053064839346</v>
      </c>
      <c r="E86" s="57">
        <f t="shared" si="7"/>
        <v>10823.016000000003</v>
      </c>
      <c r="F86" s="57">
        <f t="shared" si="8"/>
        <v>44.171789356830658</v>
      </c>
      <c r="G86" s="57">
        <f>'Eggs&amp;Egg Products'!L86</f>
        <v>60410.496000000014</v>
      </c>
      <c r="H86" s="57">
        <f t="shared" si="9"/>
        <v>246.55232000522412</v>
      </c>
      <c r="I86" s="57">
        <f>'Eggs&amp;Egg Products'!N86</f>
        <v>7903.7065600000024</v>
      </c>
      <c r="J86" s="57">
        <f t="shared" si="10"/>
        <v>32.257261867350159</v>
      </c>
      <c r="K86" s="57">
        <f>'Eggs&amp;Egg Products'!P86</f>
        <v>7779.6183670080018</v>
      </c>
      <c r="L86" s="57">
        <f t="shared" si="11"/>
        <v>31.750822856032759</v>
      </c>
      <c r="M86" s="57">
        <f>'Eggs&amp;Egg Products'!R86</f>
        <v>59462.051212800012</v>
      </c>
      <c r="N86" s="57">
        <f t="shared" si="12"/>
        <v>242.68144858114209</v>
      </c>
    </row>
    <row r="87" spans="1:14" ht="13.95" customHeight="1" x14ac:dyDescent="0.25">
      <c r="A87" s="55">
        <v>1989</v>
      </c>
      <c r="B87" s="56">
        <v>247.34200000000001</v>
      </c>
      <c r="C87" s="57">
        <f>ShellEggs!M29</f>
        <v>47670.02399999999</v>
      </c>
      <c r="D87" s="57">
        <f t="shared" si="6"/>
        <v>192.72919277761153</v>
      </c>
      <c r="E87" s="57">
        <f t="shared" si="7"/>
        <v>10952.160000000018</v>
      </c>
      <c r="F87" s="57">
        <f t="shared" si="8"/>
        <v>44.279418780474067</v>
      </c>
      <c r="G87" s="57">
        <f>'Eggs&amp;Egg Products'!L87</f>
        <v>58622.184000000008</v>
      </c>
      <c r="H87" s="57">
        <f t="shared" si="9"/>
        <v>237.00861155808559</v>
      </c>
      <c r="I87" s="57">
        <f>'Eggs&amp;Egg Products'!N87</f>
        <v>7669.735740000001</v>
      </c>
      <c r="J87" s="57">
        <f t="shared" si="10"/>
        <v>31.008626678849531</v>
      </c>
      <c r="K87" s="57">
        <f>'Eggs&amp;Egg Products'!P87</f>
        <v>7552.3887831780012</v>
      </c>
      <c r="L87" s="57">
        <f t="shared" si="11"/>
        <v>30.534194690663135</v>
      </c>
      <c r="M87" s="57">
        <f>'Eggs&amp;Egg Products'!R87</f>
        <v>57725.26458480001</v>
      </c>
      <c r="N87" s="57">
        <f t="shared" si="12"/>
        <v>233.38237980124688</v>
      </c>
    </row>
    <row r="88" spans="1:14" ht="13.95" customHeight="1" x14ac:dyDescent="0.25">
      <c r="A88" s="55">
        <v>1990</v>
      </c>
      <c r="B88" s="56">
        <v>250.13200000000001</v>
      </c>
      <c r="C88" s="57">
        <f>ShellEggs!M30</f>
        <v>46566.112857142864</v>
      </c>
      <c r="D88" s="57">
        <f t="shared" si="6"/>
        <v>186.1661556983627</v>
      </c>
      <c r="E88" s="57">
        <f t="shared" si="7"/>
        <v>11995.229809523786</v>
      </c>
      <c r="F88" s="57">
        <f t="shared" si="8"/>
        <v>47.955598681991049</v>
      </c>
      <c r="G88" s="57">
        <f>'Eggs&amp;Egg Products'!L88</f>
        <v>58561.342666666649</v>
      </c>
      <c r="H88" s="57">
        <f t="shared" si="9"/>
        <v>234.12175438035376</v>
      </c>
      <c r="I88" s="57">
        <f>'Eggs&amp;Egg Products'!N88</f>
        <v>7661.775665555554</v>
      </c>
      <c r="J88" s="57">
        <f t="shared" si="10"/>
        <v>30.630929531429622</v>
      </c>
      <c r="K88" s="57">
        <f>'Eggs&amp;Egg Products'!P88</f>
        <v>7546.8490305722207</v>
      </c>
      <c r="L88" s="57">
        <f t="shared" si="11"/>
        <v>30.171465588458176</v>
      </c>
      <c r="M88" s="57">
        <f>'Eggs&amp;Egg Products'!R88</f>
        <v>57682.922526666647</v>
      </c>
      <c r="N88" s="57">
        <f t="shared" si="12"/>
        <v>230.60992806464844</v>
      </c>
    </row>
    <row r="89" spans="1:14" ht="13.95" customHeight="1" x14ac:dyDescent="0.25">
      <c r="A89" s="49">
        <v>1991</v>
      </c>
      <c r="B89" s="50">
        <v>253.49299999999999</v>
      </c>
      <c r="C89" s="51">
        <f>ShellEggs!M31</f>
        <v>46230.315999999999</v>
      </c>
      <c r="D89" s="51">
        <f t="shared" si="6"/>
        <v>182.37314639851988</v>
      </c>
      <c r="E89" s="51">
        <f t="shared" si="7"/>
        <v>12803.443999999996</v>
      </c>
      <c r="F89" s="51">
        <f t="shared" si="8"/>
        <v>50.508077146114474</v>
      </c>
      <c r="G89" s="51">
        <f>'Eggs&amp;Egg Products'!L89</f>
        <v>59033.759999999995</v>
      </c>
      <c r="H89" s="51">
        <f t="shared" si="9"/>
        <v>232.88122354463437</v>
      </c>
      <c r="I89" s="51">
        <f>'Eggs&amp;Egg Products'!N89</f>
        <v>7723.5835999999999</v>
      </c>
      <c r="J89" s="51">
        <f t="shared" si="10"/>
        <v>30.468626747089665</v>
      </c>
      <c r="K89" s="51">
        <f>'Eggs&amp;Egg Products'!P89</f>
        <v>7607.7298460000002</v>
      </c>
      <c r="L89" s="51">
        <f t="shared" si="11"/>
        <v>30.01159734588332</v>
      </c>
      <c r="M89" s="51">
        <f>'Eggs&amp;Egg Products'!R89</f>
        <v>58148.253599999996</v>
      </c>
      <c r="N89" s="51">
        <f t="shared" si="12"/>
        <v>229.38800519146486</v>
      </c>
    </row>
    <row r="90" spans="1:14" ht="13.95" customHeight="1" x14ac:dyDescent="0.25">
      <c r="A90" s="49">
        <v>1992</v>
      </c>
      <c r="B90" s="50">
        <v>256.89400000000001</v>
      </c>
      <c r="C90" s="51">
        <f>ShellEggs!M32</f>
        <v>46147.08</v>
      </c>
      <c r="D90" s="51">
        <f t="shared" si="6"/>
        <v>179.63471315017088</v>
      </c>
      <c r="E90" s="51">
        <f t="shared" si="7"/>
        <v>13874.579999999987</v>
      </c>
      <c r="F90" s="51">
        <f t="shared" si="8"/>
        <v>54.008968679688849</v>
      </c>
      <c r="G90" s="51">
        <f>'Eggs&amp;Egg Products'!L90</f>
        <v>60021.659999999989</v>
      </c>
      <c r="H90" s="51">
        <f t="shared" si="9"/>
        <v>233.64368182985973</v>
      </c>
      <c r="I90" s="51">
        <f>'Eggs&amp;Egg Products'!N90</f>
        <v>7852.8338499999991</v>
      </c>
      <c r="J90" s="51">
        <f t="shared" si="10"/>
        <v>30.568381706073318</v>
      </c>
      <c r="K90" s="51">
        <f>'Eggs&amp;Egg Products'!P90</f>
        <v>7735.0413422499987</v>
      </c>
      <c r="L90" s="51">
        <f t="shared" si="11"/>
        <v>30.109855980482216</v>
      </c>
      <c r="M90" s="51">
        <f>'Eggs&amp;Egg Products'!R90</f>
        <v>59121.335099999989</v>
      </c>
      <c r="N90" s="51">
        <f t="shared" si="12"/>
        <v>230.13902660241183</v>
      </c>
    </row>
    <row r="91" spans="1:14" ht="13.95" customHeight="1" x14ac:dyDescent="0.25">
      <c r="A91" s="49">
        <v>1993</v>
      </c>
      <c r="B91" s="50">
        <v>260.255</v>
      </c>
      <c r="C91" s="51">
        <f>ShellEggs!M33</f>
        <v>46263.428</v>
      </c>
      <c r="D91" s="51">
        <f t="shared" si="6"/>
        <v>177.76191811876814</v>
      </c>
      <c r="E91" s="51">
        <f t="shared" si="7"/>
        <v>14548.076824604723</v>
      </c>
      <c r="F91" s="51">
        <f t="shared" si="8"/>
        <v>55.899317302663633</v>
      </c>
      <c r="G91" s="51">
        <f>'Eggs&amp;Egg Products'!L91</f>
        <v>60811.504824604723</v>
      </c>
      <c r="H91" s="51">
        <f t="shared" si="9"/>
        <v>233.66123542143177</v>
      </c>
      <c r="I91" s="51">
        <f>'Eggs&amp;Egg Products'!N91</f>
        <v>7956.1718812191184</v>
      </c>
      <c r="J91" s="51">
        <f t="shared" si="10"/>
        <v>30.570678300970659</v>
      </c>
      <c r="K91" s="51">
        <f>'Eggs&amp;Egg Products'!P91</f>
        <v>7836.8293030008317</v>
      </c>
      <c r="L91" s="51">
        <f t="shared" si="11"/>
        <v>30.1121181264561</v>
      </c>
      <c r="M91" s="51">
        <f>'Eggs&amp;Egg Products'!R91</f>
        <v>59899.332252235654</v>
      </c>
      <c r="N91" s="51">
        <f t="shared" si="12"/>
        <v>230.1563168901103</v>
      </c>
    </row>
    <row r="92" spans="1:14" ht="13.95" customHeight="1" x14ac:dyDescent="0.25">
      <c r="A92" s="49">
        <v>1994</v>
      </c>
      <c r="B92" s="50">
        <v>263.43599999999998</v>
      </c>
      <c r="C92" s="51">
        <f>ShellEggs!M34</f>
        <v>46128.164000000004</v>
      </c>
      <c r="D92" s="51">
        <f t="shared" si="6"/>
        <v>175.1019754323631</v>
      </c>
      <c r="E92" s="51">
        <f t="shared" si="7"/>
        <v>15792.610636057463</v>
      </c>
      <c r="F92" s="51">
        <f t="shared" si="8"/>
        <v>59.948566771654079</v>
      </c>
      <c r="G92" s="51">
        <f>'Eggs&amp;Egg Products'!L92</f>
        <v>61920.774636057467</v>
      </c>
      <c r="H92" s="51">
        <f t="shared" si="9"/>
        <v>235.05054220401718</v>
      </c>
      <c r="I92" s="51">
        <f>'Eggs&amp;Egg Products'!N92</f>
        <v>8101.3013482175184</v>
      </c>
      <c r="J92" s="51">
        <f t="shared" si="10"/>
        <v>30.752445938358914</v>
      </c>
      <c r="K92" s="51">
        <f>'Eggs&amp;Egg Products'!P92</f>
        <v>7979.7818279942558</v>
      </c>
      <c r="L92" s="51">
        <f t="shared" si="11"/>
        <v>30.291159249283531</v>
      </c>
      <c r="M92" s="51">
        <f>'Eggs&amp;Egg Products'!R92</f>
        <v>60991.963016516602</v>
      </c>
      <c r="N92" s="51">
        <f t="shared" si="12"/>
        <v>231.52478407095691</v>
      </c>
    </row>
    <row r="93" spans="1:14" ht="13.95" customHeight="1" x14ac:dyDescent="0.25">
      <c r="A93" s="49">
        <v>1995</v>
      </c>
      <c r="B93" s="50">
        <v>266.55700000000002</v>
      </c>
      <c r="C93" s="51">
        <f>ShellEggs!M35</f>
        <v>45927.518411999998</v>
      </c>
      <c r="D93" s="51">
        <f t="shared" si="6"/>
        <v>172.29905203014738</v>
      </c>
      <c r="E93" s="51">
        <f t="shared" si="7"/>
        <v>15985.774092042418</v>
      </c>
      <c r="F93" s="51">
        <f t="shared" si="8"/>
        <v>59.971316048884169</v>
      </c>
      <c r="G93" s="51">
        <f>'Eggs&amp;Egg Products'!L93</f>
        <v>61913.292504042416</v>
      </c>
      <c r="H93" s="51">
        <f t="shared" si="9"/>
        <v>232.27036807903156</v>
      </c>
      <c r="I93" s="51">
        <f>'Eggs&amp;Egg Products'!N93</f>
        <v>8100.3224359455498</v>
      </c>
      <c r="J93" s="51">
        <f t="shared" si="10"/>
        <v>30.388706490339963</v>
      </c>
      <c r="K93" s="51">
        <f>'Eggs&amp;Egg Products'!P93</f>
        <v>7978.8175994063668</v>
      </c>
      <c r="L93" s="51">
        <f t="shared" si="11"/>
        <v>29.932875892984864</v>
      </c>
      <c r="M93" s="51">
        <f>'Eggs&amp;Egg Products'!R93</f>
        <v>60984.593116481781</v>
      </c>
      <c r="N93" s="51">
        <f t="shared" si="12"/>
        <v>228.78631255784609</v>
      </c>
    </row>
    <row r="94" spans="1:14" ht="13.95" customHeight="1" x14ac:dyDescent="0.25">
      <c r="A94" s="55">
        <v>1996</v>
      </c>
      <c r="B94" s="56">
        <v>269.66699999999997</v>
      </c>
      <c r="C94" s="57">
        <f>ShellEggs!M36</f>
        <v>46459.430683999992</v>
      </c>
      <c r="D94" s="57">
        <f t="shared" si="6"/>
        <v>172.2844496508657</v>
      </c>
      <c r="E94" s="57">
        <f t="shared" si="7"/>
        <v>16489.669500398646</v>
      </c>
      <c r="F94" s="57">
        <f t="shared" si="8"/>
        <v>61.148266196452099</v>
      </c>
      <c r="G94" s="57">
        <f>'Eggs&amp;Egg Products'!L94</f>
        <v>62949.100184398638</v>
      </c>
      <c r="H94" s="57">
        <f t="shared" si="9"/>
        <v>233.43271584731778</v>
      </c>
      <c r="I94" s="57">
        <f>'Eggs&amp;Egg Products'!N94</f>
        <v>8235.840607458822</v>
      </c>
      <c r="J94" s="57">
        <f t="shared" si="10"/>
        <v>30.54078032335741</v>
      </c>
      <c r="K94" s="57">
        <f>'Eggs&amp;Egg Products'!P94</f>
        <v>8112.3029983469396</v>
      </c>
      <c r="L94" s="57">
        <f t="shared" si="11"/>
        <v>30.08266861850705</v>
      </c>
      <c r="M94" s="57">
        <f>'Eggs&amp;Egg Products'!R94</f>
        <v>62004.863681632654</v>
      </c>
      <c r="N94" s="57">
        <f t="shared" si="12"/>
        <v>229.93122510960799</v>
      </c>
    </row>
    <row r="95" spans="1:14" ht="13.95" customHeight="1" x14ac:dyDescent="0.25">
      <c r="A95" s="55">
        <v>1997</v>
      </c>
      <c r="B95" s="56">
        <v>272.91199999999998</v>
      </c>
      <c r="C95" s="57">
        <f>ShellEggs!M37</f>
        <v>46384.013116000002</v>
      </c>
      <c r="D95" s="57">
        <f t="shared" si="6"/>
        <v>169.95959545934224</v>
      </c>
      <c r="E95" s="57">
        <f t="shared" si="7"/>
        <v>17559.661693561393</v>
      </c>
      <c r="F95" s="57">
        <f t="shared" si="8"/>
        <v>64.34184533315279</v>
      </c>
      <c r="G95" s="57">
        <f>'Eggs&amp;Egg Products'!L95</f>
        <v>63943.674809561395</v>
      </c>
      <c r="H95" s="57">
        <f t="shared" si="9"/>
        <v>234.30144079249501</v>
      </c>
      <c r="I95" s="57">
        <f>'Eggs&amp;Egg Products'!N95</f>
        <v>8365.964120917617</v>
      </c>
      <c r="J95" s="57">
        <f t="shared" si="10"/>
        <v>30.654438503684769</v>
      </c>
      <c r="K95" s="57">
        <f>'Eggs&amp;Egg Products'!P95</f>
        <v>8240.4746591038529</v>
      </c>
      <c r="L95" s="57">
        <f t="shared" si="11"/>
        <v>30.194621926129496</v>
      </c>
      <c r="M95" s="57">
        <f>'Eggs&amp;Egg Products'!R95</f>
        <v>62984.519687417975</v>
      </c>
      <c r="N95" s="57">
        <f t="shared" si="12"/>
        <v>230.78691918060758</v>
      </c>
    </row>
    <row r="96" spans="1:14" ht="13.95" customHeight="1" x14ac:dyDescent="0.25">
      <c r="A96" s="55">
        <v>1998</v>
      </c>
      <c r="B96" s="56">
        <v>276.11500000000001</v>
      </c>
      <c r="C96" s="57">
        <f>ShellEggs!M38</f>
        <v>47733.096588952372</v>
      </c>
      <c r="D96" s="57">
        <f t="shared" si="6"/>
        <v>172.87397131250518</v>
      </c>
      <c r="E96" s="57">
        <f t="shared" si="7"/>
        <v>18319.856653904273</v>
      </c>
      <c r="F96" s="57">
        <f t="shared" si="8"/>
        <v>66.348646954726377</v>
      </c>
      <c r="G96" s="57">
        <f>'Eggs&amp;Egg Products'!L96</f>
        <v>66052.953242856645</v>
      </c>
      <c r="H96" s="57">
        <f t="shared" si="9"/>
        <v>239.22261826723155</v>
      </c>
      <c r="I96" s="57">
        <f>'Eggs&amp;Egg Products'!N96</f>
        <v>8641.9280492737453</v>
      </c>
      <c r="J96" s="57">
        <f t="shared" si="10"/>
        <v>31.298292556629466</v>
      </c>
      <c r="K96" s="57">
        <f>'Eggs&amp;Egg Products'!P96</f>
        <v>8512.2991285346397</v>
      </c>
      <c r="L96" s="57">
        <f t="shared" si="11"/>
        <v>30.828818168280026</v>
      </c>
      <c r="M96" s="57">
        <f>'Eggs&amp;Egg Products'!R96</f>
        <v>65062.158944213792</v>
      </c>
      <c r="N96" s="57">
        <f t="shared" si="12"/>
        <v>235.63427899322306</v>
      </c>
    </row>
    <row r="97" spans="1:14" ht="13.95" customHeight="1" x14ac:dyDescent="0.25">
      <c r="A97" s="55">
        <v>1999</v>
      </c>
      <c r="B97" s="56">
        <v>279.29500000000002</v>
      </c>
      <c r="C97" s="57">
        <f>ShellEggs!M39</f>
        <v>49651.37994380953</v>
      </c>
      <c r="D97" s="57">
        <f t="shared" si="6"/>
        <v>177.77396639327424</v>
      </c>
      <c r="E97" s="57">
        <f t="shared" si="7"/>
        <v>20102.403580645594</v>
      </c>
      <c r="F97" s="57">
        <f t="shared" si="8"/>
        <v>71.975522585959624</v>
      </c>
      <c r="G97" s="57">
        <f>'Eggs&amp;Egg Products'!L97</f>
        <v>69753.783524455124</v>
      </c>
      <c r="H97" s="57">
        <f t="shared" si="9"/>
        <v>249.74948897923386</v>
      </c>
      <c r="I97" s="57">
        <f>'Eggs&amp;Egg Products'!N97</f>
        <v>9126.1200111162143</v>
      </c>
      <c r="J97" s="57">
        <f t="shared" si="10"/>
        <v>32.67555814144977</v>
      </c>
      <c r="K97" s="57">
        <f>'Eggs&amp;Egg Products'!P97</f>
        <v>8989.2282109494718</v>
      </c>
      <c r="L97" s="57">
        <f t="shared" si="11"/>
        <v>32.18542476932803</v>
      </c>
      <c r="M97" s="57">
        <f>'Eggs&amp;Egg Products'!R97</f>
        <v>68707.476771588292</v>
      </c>
      <c r="N97" s="57">
        <f t="shared" si="12"/>
        <v>246.00324664454533</v>
      </c>
    </row>
    <row r="98" spans="1:14" ht="13.95" customHeight="1" x14ac:dyDescent="0.25">
      <c r="A98" s="55">
        <v>2000</v>
      </c>
      <c r="B98" s="56">
        <v>282.38499999999999</v>
      </c>
      <c r="C98" s="57">
        <f>ShellEggs!M40</f>
        <v>50257.966368000001</v>
      </c>
      <c r="D98" s="57">
        <f t="shared" si="6"/>
        <v>177.97675644244561</v>
      </c>
      <c r="E98" s="57">
        <f t="shared" si="7"/>
        <v>20535.86923199999</v>
      </c>
      <c r="F98" s="57">
        <f t="shared" si="8"/>
        <v>72.722946445455634</v>
      </c>
      <c r="G98" s="57">
        <f>'Eggs&amp;Egg Products'!L98</f>
        <v>70793.835599999991</v>
      </c>
      <c r="H98" s="57">
        <f t="shared" si="9"/>
        <v>250.69970288790125</v>
      </c>
      <c r="I98" s="57">
        <f>'Eggs&amp;Egg Products'!N98</f>
        <v>9262.1934909999982</v>
      </c>
      <c r="J98" s="57">
        <f t="shared" si="10"/>
        <v>32.799877794500411</v>
      </c>
      <c r="K98" s="57">
        <f>'Eggs&amp;Egg Products'!P98</f>
        <v>9123.2605886349975</v>
      </c>
      <c r="L98" s="57">
        <f t="shared" si="11"/>
        <v>32.307879627582899</v>
      </c>
      <c r="M98" s="57">
        <f>'Eggs&amp;Egg Products'!R98</f>
        <v>69731.928065999993</v>
      </c>
      <c r="N98" s="57">
        <f t="shared" si="12"/>
        <v>246.93920734458274</v>
      </c>
    </row>
    <row r="99" spans="1:14" ht="13.95" customHeight="1" x14ac:dyDescent="0.25">
      <c r="A99" s="49">
        <v>2001</v>
      </c>
      <c r="B99" s="50">
        <v>285.30901899999998</v>
      </c>
      <c r="C99" s="51">
        <f>ShellEggs!M41</f>
        <v>51340.232820000005</v>
      </c>
      <c r="D99" s="51">
        <f t="shared" si="6"/>
        <v>179.94605638456881</v>
      </c>
      <c r="E99" s="51">
        <f t="shared" ref="E99:E104" si="13">IF(G99=0,0,IF(C99=0,0,G99-C99))</f>
        <v>20625.239580000009</v>
      </c>
      <c r="F99" s="51">
        <f t="shared" si="8"/>
        <v>72.290878333572806</v>
      </c>
      <c r="G99" s="51">
        <f>'Eggs&amp;Egg Products'!L99</f>
        <v>71965.472400000013</v>
      </c>
      <c r="H99" s="51">
        <f t="shared" si="9"/>
        <v>252.23693471814158</v>
      </c>
      <c r="I99" s="51">
        <f>'Eggs&amp;Egg Products'!N99</f>
        <v>9415.4826390000017</v>
      </c>
      <c r="J99" s="51">
        <f t="shared" si="10"/>
        <v>33.000998958956856</v>
      </c>
      <c r="K99" s="51">
        <f>'Eggs&amp;Egg Products'!P99</f>
        <v>9274.2503994150011</v>
      </c>
      <c r="L99" s="51">
        <f t="shared" si="11"/>
        <v>32.505983974572501</v>
      </c>
      <c r="M99" s="51">
        <f>'Eggs&amp;Egg Products'!R99</f>
        <v>70885.99031400001</v>
      </c>
      <c r="N99" s="51">
        <f t="shared" si="12"/>
        <v>248.45338069736945</v>
      </c>
    </row>
    <row r="100" spans="1:14" ht="13.95" customHeight="1" x14ac:dyDescent="0.25">
      <c r="A100" s="49">
        <v>2002</v>
      </c>
      <c r="B100" s="50">
        <v>288.10481800000002</v>
      </c>
      <c r="C100" s="51">
        <f>ShellEggs!M42</f>
        <v>51885.712019999999</v>
      </c>
      <c r="D100" s="51">
        <f t="shared" si="6"/>
        <v>180.09317712972089</v>
      </c>
      <c r="E100" s="51">
        <f t="shared" si="13"/>
        <v>21460.641179999999</v>
      </c>
      <c r="F100" s="51">
        <f t="shared" si="8"/>
        <v>74.489004831567925</v>
      </c>
      <c r="G100" s="51">
        <f>'Eggs&amp;Egg Products'!L100</f>
        <v>73346.353199999998</v>
      </c>
      <c r="H100" s="51">
        <f t="shared" si="9"/>
        <v>254.5821819612888</v>
      </c>
      <c r="I100" s="51">
        <f>'Eggs&amp;Egg Products'!N100</f>
        <v>9596.1478770000012</v>
      </c>
      <c r="J100" s="51">
        <f t="shared" si="10"/>
        <v>33.307835473268625</v>
      </c>
      <c r="K100" s="51">
        <f>'Eggs&amp;Egg Products'!P100</f>
        <v>9452.2056588450014</v>
      </c>
      <c r="L100" s="51">
        <f t="shared" si="11"/>
        <v>32.808217941169595</v>
      </c>
      <c r="M100" s="51">
        <f>'Eggs&amp;Egg Products'!R100</f>
        <v>72246.157901999992</v>
      </c>
      <c r="N100" s="51">
        <f t="shared" si="12"/>
        <v>250.76344923186943</v>
      </c>
    </row>
    <row r="101" spans="1:14" ht="13.95" customHeight="1" x14ac:dyDescent="0.25">
      <c r="A101" s="49">
        <v>2003</v>
      </c>
      <c r="B101" s="50">
        <v>290.81963400000001</v>
      </c>
      <c r="C101" s="51">
        <f>ShellEggs!M43</f>
        <v>52986.041796000005</v>
      </c>
      <c r="D101" s="51">
        <f t="shared" si="6"/>
        <v>182.19554528426372</v>
      </c>
      <c r="E101" s="51">
        <f t="shared" si="13"/>
        <v>21000.120204000006</v>
      </c>
      <c r="F101" s="51">
        <f t="shared" si="8"/>
        <v>72.21011839936503</v>
      </c>
      <c r="G101" s="51">
        <f>'Eggs&amp;Egg Products'!L101</f>
        <v>73986.162000000011</v>
      </c>
      <c r="H101" s="51">
        <f t="shared" si="9"/>
        <v>254.40566368362877</v>
      </c>
      <c r="I101" s="51">
        <f>'Eggs&amp;Egg Products'!N101</f>
        <v>9679.8561950000021</v>
      </c>
      <c r="J101" s="51">
        <f t="shared" si="10"/>
        <v>33.2847409986081</v>
      </c>
      <c r="K101" s="51">
        <f>'Eggs&amp;Egg Products'!P101</f>
        <v>9534.6583520750028</v>
      </c>
      <c r="L101" s="51">
        <f t="shared" si="11"/>
        <v>32.785469883628977</v>
      </c>
      <c r="M101" s="51">
        <f>'Eggs&amp;Egg Products'!R101</f>
        <v>72876.36957000001</v>
      </c>
      <c r="N101" s="51">
        <f t="shared" si="12"/>
        <v>250.58957872837433</v>
      </c>
    </row>
    <row r="102" spans="1:14" ht="13.95" customHeight="1" x14ac:dyDescent="0.25">
      <c r="A102" s="49">
        <v>2004</v>
      </c>
      <c r="B102" s="50">
        <v>293.46318500000001</v>
      </c>
      <c r="C102" s="51">
        <f>ShellEggs!M44</f>
        <v>52937.851788</v>
      </c>
      <c r="D102" s="51">
        <f t="shared" si="6"/>
        <v>180.39009488702987</v>
      </c>
      <c r="E102" s="51">
        <f t="shared" si="13"/>
        <v>22463.676611999996</v>
      </c>
      <c r="F102" s="51">
        <f t="shared" si="8"/>
        <v>76.54683026765349</v>
      </c>
      <c r="G102" s="51">
        <f>'Eggs&amp;Egg Products'!L102</f>
        <v>75401.528399999996</v>
      </c>
      <c r="H102" s="51">
        <f t="shared" si="9"/>
        <v>256.93692515468337</v>
      </c>
      <c r="I102" s="51">
        <f>'Eggs&amp;Egg Products'!N102</f>
        <v>9865.0332990000006</v>
      </c>
      <c r="J102" s="51">
        <f t="shared" si="10"/>
        <v>33.615914374404412</v>
      </c>
      <c r="K102" s="51">
        <f>'Eggs&amp;Egg Products'!P102</f>
        <v>9717.0577995149997</v>
      </c>
      <c r="L102" s="51">
        <f t="shared" si="11"/>
        <v>33.111675658788343</v>
      </c>
      <c r="M102" s="51">
        <f>'Eggs&amp;Egg Products'!R102</f>
        <v>74270.50547399999</v>
      </c>
      <c r="N102" s="51">
        <f t="shared" si="12"/>
        <v>253.08287127736307</v>
      </c>
    </row>
    <row r="103" spans="1:14" ht="13.95" customHeight="1" x14ac:dyDescent="0.25">
      <c r="A103" s="49">
        <v>2005</v>
      </c>
      <c r="B103" s="50">
        <v>296.186216</v>
      </c>
      <c r="C103" s="51">
        <f>ShellEggs!M45</f>
        <v>52385.359343999997</v>
      </c>
      <c r="D103" s="51">
        <f t="shared" si="6"/>
        <v>176.86629732965019</v>
      </c>
      <c r="E103" s="51">
        <f t="shared" si="13"/>
        <v>23163.249456000005</v>
      </c>
      <c r="F103" s="51">
        <f t="shared" si="8"/>
        <v>78.205021721875156</v>
      </c>
      <c r="G103" s="51">
        <f>'Eggs&amp;Egg Products'!L103</f>
        <v>75548.608800000002</v>
      </c>
      <c r="H103" s="51">
        <f t="shared" si="9"/>
        <v>255.07131905152534</v>
      </c>
      <c r="I103" s="51">
        <f>'Eggs&amp;Egg Products'!N103</f>
        <v>9884.276318000002</v>
      </c>
      <c r="J103" s="51">
        <f t="shared" si="10"/>
        <v>33.37183090924124</v>
      </c>
      <c r="K103" s="51">
        <f>'Eggs&amp;Egg Products'!P103</f>
        <v>9736.0121732300013</v>
      </c>
      <c r="L103" s="51">
        <f t="shared" ref="L103:L108" si="14">IF(K103=0,0,IF($B103=0,0,K103/$B103))</f>
        <v>32.871253445602619</v>
      </c>
      <c r="M103" s="51">
        <f>'Eggs&amp;Egg Products'!R103</f>
        <v>74415.379667999994</v>
      </c>
      <c r="N103" s="51">
        <f t="shared" ref="N103:N108" si="15">IF(M103=0,0,IF($B103=0,0,M103/$B103))</f>
        <v>251.24524926575245</v>
      </c>
    </row>
    <row r="104" spans="1:14" ht="13.95" customHeight="1" x14ac:dyDescent="0.25">
      <c r="A104" s="55">
        <v>2006</v>
      </c>
      <c r="B104" s="56">
        <v>298.99582500000002</v>
      </c>
      <c r="C104" s="57">
        <f>ShellEggs!M46</f>
        <v>54021.542495999995</v>
      </c>
      <c r="D104" s="57">
        <f t="shared" si="6"/>
        <v>180.67657799569605</v>
      </c>
      <c r="E104" s="57">
        <f t="shared" si="13"/>
        <v>22973.091504000011</v>
      </c>
      <c r="F104" s="57">
        <f t="shared" si="8"/>
        <v>76.834154804669964</v>
      </c>
      <c r="G104" s="57">
        <f>'Eggs&amp;Egg Products'!L104</f>
        <v>76994.634000000005</v>
      </c>
      <c r="H104" s="57">
        <f t="shared" si="9"/>
        <v>257.51073280036604</v>
      </c>
      <c r="I104" s="57">
        <f>'Eggs&amp;Egg Products'!N104</f>
        <v>10073.464615000001</v>
      </c>
      <c r="J104" s="57">
        <f t="shared" si="10"/>
        <v>33.690987541381219</v>
      </c>
      <c r="K104" s="57">
        <f>'Eggs&amp;Egg Products'!P104</f>
        <v>9922.3626457750015</v>
      </c>
      <c r="L104" s="57">
        <f t="shared" si="14"/>
        <v>33.185622728260505</v>
      </c>
      <c r="M104" s="57">
        <f>'Eggs&amp;Egg Products'!R104</f>
        <v>75839.714489999998</v>
      </c>
      <c r="N104" s="57">
        <f t="shared" si="15"/>
        <v>253.6480718083605</v>
      </c>
    </row>
    <row r="105" spans="1:14" ht="13.95" customHeight="1" x14ac:dyDescent="0.25">
      <c r="A105" s="55">
        <v>2007</v>
      </c>
      <c r="B105" s="56">
        <v>302.003917</v>
      </c>
      <c r="C105" s="57">
        <f>ShellEggs!M47</f>
        <v>52861.058499999956</v>
      </c>
      <c r="D105" s="57">
        <f t="shared" si="6"/>
        <v>175.03434731940897</v>
      </c>
      <c r="E105" s="57">
        <f>IF(G105=0,0,IF(C105=0,0,G105-C105))</f>
        <v>22633.483147166931</v>
      </c>
      <c r="F105" s="57">
        <f t="shared" si="8"/>
        <v>74.944336391394984</v>
      </c>
      <c r="G105" s="57">
        <f>'Eggs&amp;Egg Products'!L105</f>
        <v>75494.541647166887</v>
      </c>
      <c r="H105" s="57">
        <f t="shared" si="9"/>
        <v>249.97868371080395</v>
      </c>
      <c r="I105" s="57">
        <f>'Eggs&amp;Egg Products'!N105</f>
        <v>9877.2025321710007</v>
      </c>
      <c r="J105" s="57">
        <f t="shared" si="10"/>
        <v>32.705544452163515</v>
      </c>
      <c r="K105" s="57">
        <f>'Eggs&amp;Egg Products'!P105</f>
        <v>9729.0444941884361</v>
      </c>
      <c r="L105" s="57">
        <f t="shared" si="14"/>
        <v>32.214961285381065</v>
      </c>
      <c r="M105" s="57">
        <f>'Eggs&amp;Egg Products'!R105</f>
        <v>74362.123522459384</v>
      </c>
      <c r="N105" s="57">
        <f t="shared" si="15"/>
        <v>246.22900345514188</v>
      </c>
    </row>
    <row r="106" spans="1:14" ht="13.95" customHeight="1" x14ac:dyDescent="0.25">
      <c r="A106" s="55">
        <v>2008</v>
      </c>
      <c r="B106" s="56">
        <v>304.79776099999998</v>
      </c>
      <c r="C106" s="57">
        <f>ShellEggs!M48</f>
        <v>51958.643327999991</v>
      </c>
      <c r="D106" s="57">
        <f t="shared" si="6"/>
        <v>170.46924215430832</v>
      </c>
      <c r="E106" s="57">
        <f t="shared" ref="E106:E111" si="16">IF(G106=0,0,IF(C106=0,0,G106-C106))</f>
        <v>23278.235704315215</v>
      </c>
      <c r="F106" s="57">
        <f t="shared" si="8"/>
        <v>76.372725403042637</v>
      </c>
      <c r="G106" s="57">
        <f>'Eggs&amp;Egg Products'!L106</f>
        <v>75236.879032315206</v>
      </c>
      <c r="H106" s="57">
        <f t="shared" si="9"/>
        <v>246.84196755735096</v>
      </c>
      <c r="I106" s="57">
        <f>'Eggs&amp;Egg Products'!N106</f>
        <v>9843.491673394572</v>
      </c>
      <c r="J106" s="57">
        <f t="shared" si="10"/>
        <v>32.295157422086746</v>
      </c>
      <c r="K106" s="57">
        <f>'Eggs&amp;Egg Products'!P106</f>
        <v>9695.839298293653</v>
      </c>
      <c r="L106" s="57">
        <f t="shared" si="14"/>
        <v>31.810730060755446</v>
      </c>
      <c r="M106" s="57">
        <f>'Eggs&amp;Egg Products'!R106</f>
        <v>74108.32584683047</v>
      </c>
      <c r="N106" s="57">
        <f t="shared" si="15"/>
        <v>243.13933804399068</v>
      </c>
    </row>
    <row r="107" spans="1:14" ht="13.95" customHeight="1" x14ac:dyDescent="0.25">
      <c r="A107" s="55">
        <v>2009</v>
      </c>
      <c r="B107" s="56">
        <v>307.43940600000002</v>
      </c>
      <c r="C107" s="57">
        <f>ShellEggs!M49</f>
        <v>53566.775580000001</v>
      </c>
      <c r="D107" s="57">
        <f t="shared" ref="D107:D112" si="17">IF(C107=0,0,IF($B107=0,0,C107/$B107))</f>
        <v>174.23522988461667</v>
      </c>
      <c r="E107" s="57">
        <f t="shared" si="16"/>
        <v>22247.870640455119</v>
      </c>
      <c r="F107" s="57">
        <f t="shared" ref="F107:F112" si="18">IF(E107=0,0,IF($B107=0,0,E107/$B107))</f>
        <v>72.365058630301661</v>
      </c>
      <c r="G107" s="57">
        <f>'Eggs&amp;Egg Products'!L107</f>
        <v>75814.646220455121</v>
      </c>
      <c r="H107" s="57">
        <f t="shared" ref="H107:H112" si="19">IF(G107=0,0,IF($B107=0,0,G107/$B107))</f>
        <v>246.60028851491833</v>
      </c>
      <c r="I107" s="57">
        <f>'Eggs&amp;Egg Products'!N107</f>
        <v>9919.0828805095443</v>
      </c>
      <c r="J107" s="57">
        <f t="shared" ref="J107:J112" si="20">IF(I107=0,0,IF($B107=0,0,I107/$B107))</f>
        <v>32.263537747368481</v>
      </c>
      <c r="K107" s="57">
        <f>'Eggs&amp;Egg Products'!P107</f>
        <v>9770.2966373019008</v>
      </c>
      <c r="L107" s="57">
        <f t="shared" si="14"/>
        <v>31.779584681157953</v>
      </c>
      <c r="M107" s="57">
        <f>'Eggs&amp;Egg Products'!R107</f>
        <v>74677.426527148287</v>
      </c>
      <c r="N107" s="57">
        <f t="shared" si="15"/>
        <v>242.90128418719453</v>
      </c>
    </row>
    <row r="108" spans="1:14" ht="13.95" customHeight="1" x14ac:dyDescent="0.25">
      <c r="A108" s="55">
        <v>2010</v>
      </c>
      <c r="B108" s="56">
        <v>309.74127900000002</v>
      </c>
      <c r="C108" s="57">
        <f>ShellEggs!M50</f>
        <v>53304.268631999992</v>
      </c>
      <c r="D108" s="57">
        <f t="shared" si="17"/>
        <v>172.09287959322978</v>
      </c>
      <c r="E108" s="57">
        <f t="shared" si="16"/>
        <v>22945.637423554086</v>
      </c>
      <c r="F108" s="57">
        <f t="shared" si="18"/>
        <v>74.08001121979639</v>
      </c>
      <c r="G108" s="57">
        <f>'Eggs&amp;Egg Products'!L108</f>
        <v>76249.906055554078</v>
      </c>
      <c r="H108" s="57">
        <f t="shared" si="19"/>
        <v>246.17289081302616</v>
      </c>
      <c r="I108" s="57">
        <f>'Eggs&amp;Egg Products'!N108</f>
        <v>9976.0293756016581</v>
      </c>
      <c r="J108" s="57">
        <f t="shared" si="20"/>
        <v>32.207619881370924</v>
      </c>
      <c r="K108" s="57">
        <f>'Eggs&amp;Egg Products'!P108</f>
        <v>9826.3889349676338</v>
      </c>
      <c r="L108" s="57">
        <f t="shared" si="14"/>
        <v>31.724505583150361</v>
      </c>
      <c r="M108" s="57">
        <f>'Eggs&amp;Egg Products'!R108</f>
        <v>75106.15746472076</v>
      </c>
      <c r="N108" s="57">
        <f t="shared" si="15"/>
        <v>242.48029745083073</v>
      </c>
    </row>
    <row r="109" spans="1:14" ht="13.95" customHeight="1" x14ac:dyDescent="0.25">
      <c r="A109" s="49">
        <v>2011</v>
      </c>
      <c r="B109" s="50">
        <v>311.97391399999998</v>
      </c>
      <c r="C109" s="51">
        <f>ShellEggs!M51</f>
        <v>54140.428500000009</v>
      </c>
      <c r="D109" s="51">
        <f t="shared" si="17"/>
        <v>173.54152405191164</v>
      </c>
      <c r="E109" s="51">
        <f t="shared" si="16"/>
        <v>22999.027696098667</v>
      </c>
      <c r="F109" s="51">
        <f t="shared" si="18"/>
        <v>73.720996096162921</v>
      </c>
      <c r="G109" s="51">
        <f>'Eggs&amp;Egg Products'!L109</f>
        <v>77139.456196098676</v>
      </c>
      <c r="H109" s="51">
        <f t="shared" si="19"/>
        <v>247.26252014807457</v>
      </c>
      <c r="I109" s="51">
        <f>'Eggs&amp;Egg Products'!N109</f>
        <v>10092.412185656245</v>
      </c>
      <c r="J109" s="51">
        <f t="shared" si="20"/>
        <v>32.350179719373095</v>
      </c>
      <c r="K109" s="51">
        <f>'Eggs&amp;Egg Products'!P109</f>
        <v>9941.0260028714019</v>
      </c>
      <c r="L109" s="51">
        <f t="shared" ref="L109:L114" si="21">IF(K109=0,0,IF($B109=0,0,K109/$B109))</f>
        <v>31.864927023582499</v>
      </c>
      <c r="M109" s="51">
        <f>'Eggs&amp;Egg Products'!R109</f>
        <v>75982.364353157202</v>
      </c>
      <c r="N109" s="51">
        <f t="shared" ref="N109:N114" si="22">IF(M109=0,0,IF($B109=0,0,M109/$B109))</f>
        <v>243.55358234585347</v>
      </c>
    </row>
    <row r="110" spans="1:14" ht="13.95" customHeight="1" x14ac:dyDescent="0.25">
      <c r="A110" s="49">
        <v>2012</v>
      </c>
      <c r="B110" s="50">
        <v>314.16755799999999</v>
      </c>
      <c r="C110" s="51">
        <f>ShellEggs!M52</f>
        <v>56120.589988</v>
      </c>
      <c r="D110" s="51">
        <f t="shared" si="17"/>
        <v>178.63267087558418</v>
      </c>
      <c r="E110" s="51">
        <f t="shared" si="16"/>
        <v>23395.443503488736</v>
      </c>
      <c r="F110" s="51">
        <f t="shared" si="18"/>
        <v>74.468043907604027</v>
      </c>
      <c r="G110" s="51">
        <f>'Eggs&amp;Egg Products'!L110</f>
        <v>79516.033491488735</v>
      </c>
      <c r="H110" s="51">
        <f t="shared" si="19"/>
        <v>253.10071478318821</v>
      </c>
      <c r="I110" s="51">
        <f>'Eggs&amp;Egg Products'!N110</f>
        <v>10403.347715136442</v>
      </c>
      <c r="J110" s="51">
        <f t="shared" si="20"/>
        <v>33.114010184133789</v>
      </c>
      <c r="K110" s="51">
        <f>'Eggs&amp;Egg Products'!P110</f>
        <v>10247.297499409395</v>
      </c>
      <c r="L110" s="51">
        <f t="shared" si="21"/>
        <v>32.617300031371776</v>
      </c>
      <c r="M110" s="51">
        <f>'Eggs&amp;Egg Products'!R110</f>
        <v>78323.292989116409</v>
      </c>
      <c r="N110" s="51">
        <f t="shared" si="22"/>
        <v>249.3042040614404</v>
      </c>
    </row>
    <row r="111" spans="1:14" ht="13.95" customHeight="1" x14ac:dyDescent="0.25">
      <c r="A111" s="49">
        <v>2013</v>
      </c>
      <c r="B111" s="50">
        <v>316.29476599999998</v>
      </c>
      <c r="C111" s="51">
        <f>ShellEggs!M53</f>
        <v>58939.507064000005</v>
      </c>
      <c r="D111" s="51">
        <f t="shared" si="17"/>
        <v>186.34360539497516</v>
      </c>
      <c r="E111" s="51">
        <f t="shared" si="16"/>
        <v>23321.941407153892</v>
      </c>
      <c r="F111" s="51">
        <f t="shared" si="18"/>
        <v>73.734831916737733</v>
      </c>
      <c r="G111" s="51">
        <f>'Eggs&amp;Egg Products'!L111</f>
        <v>82261.448471153897</v>
      </c>
      <c r="H111" s="51">
        <f t="shared" si="19"/>
        <v>260.07843731171289</v>
      </c>
      <c r="I111" s="51">
        <f>'Eggs&amp;Egg Products'!N111</f>
        <v>10762.539508309301</v>
      </c>
      <c r="J111" s="51">
        <f t="shared" si="20"/>
        <v>34.026928881615767</v>
      </c>
      <c r="K111" s="51">
        <f>'Eggs&amp;Egg Products'!P111</f>
        <v>10601.101415684661</v>
      </c>
      <c r="L111" s="51">
        <f t="shared" si="21"/>
        <v>33.516524948391535</v>
      </c>
      <c r="M111" s="51">
        <f>'Eggs&amp;Egg Products'!R111</f>
        <v>81027.526744086586</v>
      </c>
      <c r="N111" s="51">
        <f t="shared" si="22"/>
        <v>256.17726075203723</v>
      </c>
    </row>
    <row r="112" spans="1:14" ht="13.95" customHeight="1" x14ac:dyDescent="0.25">
      <c r="A112" s="49">
        <v>2014</v>
      </c>
      <c r="B112" s="50">
        <v>318.576955</v>
      </c>
      <c r="C112" s="51">
        <f>ShellEggs!M54</f>
        <v>60676.403911999994</v>
      </c>
      <c r="D112" s="51">
        <f t="shared" si="17"/>
        <v>190.46074413009563</v>
      </c>
      <c r="E112" s="51">
        <f t="shared" ref="E112:E119" si="23">IF(G112=0,0,IF(C112=0,0,G112-C112))</f>
        <v>25057.435384902841</v>
      </c>
      <c r="F112" s="51">
        <f t="shared" si="18"/>
        <v>78.654262311292541</v>
      </c>
      <c r="G112" s="51">
        <f>'Eggs&amp;Egg Products'!L112</f>
        <v>85733.839296902835</v>
      </c>
      <c r="H112" s="51">
        <f t="shared" si="19"/>
        <v>269.11500644138818</v>
      </c>
      <c r="I112" s="51">
        <f>'Eggs&amp;Egg Products'!N112</f>
        <v>11216.843974678122</v>
      </c>
      <c r="J112" s="51">
        <f t="shared" si="20"/>
        <v>35.209213342748292</v>
      </c>
      <c r="K112" s="51">
        <f>'Eggs&amp;Egg Products'!P112</f>
        <v>11048.591315057951</v>
      </c>
      <c r="L112" s="51">
        <f t="shared" si="21"/>
        <v>34.681075142607071</v>
      </c>
      <c r="M112" s="51">
        <f>'Eggs&amp;Egg Products'!R112</f>
        <v>84447.831707449295</v>
      </c>
      <c r="N112" s="51">
        <f t="shared" si="22"/>
        <v>265.07828134476739</v>
      </c>
    </row>
    <row r="113" spans="1:55" ht="13.95" customHeight="1" x14ac:dyDescent="0.25">
      <c r="A113" s="49">
        <v>2015</v>
      </c>
      <c r="B113" s="50">
        <v>320.87070299999999</v>
      </c>
      <c r="C113" s="51">
        <f>ShellEggs!M55</f>
        <v>58777.570999999982</v>
      </c>
      <c r="D113" s="51">
        <f>IF(C113=0,0,IF($B113=0,0,C113/$B113))</f>
        <v>183.18148229319641</v>
      </c>
      <c r="E113" s="51">
        <f t="shared" si="23"/>
        <v>24335.356914220974</v>
      </c>
      <c r="F113" s="51">
        <f>IF(E113=0,0,IF($B113=0,0,E113/$B113))</f>
        <v>75.841629312667337</v>
      </c>
      <c r="G113" s="51">
        <f>'Eggs&amp;Egg Products'!L113</f>
        <v>83112.927914220956</v>
      </c>
      <c r="H113" s="51">
        <f>IF(G113=0,0,IF($B113=0,0,G113/$B113))</f>
        <v>259.02311160586373</v>
      </c>
      <c r="I113" s="51">
        <f>'Eggs&amp;Egg Products'!N113</f>
        <v>10873.941402110577</v>
      </c>
      <c r="J113" s="51">
        <f>IF(I113=0,0,IF($B113=0,0,I113/$B113))</f>
        <v>33.888857101767179</v>
      </c>
      <c r="K113" s="51">
        <f>'Eggs&amp;Egg Products'!P113</f>
        <v>10710.832281078918</v>
      </c>
      <c r="L113" s="51">
        <f t="shared" si="21"/>
        <v>33.380524245240672</v>
      </c>
      <c r="M113" s="51">
        <f>'Eggs&amp;Egg Products'!R113</f>
        <v>81866.233995507646</v>
      </c>
      <c r="N113" s="51">
        <f t="shared" si="22"/>
        <v>255.13776493177579</v>
      </c>
    </row>
    <row r="114" spans="1:55" ht="13.95" customHeight="1" x14ac:dyDescent="0.25">
      <c r="A114" s="55">
        <v>2016</v>
      </c>
      <c r="B114" s="56">
        <v>323.16101099999997</v>
      </c>
      <c r="C114" s="57">
        <f>ShellEggs!M56</f>
        <v>62300.321359999994</v>
      </c>
      <c r="D114" s="57">
        <f>IF(C114=0,0,IF($B114=0,0,C114/$B114))</f>
        <v>192.78415167478232</v>
      </c>
      <c r="E114" s="57">
        <f t="shared" si="23"/>
        <v>27513.382997626039</v>
      </c>
      <c r="F114" s="57">
        <f>IF(E114=0,0,IF($B114=0,0,E114/$B114))</f>
        <v>85.138312052211148</v>
      </c>
      <c r="G114" s="57">
        <f>'Eggs&amp;Egg Products'!L114</f>
        <v>89813.704357626033</v>
      </c>
      <c r="H114" s="57">
        <f>IF(G114=0,0,IF($B114=0,0,G114/$B114))</f>
        <v>277.9224637269935</v>
      </c>
      <c r="I114" s="57">
        <f>'Eggs&amp;Egg Products'!N114</f>
        <v>11750.626320122739</v>
      </c>
      <c r="J114" s="57">
        <f>IF(I114=0,0,IF($B114=0,0,I114/$B114))</f>
        <v>36.361522337614979</v>
      </c>
      <c r="K114" s="57">
        <f>'Eggs&amp;Egg Products'!P114</f>
        <v>11574.366925320897</v>
      </c>
      <c r="L114" s="57">
        <f t="shared" si="21"/>
        <v>35.816099502550749</v>
      </c>
      <c r="M114" s="57">
        <f>'Eggs&amp;Egg Products'!R114</f>
        <v>88466.498792261642</v>
      </c>
      <c r="N114" s="57">
        <f t="shared" si="22"/>
        <v>273.75362677108859</v>
      </c>
    </row>
    <row r="115" spans="1:55" ht="13.95" customHeight="1" x14ac:dyDescent="0.25">
      <c r="A115" s="55">
        <v>2017</v>
      </c>
      <c r="B115" s="56">
        <v>325.20603</v>
      </c>
      <c r="C115" s="57">
        <f>ShellEggs!M57</f>
        <v>65095.020329937513</v>
      </c>
      <c r="D115" s="57">
        <f>IF(C115=0,0,IF($B115=0,0,C115/$B115))</f>
        <v>200.1654776510064</v>
      </c>
      <c r="E115" s="57">
        <f t="shared" si="23"/>
        <v>25987.997460957122</v>
      </c>
      <c r="F115" s="57">
        <f>IF(E115=0,0,IF($B115=0,0,E115/$B115))</f>
        <v>79.912409560662581</v>
      </c>
      <c r="G115" s="57">
        <f>'Eggs&amp;Egg Products'!L115</f>
        <v>91083.017790894635</v>
      </c>
      <c r="H115" s="57">
        <f>IF(G115=0,0,IF($B115=0,0,G115/$B115))</f>
        <v>280.07788721166895</v>
      </c>
      <c r="I115" s="57">
        <f>'Eggs&amp;Egg Products'!N115</f>
        <v>11916.694827642048</v>
      </c>
      <c r="J115" s="57">
        <f>IF(I115=0,0,IF($B115=0,0,I115/$B115))</f>
        <v>36.643523576860026</v>
      </c>
      <c r="K115" s="57">
        <f>'Eggs&amp;Egg Products'!P115</f>
        <v>11737.944405227418</v>
      </c>
      <c r="L115" s="57">
        <f>IF(K115=0,0,IF($B115=0,0,K115/$B115))</f>
        <v>36.093870723207125</v>
      </c>
      <c r="M115" s="57">
        <f>'Eggs&amp;Egg Products'!R115</f>
        <v>89716.772524031214</v>
      </c>
      <c r="N115" s="57">
        <f>IF(M115=0,0,IF($B115=0,0,M115/$B115))</f>
        <v>275.87671890349395</v>
      </c>
    </row>
    <row r="116" spans="1:55" ht="13.95" customHeight="1" x14ac:dyDescent="0.25">
      <c r="A116" s="55">
        <v>2018</v>
      </c>
      <c r="B116" s="56">
        <v>326.92397599999998</v>
      </c>
      <c r="C116" s="57">
        <f>ShellEggs!M58</f>
        <v>66692.076243999996</v>
      </c>
      <c r="D116" s="57">
        <f>IF(C116=0,0,IF($B116=0,0,C116/$B116))</f>
        <v>203.99873101996045</v>
      </c>
      <c r="E116" s="57">
        <f t="shared" si="23"/>
        <v>27208.716827155149</v>
      </c>
      <c r="F116" s="57">
        <f>IF(E116=0,0,IF($B116=0,0,E116/$B116))</f>
        <v>83.226434353518172</v>
      </c>
      <c r="G116" s="57">
        <f>'Eggs&amp;Egg Products'!L116</f>
        <v>93900.793071155145</v>
      </c>
      <c r="H116" s="57">
        <f>IF(G116=0,0,IF($B116=0,0,G116/$B116))</f>
        <v>287.2251653734786</v>
      </c>
      <c r="I116" s="57">
        <f>'Eggs&amp;Egg Products'!N116</f>
        <v>12285.353760142798</v>
      </c>
      <c r="J116" s="57">
        <f>IF(I116=0,0,IF($B116=0,0,I116/$B116))</f>
        <v>37.578625803030114</v>
      </c>
      <c r="K116" s="57">
        <f>'Eggs&amp;Egg Products'!P116</f>
        <v>12101.073453740655</v>
      </c>
      <c r="L116" s="57">
        <f>IF(K116=0,0,IF($B116=0,0,K116/$B116))</f>
        <v>37.01494641598466</v>
      </c>
      <c r="M116" s="57">
        <f>'Eggs&amp;Egg Products'!R116</f>
        <v>92492.281175087817</v>
      </c>
      <c r="N116" s="57">
        <f>IF(M116=0,0,IF($B116=0,0,M116/$B116))</f>
        <v>282.91678789287641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</row>
    <row r="117" spans="1:55" ht="13.95" customHeight="1" x14ac:dyDescent="0.25">
      <c r="A117" s="55">
        <v>2019</v>
      </c>
      <c r="B117" s="56">
        <v>328.475998</v>
      </c>
      <c r="C117" s="57">
        <f>ShellEggs!M59</f>
        <v>67969.319227999978</v>
      </c>
      <c r="D117" s="57">
        <f>IF(C117=0,0,IF($B117=0,0,C117/$B117))</f>
        <v>206.92324444357112</v>
      </c>
      <c r="E117" s="57">
        <f t="shared" si="23"/>
        <v>28271.572102182981</v>
      </c>
      <c r="F117" s="57">
        <f>IF(E117=0,0,IF($B117=0,0,E117/$B117))</f>
        <v>86.068913023541469</v>
      </c>
      <c r="G117" s="57">
        <f>'Eggs&amp;Egg Products'!L117</f>
        <v>96240.89133018296</v>
      </c>
      <c r="H117" s="57">
        <f>IF(G117=0,0,IF($B117=0,0,G117/$B117))</f>
        <v>292.99215746711258</v>
      </c>
      <c r="I117" s="57">
        <f>'Eggs&amp;Egg Products'!N117</f>
        <v>12591.516615698938</v>
      </c>
      <c r="J117" s="57">
        <f>IF(I117=0,0,IF($B117=0,0,I117/$B117))</f>
        <v>38.333140601947235</v>
      </c>
      <c r="K117" s="57">
        <f>'Eggs&amp;Egg Products'!P117</f>
        <v>12402.643866463453</v>
      </c>
      <c r="L117" s="57">
        <f>IF(K117=0,0,IF($B117=0,0,K117/$B117))</f>
        <v>37.758143492918023</v>
      </c>
      <c r="M117" s="57">
        <f>'Eggs&amp;Egg Products'!R117</f>
        <v>94797.277960230218</v>
      </c>
      <c r="N117" s="57">
        <f>IF(M117=0,0,IF($B117=0,0,M117/$B117))</f>
        <v>288.59727510510589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</row>
    <row r="118" spans="1:55" ht="13.95" customHeight="1" x14ac:dyDescent="0.25">
      <c r="A118" s="55">
        <v>2020</v>
      </c>
      <c r="B118" s="56">
        <v>330.11398000000003</v>
      </c>
      <c r="C118" s="57">
        <f>ShellEggs!M60</f>
        <v>69613.528151999984</v>
      </c>
      <c r="D118" s="57">
        <f t="shared" ref="D118:D119" si="24">IF(C118=0,0,IF($B118=0,0,C118/$B118))</f>
        <v>210.87724958512808</v>
      </c>
      <c r="E118" s="57">
        <f t="shared" si="23"/>
        <v>24881.815818404197</v>
      </c>
      <c r="F118" s="57">
        <f t="shared" ref="F118:F119" si="25">IF(E118=0,0,IF($B118=0,0,E118/$B118))</f>
        <v>75.373408355514641</v>
      </c>
      <c r="G118" s="57">
        <f>'Eggs&amp;Egg Products'!L118</f>
        <v>94495.343970404181</v>
      </c>
      <c r="H118" s="57">
        <f t="shared" ref="H118:H119" si="26">IF(G118=0,0,IF($B118=0,0,G118/$B118))</f>
        <v>286.25065794064272</v>
      </c>
      <c r="I118" s="57">
        <f>'Eggs&amp;Egg Products'!N118</f>
        <v>12363.140836127881</v>
      </c>
      <c r="J118" s="57">
        <f t="shared" ref="J118:J119" si="27">IF(I118=0,0,IF($B118=0,0,I118/$B118))</f>
        <v>37.451127747234089</v>
      </c>
      <c r="K118" s="57">
        <f>'Eggs&amp;Egg Products'!P118</f>
        <v>12177.693723585962</v>
      </c>
      <c r="L118" s="57">
        <f t="shared" ref="L118:L119" si="28">IF(K118=0,0,IF($B118=0,0,K118/$B118))</f>
        <v>36.889360831025577</v>
      </c>
      <c r="M118" s="57">
        <f>'Eggs&amp;Egg Products'!R118</f>
        <v>93077.913810848113</v>
      </c>
      <c r="N118" s="57">
        <f t="shared" ref="N118:N119" si="29">IF(M118=0,0,IF($B118=0,0,M118/$B118))</f>
        <v>281.95689807153309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</row>
    <row r="119" spans="1:55" ht="13.95" customHeight="1" thickBot="1" x14ac:dyDescent="0.3">
      <c r="A119" s="61">
        <v>2021</v>
      </c>
      <c r="B119" s="62">
        <v>332.14052299999997</v>
      </c>
      <c r="C119" s="63">
        <f>ShellEggs!M61</f>
        <v>66942.493027999997</v>
      </c>
      <c r="D119" s="63">
        <f t="shared" si="24"/>
        <v>201.54870722594725</v>
      </c>
      <c r="E119" s="63">
        <f t="shared" si="23"/>
        <v>25931.382346442566</v>
      </c>
      <c r="F119" s="63">
        <f t="shared" si="25"/>
        <v>78.073527771384192</v>
      </c>
      <c r="G119" s="63">
        <f>'Eggs&amp;Egg Products'!L119</f>
        <v>92873.875374442563</v>
      </c>
      <c r="H119" s="63">
        <f t="shared" si="26"/>
        <v>279.62223499733147</v>
      </c>
      <c r="I119" s="63">
        <f>'Eggs&amp;Egg Products'!N119</f>
        <v>12150.998694822902</v>
      </c>
      <c r="J119" s="63">
        <f t="shared" si="27"/>
        <v>36.583909078817527</v>
      </c>
      <c r="K119" s="63">
        <f>'Eggs&amp;Egg Products'!P119</f>
        <v>11968.733714400558</v>
      </c>
      <c r="L119" s="63">
        <f t="shared" si="28"/>
        <v>36.035150442635263</v>
      </c>
      <c r="M119" s="63">
        <f>'Eggs&amp;Egg Products'!R119</f>
        <v>91480.767243825918</v>
      </c>
      <c r="N119" s="63">
        <f t="shared" si="29"/>
        <v>275.42790147237145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</row>
    <row r="120" spans="1:55" ht="15" customHeight="1" thickTop="1" x14ac:dyDescent="0.25">
      <c r="A120" s="64" t="s">
        <v>17</v>
      </c>
      <c r="B120" s="5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</row>
    <row r="121" spans="1:55" ht="12" customHeight="1" x14ac:dyDescent="0.2">
      <c r="A121" s="5"/>
      <c r="B121" s="5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</row>
    <row r="122" spans="1:55" ht="15" customHeight="1" x14ac:dyDescent="0.25">
      <c r="A122" s="64" t="s">
        <v>42</v>
      </c>
      <c r="B122" s="64"/>
      <c r="C122" s="64"/>
      <c r="D122" s="64"/>
      <c r="E122" s="64"/>
      <c r="F122" s="64"/>
      <c r="G122" s="64"/>
      <c r="H122" s="64"/>
      <c r="I122" s="64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</row>
    <row r="123" spans="1:55" ht="15" customHeight="1" x14ac:dyDescent="0.25">
      <c r="A123" s="64" t="s">
        <v>39</v>
      </c>
      <c r="B123" s="64"/>
      <c r="C123" s="64"/>
      <c r="D123" s="64"/>
      <c r="E123" s="64"/>
      <c r="F123" s="64"/>
      <c r="G123" s="64"/>
      <c r="H123" s="64"/>
      <c r="I123" s="64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</row>
    <row r="124" spans="1:55" ht="15" customHeight="1" x14ac:dyDescent="0.25">
      <c r="A124" s="64" t="s">
        <v>40</v>
      </c>
      <c r="B124" s="64"/>
      <c r="C124" s="64"/>
      <c r="D124" s="64"/>
      <c r="E124" s="64"/>
      <c r="F124" s="64"/>
      <c r="G124" s="64"/>
      <c r="H124" s="64"/>
      <c r="I124" s="64"/>
    </row>
    <row r="125" spans="1:55" ht="15" customHeight="1" x14ac:dyDescent="0.25">
      <c r="A125" s="64" t="s">
        <v>41</v>
      </c>
      <c r="B125" s="64"/>
      <c r="C125" s="64"/>
      <c r="D125" s="64"/>
      <c r="E125" s="64"/>
      <c r="F125" s="64"/>
      <c r="G125" s="64"/>
      <c r="H125" s="64"/>
      <c r="I125" s="64"/>
    </row>
    <row r="126" spans="1:55" ht="12" customHeight="1" x14ac:dyDescent="0.2">
      <c r="A126" s="5"/>
    </row>
    <row r="127" spans="1:55" ht="15" customHeight="1" x14ac:dyDescent="0.25">
      <c r="A127" s="64" t="s">
        <v>36</v>
      </c>
    </row>
    <row r="128" spans="1:55" ht="12" customHeight="1" x14ac:dyDescent="0.2">
      <c r="A128" s="5"/>
    </row>
    <row r="129" spans="1:1" ht="12" customHeight="1" x14ac:dyDescent="0.2">
      <c r="A129" s="5"/>
    </row>
    <row r="130" spans="1:1" ht="12" customHeight="1" x14ac:dyDescent="0.2">
      <c r="A130" s="5"/>
    </row>
  </sheetData>
  <phoneticPr fontId="4" type="noConversion"/>
  <printOptions horizontalCentered="1"/>
  <pageMargins left="0.44930555599999999" right="0.44930555599999999" top="1" bottom="1" header="0" footer="0"/>
  <pageSetup scale="91" fitToHeight="3" orientation="landscape" horizontalDpi="300" r:id="rId1"/>
  <headerFooter alignWithMargins="0"/>
  <rowBreaks count="2" manualBreakCount="2">
    <brk id="38" max="11" man="1"/>
    <brk id="67" max="11" man="1"/>
  </rowBreaks>
  <ignoredErrors>
    <ignoredError sqref="A120:N120 A7:A10 E113:E117 G113:N113 G114:G117 I114:I117 K114 M114 K115:M115 K116:K117 M116:M117 A30:A112 C30:N112 A28:A29 C28:N29 A27 C27:N27 A21:A26 C21:N26 A17:A20 C17:N20 A14:A16 C14:N16 A11:A13 C11:N13 C7:N10 E118:E119 G118:G119 I118:I119 K118:K119 M118:M1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 fitToPage="1"/>
  </sheetPr>
  <dimension ref="A1:BC131"/>
  <sheetViews>
    <sheetView showZeros="0" showOutlineSymbols="0" zoomScaleNormal="100" workbookViewId="0">
      <pane xSplit="1" ySplit="6" topLeftCell="B7" activePane="bottomRight" state="frozen"/>
      <selection pane="topRight" activeCell="B1" sqref="B1"/>
      <selection pane="bottomLeft" activeCell="A8" sqref="A8"/>
      <selection pane="bottomRight"/>
    </sheetView>
  </sheetViews>
  <sheetFormatPr defaultColWidth="12.6640625" defaultRowHeight="12" customHeight="1" x14ac:dyDescent="0.2"/>
  <cols>
    <col min="1" max="1" width="12.6640625" style="12" customWidth="1"/>
    <col min="2" max="2" width="14.44140625" style="11" customWidth="1"/>
    <col min="3" max="13" width="12.6640625" style="5" customWidth="1"/>
    <col min="14" max="14" width="14.77734375" style="5" customWidth="1"/>
    <col min="15" max="15" width="12.6640625" style="5" customWidth="1"/>
    <col min="16" max="16" width="14.77734375" style="5" customWidth="1"/>
    <col min="17" max="21" width="12.6640625" style="5" customWidth="1"/>
    <col min="22" max="55" width="12.6640625" style="6" customWidth="1"/>
    <col min="56" max="16384" width="12.6640625" style="7"/>
  </cols>
  <sheetData>
    <row r="1" spans="1:55" s="15" customFormat="1" ht="15" customHeight="1" thickBot="1" x14ac:dyDescent="0.3">
      <c r="A1" s="69" t="s">
        <v>31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  <c r="U1" s="71" t="s">
        <v>12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15.6" customHeight="1" thickTop="1" x14ac:dyDescent="0.25">
      <c r="A2" s="74"/>
      <c r="B2" s="30"/>
      <c r="C2" s="36" t="s">
        <v>1</v>
      </c>
      <c r="D2" s="75"/>
      <c r="E2" s="75"/>
      <c r="F2" s="75"/>
      <c r="G2" s="78" t="s">
        <v>27</v>
      </c>
      <c r="H2" s="77"/>
      <c r="I2" s="76"/>
      <c r="J2" s="76"/>
      <c r="K2" s="86" t="s">
        <v>45</v>
      </c>
      <c r="L2" s="87"/>
      <c r="M2" s="87"/>
      <c r="N2" s="87"/>
      <c r="O2" s="87"/>
      <c r="P2" s="87"/>
      <c r="Q2" s="87"/>
      <c r="R2" s="87"/>
      <c r="S2" s="88"/>
      <c r="T2" s="122"/>
      <c r="U2" s="124"/>
    </row>
    <row r="3" spans="1:55" ht="15.6" customHeight="1" x14ac:dyDescent="0.25">
      <c r="A3" s="28"/>
      <c r="B3" s="73"/>
      <c r="C3" s="42"/>
      <c r="D3" s="81"/>
      <c r="E3" s="82"/>
      <c r="F3" s="81"/>
      <c r="G3" s="81"/>
      <c r="H3" s="91"/>
      <c r="I3" s="81"/>
      <c r="J3" s="81"/>
      <c r="K3" s="83" t="s">
        <v>5</v>
      </c>
      <c r="L3" s="84"/>
      <c r="M3" s="84"/>
      <c r="N3" s="84"/>
      <c r="O3" s="85"/>
      <c r="P3" s="83" t="s">
        <v>9</v>
      </c>
      <c r="Q3" s="84"/>
      <c r="R3" s="84"/>
      <c r="S3" s="84"/>
      <c r="T3" s="82"/>
      <c r="U3" s="42"/>
    </row>
    <row r="4" spans="1:55" ht="55.2" customHeight="1" x14ac:dyDescent="0.2">
      <c r="A4" s="28" t="s">
        <v>0</v>
      </c>
      <c r="B4" s="73" t="s">
        <v>32</v>
      </c>
      <c r="C4" s="42" t="s">
        <v>24</v>
      </c>
      <c r="D4" s="81" t="s">
        <v>2</v>
      </c>
      <c r="E4" s="82" t="s">
        <v>44</v>
      </c>
      <c r="F4" s="81" t="s">
        <v>33</v>
      </c>
      <c r="G4" s="81" t="s">
        <v>4</v>
      </c>
      <c r="H4" s="91" t="s">
        <v>56</v>
      </c>
      <c r="I4" s="81" t="s">
        <v>22</v>
      </c>
      <c r="J4" s="81" t="s">
        <v>25</v>
      </c>
      <c r="K4" s="123" t="s">
        <v>33</v>
      </c>
      <c r="L4" s="37" t="s">
        <v>6</v>
      </c>
      <c r="M4" s="39"/>
      <c r="N4" s="37" t="s">
        <v>8</v>
      </c>
      <c r="O4" s="39"/>
      <c r="P4" s="37" t="s">
        <v>8</v>
      </c>
      <c r="Q4" s="39"/>
      <c r="R4" s="37" t="s">
        <v>6</v>
      </c>
      <c r="S4" s="39"/>
      <c r="T4" s="82" t="s">
        <v>53</v>
      </c>
      <c r="U4" s="42" t="s">
        <v>23</v>
      </c>
    </row>
    <row r="5" spans="1:55" ht="15.6" customHeight="1" x14ac:dyDescent="0.2">
      <c r="A5" s="23"/>
      <c r="B5" s="72"/>
      <c r="C5" s="80"/>
      <c r="D5" s="80"/>
      <c r="E5" s="80"/>
      <c r="F5" s="72"/>
      <c r="G5" s="21"/>
      <c r="H5" s="21"/>
      <c r="I5" s="21"/>
      <c r="J5" s="21"/>
      <c r="K5" s="21"/>
      <c r="L5" s="65" t="s">
        <v>3</v>
      </c>
      <c r="M5" s="65" t="s">
        <v>7</v>
      </c>
      <c r="N5" s="65" t="s">
        <v>3</v>
      </c>
      <c r="O5" s="65" t="s">
        <v>7</v>
      </c>
      <c r="P5" s="65" t="s">
        <v>3</v>
      </c>
      <c r="Q5" s="65" t="s">
        <v>7</v>
      </c>
      <c r="R5" s="65" t="s">
        <v>3</v>
      </c>
      <c r="S5" s="65" t="s">
        <v>7</v>
      </c>
      <c r="T5" s="82"/>
      <c r="U5" s="42"/>
    </row>
    <row r="6" spans="1:55" ht="15" customHeight="1" x14ac:dyDescent="0.25">
      <c r="A6" s="16"/>
      <c r="B6" s="89" t="s">
        <v>18</v>
      </c>
      <c r="C6" s="127" t="s">
        <v>46</v>
      </c>
      <c r="D6" s="127"/>
      <c r="E6" s="127"/>
      <c r="F6" s="127"/>
      <c r="G6" s="127"/>
      <c r="H6" s="127"/>
      <c r="I6" s="127"/>
      <c r="J6" s="127"/>
      <c r="K6" s="127"/>
      <c r="L6" s="45" t="s">
        <v>18</v>
      </c>
      <c r="M6" s="45" t="s">
        <v>19</v>
      </c>
      <c r="N6" s="45" t="s">
        <v>52</v>
      </c>
      <c r="O6" s="45" t="s">
        <v>20</v>
      </c>
      <c r="P6" s="45" t="s">
        <v>52</v>
      </c>
      <c r="Q6" s="45" t="s">
        <v>20</v>
      </c>
      <c r="R6" s="45" t="s">
        <v>18</v>
      </c>
      <c r="S6" s="45" t="s">
        <v>19</v>
      </c>
      <c r="T6" s="167" t="s">
        <v>19</v>
      </c>
      <c r="U6" s="168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</row>
    <row r="7" spans="1:55" ht="13.95" customHeight="1" x14ac:dyDescent="0.25">
      <c r="A7" s="46">
        <v>1909</v>
      </c>
      <c r="B7" s="47">
        <v>90.49</v>
      </c>
      <c r="C7" s="48">
        <v>2319</v>
      </c>
      <c r="D7" s="48" t="s">
        <v>13</v>
      </c>
      <c r="E7" s="48" t="s">
        <v>13</v>
      </c>
      <c r="F7" s="48">
        <f t="shared" ref="F7:F13" si="0">SUM(C7:E7)</f>
        <v>2319</v>
      </c>
      <c r="G7" s="48">
        <v>5</v>
      </c>
      <c r="H7" s="48" t="s">
        <v>13</v>
      </c>
      <c r="I7" s="48">
        <v>106</v>
      </c>
      <c r="J7" s="48" t="s">
        <v>13</v>
      </c>
      <c r="K7" s="48">
        <f t="shared" ref="K7:K38" si="1">F7-SUM(G7:J7)</f>
        <v>2208</v>
      </c>
      <c r="L7" s="48">
        <f t="shared" ref="L7:L38" si="2">K7*12</f>
        <v>26496</v>
      </c>
      <c r="M7" s="48">
        <f t="shared" ref="M7:M38" si="3">IF(L7=0,0,IF($B7=0,0,L7/$B7))</f>
        <v>292.80583489888386</v>
      </c>
      <c r="N7" s="48">
        <f t="shared" ref="N7:N38" si="4">K7*1.57</f>
        <v>3466.56</v>
      </c>
      <c r="O7" s="48">
        <f t="shared" ref="O7:O38" si="5">IF(N7=0,0,IF(B7=0,0,N7/B7))</f>
        <v>38.308763399270639</v>
      </c>
      <c r="P7" s="48">
        <f t="shared" ref="P7:P38" si="6">IF(N7=0,0,IF(T7=0,0,N7*T7))</f>
        <v>3362.5632000000001</v>
      </c>
      <c r="Q7" s="48">
        <f t="shared" ref="Q7:Q38" si="7">IF(P7=0,0,IF(B7=0,0,P7/B7))</f>
        <v>37.15950049729252</v>
      </c>
      <c r="R7" s="48">
        <f t="shared" ref="R7:R70" si="8">IF(L7=0,0,IF(T7=0,0,L7*T7))</f>
        <v>25701.119999999999</v>
      </c>
      <c r="S7" s="48">
        <f t="shared" ref="S7:S38" si="9">IF(R7=0,0,IF(B7=0,0,R7/B7))</f>
        <v>284.02165985191732</v>
      </c>
      <c r="T7" s="169">
        <v>0.97</v>
      </c>
      <c r="U7" s="166" t="str">
        <f t="shared" ref="U7:U38" si="10">IF(J6=0,"-",IF(E7=J6,"-","*"))</f>
        <v>-</v>
      </c>
    </row>
    <row r="8" spans="1:55" ht="13.95" customHeight="1" x14ac:dyDescent="0.25">
      <c r="A8" s="46">
        <v>1910</v>
      </c>
      <c r="B8" s="47">
        <v>92.406999999999996</v>
      </c>
      <c r="C8" s="48">
        <v>2475</v>
      </c>
      <c r="D8" s="48">
        <v>3</v>
      </c>
      <c r="E8" s="48" t="s">
        <v>13</v>
      </c>
      <c r="F8" s="48">
        <f t="shared" si="0"/>
        <v>2478</v>
      </c>
      <c r="G8" s="48">
        <v>6</v>
      </c>
      <c r="H8" s="48" t="s">
        <v>13</v>
      </c>
      <c r="I8" s="48">
        <v>116</v>
      </c>
      <c r="J8" s="48" t="s">
        <v>13</v>
      </c>
      <c r="K8" s="48">
        <f t="shared" si="1"/>
        <v>2356</v>
      </c>
      <c r="L8" s="48">
        <f t="shared" si="2"/>
        <v>28272</v>
      </c>
      <c r="M8" s="48">
        <f t="shared" si="3"/>
        <v>305.95084787948969</v>
      </c>
      <c r="N8" s="48">
        <f t="shared" si="4"/>
        <v>3698.92</v>
      </c>
      <c r="O8" s="48">
        <f t="shared" si="5"/>
        <v>40.028569264233234</v>
      </c>
      <c r="P8" s="48">
        <f t="shared" si="6"/>
        <v>3587.9524000000001</v>
      </c>
      <c r="Q8" s="48">
        <f t="shared" si="7"/>
        <v>38.827712186306236</v>
      </c>
      <c r="R8" s="48">
        <f t="shared" si="8"/>
        <v>27423.84</v>
      </c>
      <c r="S8" s="48">
        <f t="shared" si="9"/>
        <v>296.772322443105</v>
      </c>
      <c r="T8" s="169">
        <v>0.97</v>
      </c>
      <c r="U8" s="54" t="str">
        <f t="shared" si="10"/>
        <v>-</v>
      </c>
    </row>
    <row r="9" spans="1:55" ht="13.95" customHeight="1" x14ac:dyDescent="0.25">
      <c r="A9" s="92">
        <v>1911</v>
      </c>
      <c r="B9" s="93">
        <v>93.863</v>
      </c>
      <c r="C9" s="51">
        <v>2695</v>
      </c>
      <c r="D9" s="51">
        <v>5</v>
      </c>
      <c r="E9" s="51" t="s">
        <v>13</v>
      </c>
      <c r="F9" s="51">
        <f t="shared" si="0"/>
        <v>2700</v>
      </c>
      <c r="G9" s="51">
        <v>13</v>
      </c>
      <c r="H9" s="51" t="s">
        <v>13</v>
      </c>
      <c r="I9" s="51">
        <v>112</v>
      </c>
      <c r="J9" s="51" t="s">
        <v>13</v>
      </c>
      <c r="K9" s="51">
        <f t="shared" si="1"/>
        <v>2575</v>
      </c>
      <c r="L9" s="51">
        <f t="shared" si="2"/>
        <v>30900</v>
      </c>
      <c r="M9" s="51">
        <f t="shared" si="3"/>
        <v>329.2032004091069</v>
      </c>
      <c r="N9" s="51">
        <f t="shared" si="4"/>
        <v>4042.75</v>
      </c>
      <c r="O9" s="51">
        <f t="shared" si="5"/>
        <v>43.070752053524821</v>
      </c>
      <c r="P9" s="51">
        <f t="shared" si="6"/>
        <v>3921.4674999999997</v>
      </c>
      <c r="Q9" s="51">
        <f t="shared" si="7"/>
        <v>41.778629491919069</v>
      </c>
      <c r="R9" s="51">
        <f t="shared" si="8"/>
        <v>29973</v>
      </c>
      <c r="S9" s="51">
        <f t="shared" si="9"/>
        <v>319.3271043968337</v>
      </c>
      <c r="T9" s="151">
        <v>0.97</v>
      </c>
      <c r="U9" s="53" t="str">
        <f t="shared" si="10"/>
        <v>-</v>
      </c>
    </row>
    <row r="10" spans="1:55" ht="13.95" customHeight="1" x14ac:dyDescent="0.25">
      <c r="A10" s="92">
        <v>1912</v>
      </c>
      <c r="B10" s="93">
        <v>95.334999999999994</v>
      </c>
      <c r="C10" s="51">
        <v>2594</v>
      </c>
      <c r="D10" s="51">
        <v>8</v>
      </c>
      <c r="E10" s="51" t="s">
        <v>13</v>
      </c>
      <c r="F10" s="51">
        <f t="shared" si="0"/>
        <v>2602</v>
      </c>
      <c r="G10" s="51">
        <v>19</v>
      </c>
      <c r="H10" s="51" t="s">
        <v>13</v>
      </c>
      <c r="I10" s="51">
        <v>109</v>
      </c>
      <c r="J10" s="51" t="s">
        <v>13</v>
      </c>
      <c r="K10" s="51">
        <f t="shared" si="1"/>
        <v>2474</v>
      </c>
      <c r="L10" s="51">
        <f t="shared" si="2"/>
        <v>29688</v>
      </c>
      <c r="M10" s="51">
        <f t="shared" si="3"/>
        <v>311.40714323176172</v>
      </c>
      <c r="N10" s="51">
        <f t="shared" si="4"/>
        <v>3884.1800000000003</v>
      </c>
      <c r="O10" s="51">
        <f t="shared" si="5"/>
        <v>40.742434572822162</v>
      </c>
      <c r="P10" s="51">
        <f t="shared" si="6"/>
        <v>3767.6546000000003</v>
      </c>
      <c r="Q10" s="51">
        <f t="shared" si="7"/>
        <v>39.520161535637492</v>
      </c>
      <c r="R10" s="51">
        <f t="shared" si="8"/>
        <v>28797.360000000001</v>
      </c>
      <c r="S10" s="51">
        <f t="shared" si="9"/>
        <v>302.06492893480885</v>
      </c>
      <c r="T10" s="151">
        <v>0.97</v>
      </c>
      <c r="U10" s="53" t="str">
        <f t="shared" si="10"/>
        <v>-</v>
      </c>
    </row>
    <row r="11" spans="1:55" ht="13.95" customHeight="1" x14ac:dyDescent="0.25">
      <c r="A11" s="92">
        <v>1913</v>
      </c>
      <c r="B11" s="93">
        <v>97.224999999999994</v>
      </c>
      <c r="C11" s="51">
        <v>2576</v>
      </c>
      <c r="D11" s="51">
        <v>11</v>
      </c>
      <c r="E11" s="51" t="s">
        <v>13</v>
      </c>
      <c r="F11" s="51">
        <f t="shared" si="0"/>
        <v>2587</v>
      </c>
      <c r="G11" s="51">
        <v>18</v>
      </c>
      <c r="H11" s="51" t="s">
        <v>13</v>
      </c>
      <c r="I11" s="51">
        <v>112</v>
      </c>
      <c r="J11" s="51" t="s">
        <v>13</v>
      </c>
      <c r="K11" s="51">
        <f t="shared" si="1"/>
        <v>2457</v>
      </c>
      <c r="L11" s="51">
        <f t="shared" si="2"/>
        <v>29484</v>
      </c>
      <c r="M11" s="51">
        <f t="shared" si="3"/>
        <v>303.25533556184109</v>
      </c>
      <c r="N11" s="51">
        <f t="shared" si="4"/>
        <v>3857.4900000000002</v>
      </c>
      <c r="O11" s="51">
        <f t="shared" si="5"/>
        <v>39.675906402674215</v>
      </c>
      <c r="P11" s="51">
        <f t="shared" si="6"/>
        <v>3741.7653</v>
      </c>
      <c r="Q11" s="51">
        <f t="shared" si="7"/>
        <v>38.485629210593984</v>
      </c>
      <c r="R11" s="51">
        <f t="shared" si="8"/>
        <v>28599.48</v>
      </c>
      <c r="S11" s="51">
        <f t="shared" si="9"/>
        <v>294.15767549498588</v>
      </c>
      <c r="T11" s="151">
        <v>0.97</v>
      </c>
      <c r="U11" s="53" t="str">
        <f t="shared" si="10"/>
        <v>-</v>
      </c>
    </row>
    <row r="12" spans="1:55" ht="13.95" customHeight="1" x14ac:dyDescent="0.25">
      <c r="A12" s="92">
        <v>1914</v>
      </c>
      <c r="B12" s="93">
        <v>99.111000000000004</v>
      </c>
      <c r="C12" s="51">
        <v>2557</v>
      </c>
      <c r="D12" s="51">
        <v>19</v>
      </c>
      <c r="E12" s="51" t="s">
        <v>13</v>
      </c>
      <c r="F12" s="51">
        <f t="shared" si="0"/>
        <v>2576</v>
      </c>
      <c r="G12" s="51">
        <v>21</v>
      </c>
      <c r="H12" s="51" t="s">
        <v>13</v>
      </c>
      <c r="I12" s="51">
        <v>116</v>
      </c>
      <c r="J12" s="51" t="s">
        <v>13</v>
      </c>
      <c r="K12" s="51">
        <f t="shared" si="1"/>
        <v>2439</v>
      </c>
      <c r="L12" s="51">
        <f t="shared" si="2"/>
        <v>29268</v>
      </c>
      <c r="M12" s="51">
        <f t="shared" si="3"/>
        <v>295.30526379513879</v>
      </c>
      <c r="N12" s="51">
        <f t="shared" si="4"/>
        <v>3829.23</v>
      </c>
      <c r="O12" s="51">
        <f t="shared" si="5"/>
        <v>38.635772013197325</v>
      </c>
      <c r="P12" s="51">
        <f t="shared" si="6"/>
        <v>3714.3530999999998</v>
      </c>
      <c r="Q12" s="51">
        <f t="shared" si="7"/>
        <v>37.476698852801398</v>
      </c>
      <c r="R12" s="51">
        <f t="shared" si="8"/>
        <v>28389.96</v>
      </c>
      <c r="S12" s="51">
        <f t="shared" si="9"/>
        <v>286.44610588128461</v>
      </c>
      <c r="T12" s="151">
        <v>0.97</v>
      </c>
      <c r="U12" s="53" t="str">
        <f t="shared" si="10"/>
        <v>-</v>
      </c>
    </row>
    <row r="13" spans="1:55" ht="13.95" customHeight="1" x14ac:dyDescent="0.25">
      <c r="A13" s="92">
        <v>1915</v>
      </c>
      <c r="B13" s="93">
        <v>100.54600000000001</v>
      </c>
      <c r="C13" s="51">
        <v>2741</v>
      </c>
      <c r="D13" s="51">
        <v>17</v>
      </c>
      <c r="E13" s="51" t="s">
        <v>13</v>
      </c>
      <c r="F13" s="51">
        <f t="shared" si="0"/>
        <v>2758</v>
      </c>
      <c r="G13" s="51">
        <v>22</v>
      </c>
      <c r="H13" s="51" t="s">
        <v>13</v>
      </c>
      <c r="I13" s="51">
        <v>114</v>
      </c>
      <c r="J13" s="51" t="s">
        <v>13</v>
      </c>
      <c r="K13" s="51">
        <f t="shared" si="1"/>
        <v>2622</v>
      </c>
      <c r="L13" s="51">
        <f t="shared" si="2"/>
        <v>31464</v>
      </c>
      <c r="M13" s="51">
        <f t="shared" si="3"/>
        <v>312.93139458556283</v>
      </c>
      <c r="N13" s="51">
        <f t="shared" si="4"/>
        <v>4116.54</v>
      </c>
      <c r="O13" s="51">
        <f t="shared" si="5"/>
        <v>40.941857458277802</v>
      </c>
      <c r="P13" s="51">
        <f t="shared" si="6"/>
        <v>3993.0437999999999</v>
      </c>
      <c r="Q13" s="51">
        <f t="shared" si="7"/>
        <v>39.713601734529469</v>
      </c>
      <c r="R13" s="51">
        <f t="shared" si="8"/>
        <v>30520.079999999998</v>
      </c>
      <c r="S13" s="51">
        <f t="shared" si="9"/>
        <v>303.5434527479959</v>
      </c>
      <c r="T13" s="151">
        <v>0.97</v>
      </c>
      <c r="U13" s="53" t="str">
        <f t="shared" si="10"/>
        <v>-</v>
      </c>
    </row>
    <row r="14" spans="1:55" ht="13.95" customHeight="1" x14ac:dyDescent="0.25">
      <c r="A14" s="94">
        <v>1916</v>
      </c>
      <c r="B14" s="95">
        <v>101.961</v>
      </c>
      <c r="C14" s="57">
        <v>2640</v>
      </c>
      <c r="D14" s="57">
        <v>26</v>
      </c>
      <c r="E14" s="57">
        <v>45</v>
      </c>
      <c r="F14" s="57">
        <f t="shared" ref="F14:F45" si="11">C14+D14+E14</f>
        <v>2711</v>
      </c>
      <c r="G14" s="57">
        <v>28</v>
      </c>
      <c r="H14" s="48" t="s">
        <v>13</v>
      </c>
      <c r="I14" s="57">
        <v>111</v>
      </c>
      <c r="J14" s="57">
        <v>30</v>
      </c>
      <c r="K14" s="57">
        <f t="shared" si="1"/>
        <v>2542</v>
      </c>
      <c r="L14" s="57">
        <f t="shared" si="2"/>
        <v>30504</v>
      </c>
      <c r="M14" s="57">
        <f t="shared" si="3"/>
        <v>299.17321328743344</v>
      </c>
      <c r="N14" s="57">
        <f t="shared" si="4"/>
        <v>3990.94</v>
      </c>
      <c r="O14" s="57">
        <f t="shared" si="5"/>
        <v>39.141828738439209</v>
      </c>
      <c r="P14" s="57">
        <f t="shared" si="6"/>
        <v>3871.2118</v>
      </c>
      <c r="Q14" s="57">
        <f t="shared" si="7"/>
        <v>37.967573876286032</v>
      </c>
      <c r="R14" s="57">
        <f t="shared" si="8"/>
        <v>29588.879999999997</v>
      </c>
      <c r="S14" s="57">
        <f t="shared" si="9"/>
        <v>290.1980168888104</v>
      </c>
      <c r="T14" s="150">
        <v>0.97</v>
      </c>
      <c r="U14" s="54" t="str">
        <f t="shared" si="10"/>
        <v>*</v>
      </c>
    </row>
    <row r="15" spans="1:55" ht="13.95" customHeight="1" x14ac:dyDescent="0.25">
      <c r="A15" s="94">
        <v>1917</v>
      </c>
      <c r="B15" s="95">
        <v>103.414</v>
      </c>
      <c r="C15" s="57">
        <v>2539</v>
      </c>
      <c r="D15" s="57">
        <v>40</v>
      </c>
      <c r="E15" s="57">
        <v>30</v>
      </c>
      <c r="F15" s="57">
        <f t="shared" si="11"/>
        <v>2609</v>
      </c>
      <c r="G15" s="57">
        <v>20</v>
      </c>
      <c r="H15" s="48" t="s">
        <v>13</v>
      </c>
      <c r="I15" s="57">
        <v>113</v>
      </c>
      <c r="J15" s="57">
        <v>52</v>
      </c>
      <c r="K15" s="57">
        <f t="shared" si="1"/>
        <v>2424</v>
      </c>
      <c r="L15" s="57">
        <f t="shared" si="2"/>
        <v>29088</v>
      </c>
      <c r="M15" s="57">
        <f t="shared" si="3"/>
        <v>281.27719651111067</v>
      </c>
      <c r="N15" s="57">
        <f t="shared" si="4"/>
        <v>3805.6800000000003</v>
      </c>
      <c r="O15" s="57">
        <f t="shared" si="5"/>
        <v>36.80043321020365</v>
      </c>
      <c r="P15" s="57">
        <f t="shared" si="6"/>
        <v>3691.5096000000003</v>
      </c>
      <c r="Q15" s="57">
        <f t="shared" si="7"/>
        <v>35.696420213897539</v>
      </c>
      <c r="R15" s="57">
        <f t="shared" si="8"/>
        <v>28215.360000000001</v>
      </c>
      <c r="S15" s="57">
        <f t="shared" si="9"/>
        <v>272.83888061577738</v>
      </c>
      <c r="T15" s="150">
        <v>0.97</v>
      </c>
      <c r="U15" s="54" t="str">
        <f t="shared" si="10"/>
        <v>-</v>
      </c>
    </row>
    <row r="16" spans="1:55" ht="13.95" customHeight="1" x14ac:dyDescent="0.25">
      <c r="A16" s="94">
        <v>1918</v>
      </c>
      <c r="B16" s="95">
        <v>104.55</v>
      </c>
      <c r="C16" s="57">
        <v>2567</v>
      </c>
      <c r="D16" s="57">
        <v>29</v>
      </c>
      <c r="E16" s="57">
        <v>52</v>
      </c>
      <c r="F16" s="57">
        <f t="shared" si="11"/>
        <v>2648</v>
      </c>
      <c r="G16" s="57">
        <v>21</v>
      </c>
      <c r="H16" s="48" t="s">
        <v>13</v>
      </c>
      <c r="I16" s="57">
        <v>120</v>
      </c>
      <c r="J16" s="57">
        <v>30</v>
      </c>
      <c r="K16" s="57">
        <f t="shared" si="1"/>
        <v>2477</v>
      </c>
      <c r="L16" s="57">
        <f t="shared" si="2"/>
        <v>29724</v>
      </c>
      <c r="M16" s="57">
        <f t="shared" si="3"/>
        <v>284.30416068866572</v>
      </c>
      <c r="N16" s="57">
        <f t="shared" si="4"/>
        <v>3888.8900000000003</v>
      </c>
      <c r="O16" s="57">
        <f t="shared" si="5"/>
        <v>37.19646102343377</v>
      </c>
      <c r="P16" s="57">
        <f t="shared" si="6"/>
        <v>3772.2233000000001</v>
      </c>
      <c r="Q16" s="57">
        <f t="shared" si="7"/>
        <v>36.080567192730754</v>
      </c>
      <c r="R16" s="57">
        <f t="shared" si="8"/>
        <v>28832.28</v>
      </c>
      <c r="S16" s="57">
        <f t="shared" si="9"/>
        <v>275.77503586800572</v>
      </c>
      <c r="T16" s="150">
        <v>0.97</v>
      </c>
      <c r="U16" s="54" t="str">
        <f t="shared" si="10"/>
        <v>-</v>
      </c>
    </row>
    <row r="17" spans="1:21" ht="13.95" customHeight="1" x14ac:dyDescent="0.25">
      <c r="A17" s="94">
        <v>1919</v>
      </c>
      <c r="B17" s="95">
        <v>105.063</v>
      </c>
      <c r="C17" s="57">
        <v>2796</v>
      </c>
      <c r="D17" s="57">
        <v>49</v>
      </c>
      <c r="E17" s="57">
        <v>30</v>
      </c>
      <c r="F17" s="57">
        <f t="shared" si="11"/>
        <v>2875</v>
      </c>
      <c r="G17" s="57">
        <v>39</v>
      </c>
      <c r="H17" s="48" t="s">
        <v>13</v>
      </c>
      <c r="I17" s="57">
        <v>119</v>
      </c>
      <c r="J17" s="57">
        <v>63</v>
      </c>
      <c r="K17" s="57">
        <f t="shared" si="1"/>
        <v>2654</v>
      </c>
      <c r="L17" s="57">
        <f t="shared" si="2"/>
        <v>31848</v>
      </c>
      <c r="M17" s="57">
        <f t="shared" si="3"/>
        <v>303.1324062705234</v>
      </c>
      <c r="N17" s="57">
        <f t="shared" si="4"/>
        <v>4166.78</v>
      </c>
      <c r="O17" s="57">
        <f t="shared" si="5"/>
        <v>39.659823153726805</v>
      </c>
      <c r="P17" s="57">
        <f t="shared" si="6"/>
        <v>4041.7765999999997</v>
      </c>
      <c r="Q17" s="57">
        <f t="shared" si="7"/>
        <v>38.470028459115007</v>
      </c>
      <c r="R17" s="57">
        <f t="shared" si="8"/>
        <v>30892.559999999998</v>
      </c>
      <c r="S17" s="57">
        <f t="shared" si="9"/>
        <v>294.03843408240766</v>
      </c>
      <c r="T17" s="150">
        <v>0.97</v>
      </c>
      <c r="U17" s="54" t="str">
        <f t="shared" si="10"/>
        <v>-</v>
      </c>
    </row>
    <row r="18" spans="1:21" ht="13.95" customHeight="1" x14ac:dyDescent="0.25">
      <c r="A18" s="94">
        <v>1920</v>
      </c>
      <c r="B18" s="95">
        <v>106.461</v>
      </c>
      <c r="C18" s="57">
        <v>2722</v>
      </c>
      <c r="D18" s="57">
        <v>50</v>
      </c>
      <c r="E18" s="57">
        <v>63</v>
      </c>
      <c r="F18" s="57">
        <f t="shared" si="11"/>
        <v>2835</v>
      </c>
      <c r="G18" s="57">
        <v>27</v>
      </c>
      <c r="H18" s="48" t="s">
        <v>13</v>
      </c>
      <c r="I18" s="57">
        <v>116</v>
      </c>
      <c r="J18" s="57">
        <v>35</v>
      </c>
      <c r="K18" s="57">
        <f t="shared" si="1"/>
        <v>2657</v>
      </c>
      <c r="L18" s="57">
        <f t="shared" si="2"/>
        <v>31884</v>
      </c>
      <c r="M18" s="57">
        <f t="shared" si="3"/>
        <v>299.48995406768677</v>
      </c>
      <c r="N18" s="57">
        <f t="shared" si="4"/>
        <v>4171.49</v>
      </c>
      <c r="O18" s="57">
        <f t="shared" si="5"/>
        <v>39.18326899052235</v>
      </c>
      <c r="P18" s="57">
        <f t="shared" si="6"/>
        <v>4046.3452999999995</v>
      </c>
      <c r="Q18" s="57">
        <f t="shared" si="7"/>
        <v>38.007770920806678</v>
      </c>
      <c r="R18" s="57">
        <f t="shared" si="8"/>
        <v>30927.48</v>
      </c>
      <c r="S18" s="57">
        <f t="shared" si="9"/>
        <v>290.50525544565613</v>
      </c>
      <c r="T18" s="150">
        <v>0.97</v>
      </c>
      <c r="U18" s="54" t="str">
        <f t="shared" si="10"/>
        <v>-</v>
      </c>
    </row>
    <row r="19" spans="1:21" ht="13.95" customHeight="1" x14ac:dyDescent="0.25">
      <c r="A19" s="92">
        <v>1921</v>
      </c>
      <c r="B19" s="93">
        <v>108.538</v>
      </c>
      <c r="C19" s="51">
        <v>2823</v>
      </c>
      <c r="D19" s="51">
        <v>52</v>
      </c>
      <c r="E19" s="51">
        <v>35</v>
      </c>
      <c r="F19" s="51">
        <f t="shared" si="11"/>
        <v>2910</v>
      </c>
      <c r="G19" s="51">
        <v>33</v>
      </c>
      <c r="H19" s="51" t="s">
        <v>13</v>
      </c>
      <c r="I19" s="51">
        <v>125</v>
      </c>
      <c r="J19" s="51">
        <v>43</v>
      </c>
      <c r="K19" s="51">
        <f t="shared" si="1"/>
        <v>2709</v>
      </c>
      <c r="L19" s="51">
        <f t="shared" si="2"/>
        <v>32508</v>
      </c>
      <c r="M19" s="51">
        <f t="shared" si="3"/>
        <v>299.50800641250072</v>
      </c>
      <c r="N19" s="51">
        <f t="shared" si="4"/>
        <v>4253.13</v>
      </c>
      <c r="O19" s="51">
        <f t="shared" si="5"/>
        <v>39.185630838968841</v>
      </c>
      <c r="P19" s="51">
        <f t="shared" si="6"/>
        <v>4125.5361000000003</v>
      </c>
      <c r="Q19" s="51">
        <f t="shared" si="7"/>
        <v>38.010061913799781</v>
      </c>
      <c r="R19" s="51">
        <f t="shared" si="8"/>
        <v>31532.76</v>
      </c>
      <c r="S19" s="51">
        <f t="shared" si="9"/>
        <v>290.52276622012567</v>
      </c>
      <c r="T19" s="151">
        <v>0.97</v>
      </c>
      <c r="U19" s="53" t="str">
        <f t="shared" si="10"/>
        <v>-</v>
      </c>
    </row>
    <row r="20" spans="1:21" ht="13.95" customHeight="1" x14ac:dyDescent="0.25">
      <c r="A20" s="92">
        <v>1922</v>
      </c>
      <c r="B20" s="93">
        <v>110.04900000000001</v>
      </c>
      <c r="C20" s="51">
        <v>3025</v>
      </c>
      <c r="D20" s="51">
        <v>54</v>
      </c>
      <c r="E20" s="51">
        <v>43</v>
      </c>
      <c r="F20" s="51">
        <f t="shared" si="11"/>
        <v>3122</v>
      </c>
      <c r="G20" s="51">
        <v>35</v>
      </c>
      <c r="H20" s="51" t="s">
        <v>13</v>
      </c>
      <c r="I20" s="51">
        <v>131</v>
      </c>
      <c r="J20" s="51">
        <v>59</v>
      </c>
      <c r="K20" s="51">
        <f t="shared" si="1"/>
        <v>2897</v>
      </c>
      <c r="L20" s="51">
        <f t="shared" si="2"/>
        <v>34764</v>
      </c>
      <c r="M20" s="51">
        <f t="shared" si="3"/>
        <v>315.89564648474766</v>
      </c>
      <c r="N20" s="51">
        <f t="shared" si="4"/>
        <v>4548.29</v>
      </c>
      <c r="O20" s="51">
        <f t="shared" si="5"/>
        <v>41.329680415087822</v>
      </c>
      <c r="P20" s="51">
        <f t="shared" si="6"/>
        <v>4411.8413</v>
      </c>
      <c r="Q20" s="51">
        <f t="shared" si="7"/>
        <v>40.089790002635191</v>
      </c>
      <c r="R20" s="51">
        <f t="shared" si="8"/>
        <v>33721.08</v>
      </c>
      <c r="S20" s="51">
        <f t="shared" si="9"/>
        <v>306.41877709020525</v>
      </c>
      <c r="T20" s="151">
        <v>0.97</v>
      </c>
      <c r="U20" s="53" t="str">
        <f t="shared" si="10"/>
        <v>-</v>
      </c>
    </row>
    <row r="21" spans="1:21" ht="13.95" customHeight="1" x14ac:dyDescent="0.25">
      <c r="A21" s="92">
        <v>1923</v>
      </c>
      <c r="B21" s="93">
        <v>111.947</v>
      </c>
      <c r="C21" s="51">
        <v>3208</v>
      </c>
      <c r="D21" s="51">
        <v>31</v>
      </c>
      <c r="E21" s="51">
        <v>59</v>
      </c>
      <c r="F21" s="51">
        <f t="shared" si="11"/>
        <v>3298</v>
      </c>
      <c r="G21" s="51">
        <v>31</v>
      </c>
      <c r="H21" s="51" t="s">
        <v>13</v>
      </c>
      <c r="I21" s="51">
        <v>136</v>
      </c>
      <c r="J21" s="51">
        <v>85</v>
      </c>
      <c r="K21" s="51">
        <f t="shared" si="1"/>
        <v>3046</v>
      </c>
      <c r="L21" s="51">
        <f t="shared" si="2"/>
        <v>36552</v>
      </c>
      <c r="M21" s="51">
        <f t="shared" si="3"/>
        <v>326.51165283571692</v>
      </c>
      <c r="N21" s="51">
        <f t="shared" si="4"/>
        <v>4782.22</v>
      </c>
      <c r="O21" s="51">
        <f t="shared" si="5"/>
        <v>42.718607912672965</v>
      </c>
      <c r="P21" s="51">
        <f t="shared" si="6"/>
        <v>4638.7534000000005</v>
      </c>
      <c r="Q21" s="51">
        <f t="shared" si="7"/>
        <v>41.437049675292776</v>
      </c>
      <c r="R21" s="51">
        <f t="shared" si="8"/>
        <v>35455.440000000002</v>
      </c>
      <c r="S21" s="51">
        <f t="shared" si="9"/>
        <v>316.71630325064541</v>
      </c>
      <c r="T21" s="151">
        <v>0.97</v>
      </c>
      <c r="U21" s="53" t="str">
        <f t="shared" si="10"/>
        <v>-</v>
      </c>
    </row>
    <row r="22" spans="1:21" ht="13.95" customHeight="1" x14ac:dyDescent="0.25">
      <c r="A22" s="92">
        <v>1924</v>
      </c>
      <c r="B22" s="93">
        <v>114.10899999999999</v>
      </c>
      <c r="C22" s="51">
        <v>3171</v>
      </c>
      <c r="D22" s="51">
        <v>41</v>
      </c>
      <c r="E22" s="51">
        <v>85</v>
      </c>
      <c r="F22" s="51">
        <f t="shared" si="11"/>
        <v>3297</v>
      </c>
      <c r="G22" s="51">
        <v>28</v>
      </c>
      <c r="H22" s="51" t="s">
        <v>13</v>
      </c>
      <c r="I22" s="51">
        <v>136</v>
      </c>
      <c r="J22" s="51">
        <v>50</v>
      </c>
      <c r="K22" s="51">
        <f t="shared" si="1"/>
        <v>3083</v>
      </c>
      <c r="L22" s="51">
        <f t="shared" si="2"/>
        <v>36996</v>
      </c>
      <c r="M22" s="51">
        <f t="shared" si="3"/>
        <v>324.21631948400216</v>
      </c>
      <c r="N22" s="51">
        <f t="shared" si="4"/>
        <v>4840.3100000000004</v>
      </c>
      <c r="O22" s="51">
        <f t="shared" si="5"/>
        <v>42.41830179915695</v>
      </c>
      <c r="P22" s="51">
        <f t="shared" si="6"/>
        <v>4695.1007</v>
      </c>
      <c r="Q22" s="51">
        <f t="shared" si="7"/>
        <v>41.145752745182243</v>
      </c>
      <c r="R22" s="51">
        <f t="shared" si="8"/>
        <v>35886.120000000003</v>
      </c>
      <c r="S22" s="51">
        <f t="shared" si="9"/>
        <v>314.48982989948212</v>
      </c>
      <c r="T22" s="151">
        <v>0.97</v>
      </c>
      <c r="U22" s="53" t="str">
        <f t="shared" si="10"/>
        <v>-</v>
      </c>
    </row>
    <row r="23" spans="1:21" ht="13.95" customHeight="1" x14ac:dyDescent="0.25">
      <c r="A23" s="92">
        <v>1925</v>
      </c>
      <c r="B23" s="93">
        <v>115.82899999999999</v>
      </c>
      <c r="C23" s="51">
        <v>3205</v>
      </c>
      <c r="D23" s="51">
        <v>58</v>
      </c>
      <c r="E23" s="51">
        <v>50</v>
      </c>
      <c r="F23" s="51">
        <f t="shared" si="11"/>
        <v>3313</v>
      </c>
      <c r="G23" s="51">
        <v>25</v>
      </c>
      <c r="H23" s="51" t="s">
        <v>13</v>
      </c>
      <c r="I23" s="51">
        <v>139</v>
      </c>
      <c r="J23" s="51">
        <v>79</v>
      </c>
      <c r="K23" s="51">
        <f t="shared" si="1"/>
        <v>3070</v>
      </c>
      <c r="L23" s="51">
        <f t="shared" si="2"/>
        <v>36840</v>
      </c>
      <c r="M23" s="51">
        <f t="shared" si="3"/>
        <v>318.05506393044919</v>
      </c>
      <c r="N23" s="51">
        <f t="shared" si="4"/>
        <v>4819.9000000000005</v>
      </c>
      <c r="O23" s="51">
        <f t="shared" si="5"/>
        <v>41.61220419756711</v>
      </c>
      <c r="P23" s="51">
        <f t="shared" si="6"/>
        <v>4675.3030000000008</v>
      </c>
      <c r="Q23" s="51">
        <f t="shared" si="7"/>
        <v>40.363838071640096</v>
      </c>
      <c r="R23" s="51">
        <f t="shared" si="8"/>
        <v>35734.799999999996</v>
      </c>
      <c r="S23" s="51">
        <f t="shared" si="9"/>
        <v>308.5134120125357</v>
      </c>
      <c r="T23" s="151">
        <v>0.97</v>
      </c>
      <c r="U23" s="53" t="str">
        <f t="shared" si="10"/>
        <v>-</v>
      </c>
    </row>
    <row r="24" spans="1:21" ht="13.95" customHeight="1" x14ac:dyDescent="0.25">
      <c r="A24" s="94">
        <v>1926</v>
      </c>
      <c r="B24" s="95">
        <v>117.39700000000001</v>
      </c>
      <c r="C24" s="57">
        <v>3414</v>
      </c>
      <c r="D24" s="57">
        <v>53</v>
      </c>
      <c r="E24" s="57">
        <v>79</v>
      </c>
      <c r="F24" s="57">
        <f t="shared" si="11"/>
        <v>3546</v>
      </c>
      <c r="G24" s="57">
        <v>27</v>
      </c>
      <c r="H24" s="48" t="s">
        <v>13</v>
      </c>
      <c r="I24" s="57">
        <v>146</v>
      </c>
      <c r="J24" s="57">
        <v>61</v>
      </c>
      <c r="K24" s="57">
        <f t="shared" si="1"/>
        <v>3312</v>
      </c>
      <c r="L24" s="57">
        <f t="shared" si="2"/>
        <v>39744</v>
      </c>
      <c r="M24" s="57">
        <f t="shared" si="3"/>
        <v>338.54357436731772</v>
      </c>
      <c r="N24" s="57">
        <f t="shared" si="4"/>
        <v>5199.84</v>
      </c>
      <c r="O24" s="57">
        <f t="shared" si="5"/>
        <v>44.292784313057403</v>
      </c>
      <c r="P24" s="57">
        <f t="shared" si="6"/>
        <v>5043.8447999999999</v>
      </c>
      <c r="Q24" s="57">
        <f t="shared" si="7"/>
        <v>42.964000783665675</v>
      </c>
      <c r="R24" s="57">
        <f t="shared" si="8"/>
        <v>38551.68</v>
      </c>
      <c r="S24" s="57">
        <f t="shared" si="9"/>
        <v>328.38726713629819</v>
      </c>
      <c r="T24" s="150">
        <v>0.97</v>
      </c>
      <c r="U24" s="54" t="str">
        <f t="shared" si="10"/>
        <v>-</v>
      </c>
    </row>
    <row r="25" spans="1:21" ht="13.95" customHeight="1" x14ac:dyDescent="0.25">
      <c r="A25" s="94">
        <v>1927</v>
      </c>
      <c r="B25" s="95">
        <v>119.035</v>
      </c>
      <c r="C25" s="57">
        <v>3541</v>
      </c>
      <c r="D25" s="57">
        <v>36</v>
      </c>
      <c r="E25" s="57">
        <v>61</v>
      </c>
      <c r="F25" s="57">
        <f t="shared" si="11"/>
        <v>3638</v>
      </c>
      <c r="G25" s="57">
        <v>29</v>
      </c>
      <c r="H25" s="48" t="s">
        <v>13</v>
      </c>
      <c r="I25" s="57">
        <v>151</v>
      </c>
      <c r="J25" s="57">
        <v>66</v>
      </c>
      <c r="K25" s="57">
        <f t="shared" si="1"/>
        <v>3392</v>
      </c>
      <c r="L25" s="57">
        <f t="shared" si="2"/>
        <v>40704</v>
      </c>
      <c r="M25" s="57">
        <f t="shared" si="3"/>
        <v>341.94984668374849</v>
      </c>
      <c r="N25" s="57">
        <f t="shared" si="4"/>
        <v>5325.4400000000005</v>
      </c>
      <c r="O25" s="57">
        <f t="shared" si="5"/>
        <v>44.738438274457096</v>
      </c>
      <c r="P25" s="57">
        <f t="shared" si="6"/>
        <v>5165.6768000000002</v>
      </c>
      <c r="Q25" s="57">
        <f t="shared" si="7"/>
        <v>43.396285126223383</v>
      </c>
      <c r="R25" s="57">
        <f t="shared" si="8"/>
        <v>39482.879999999997</v>
      </c>
      <c r="S25" s="57">
        <f t="shared" si="9"/>
        <v>331.69135128323603</v>
      </c>
      <c r="T25" s="150">
        <v>0.97</v>
      </c>
      <c r="U25" s="54" t="str">
        <f t="shared" si="10"/>
        <v>-</v>
      </c>
    </row>
    <row r="26" spans="1:21" ht="13.95" customHeight="1" x14ac:dyDescent="0.25">
      <c r="A26" s="94">
        <v>1928</v>
      </c>
      <c r="B26" s="95">
        <v>120.509</v>
      </c>
      <c r="C26" s="57">
        <v>3544</v>
      </c>
      <c r="D26" s="57">
        <v>35</v>
      </c>
      <c r="E26" s="57">
        <v>66</v>
      </c>
      <c r="F26" s="57">
        <f t="shared" si="11"/>
        <v>3645</v>
      </c>
      <c r="G26" s="57">
        <v>20</v>
      </c>
      <c r="H26" s="48" t="s">
        <v>13</v>
      </c>
      <c r="I26" s="57">
        <v>139</v>
      </c>
      <c r="J26" s="57">
        <v>89</v>
      </c>
      <c r="K26" s="57">
        <f t="shared" si="1"/>
        <v>3397</v>
      </c>
      <c r="L26" s="57">
        <f t="shared" si="2"/>
        <v>40764</v>
      </c>
      <c r="M26" s="57">
        <f t="shared" si="3"/>
        <v>338.26519181139997</v>
      </c>
      <c r="N26" s="57">
        <f t="shared" si="4"/>
        <v>5333.29</v>
      </c>
      <c r="O26" s="57">
        <f t="shared" si="5"/>
        <v>44.256362595324831</v>
      </c>
      <c r="P26" s="57">
        <f t="shared" si="6"/>
        <v>5173.2912999999999</v>
      </c>
      <c r="Q26" s="57">
        <f t="shared" si="7"/>
        <v>42.928671717465086</v>
      </c>
      <c r="R26" s="57">
        <f t="shared" si="8"/>
        <v>39541.08</v>
      </c>
      <c r="S26" s="57">
        <f t="shared" si="9"/>
        <v>328.11723605705799</v>
      </c>
      <c r="T26" s="150">
        <v>0.97</v>
      </c>
      <c r="U26" s="54" t="str">
        <f t="shared" si="10"/>
        <v>-</v>
      </c>
    </row>
    <row r="27" spans="1:21" ht="13.95" customHeight="1" x14ac:dyDescent="0.25">
      <c r="A27" s="94">
        <v>1929</v>
      </c>
      <c r="B27" s="95">
        <v>121.767</v>
      </c>
      <c r="C27" s="57">
        <v>3476</v>
      </c>
      <c r="D27" s="57">
        <v>53</v>
      </c>
      <c r="E27" s="57">
        <v>89</v>
      </c>
      <c r="F27" s="57">
        <f t="shared" si="11"/>
        <v>3618</v>
      </c>
      <c r="G27" s="57">
        <v>12</v>
      </c>
      <c r="H27" s="48" t="s">
        <v>13</v>
      </c>
      <c r="I27" s="57">
        <v>147</v>
      </c>
      <c r="J27" s="57">
        <v>66</v>
      </c>
      <c r="K27" s="57">
        <f t="shared" si="1"/>
        <v>3393</v>
      </c>
      <c r="L27" s="57">
        <f t="shared" si="2"/>
        <v>40716</v>
      </c>
      <c r="M27" s="57">
        <f t="shared" si="3"/>
        <v>334.37630885215208</v>
      </c>
      <c r="N27" s="57">
        <f t="shared" si="4"/>
        <v>5327.01</v>
      </c>
      <c r="O27" s="57">
        <f t="shared" si="5"/>
        <v>43.74756707482323</v>
      </c>
      <c r="P27" s="57">
        <f t="shared" si="6"/>
        <v>5167.1997000000001</v>
      </c>
      <c r="Q27" s="57">
        <f t="shared" si="7"/>
        <v>42.435140062578533</v>
      </c>
      <c r="R27" s="57">
        <f t="shared" si="8"/>
        <v>39494.519999999997</v>
      </c>
      <c r="S27" s="57">
        <f t="shared" si="9"/>
        <v>324.34501958658751</v>
      </c>
      <c r="T27" s="150">
        <v>0.97</v>
      </c>
      <c r="U27" s="54" t="str">
        <f t="shared" si="10"/>
        <v>-</v>
      </c>
    </row>
    <row r="28" spans="1:21" ht="13.95" customHeight="1" x14ac:dyDescent="0.25">
      <c r="A28" s="94">
        <v>1930</v>
      </c>
      <c r="B28" s="95">
        <v>123.188</v>
      </c>
      <c r="C28" s="57">
        <v>3581</v>
      </c>
      <c r="D28" s="57">
        <v>44</v>
      </c>
      <c r="E28" s="57">
        <v>66</v>
      </c>
      <c r="F28" s="57">
        <f t="shared" si="11"/>
        <v>3691</v>
      </c>
      <c r="G28" s="57">
        <v>19</v>
      </c>
      <c r="H28" s="48" t="s">
        <v>13</v>
      </c>
      <c r="I28" s="57">
        <v>149</v>
      </c>
      <c r="J28" s="57">
        <v>125</v>
      </c>
      <c r="K28" s="57">
        <f t="shared" si="1"/>
        <v>3398</v>
      </c>
      <c r="L28" s="57">
        <f t="shared" si="2"/>
        <v>40776</v>
      </c>
      <c r="M28" s="57">
        <f t="shared" si="3"/>
        <v>331.00626684417313</v>
      </c>
      <c r="N28" s="57">
        <f t="shared" si="4"/>
        <v>5334.8600000000006</v>
      </c>
      <c r="O28" s="57">
        <f t="shared" si="5"/>
        <v>43.306653245445986</v>
      </c>
      <c r="P28" s="57">
        <f t="shared" si="6"/>
        <v>5174.8142000000007</v>
      </c>
      <c r="Q28" s="57">
        <f t="shared" si="7"/>
        <v>42.00745364808261</v>
      </c>
      <c r="R28" s="57">
        <f t="shared" si="8"/>
        <v>39552.720000000001</v>
      </c>
      <c r="S28" s="57">
        <f t="shared" si="9"/>
        <v>321.07607883884793</v>
      </c>
      <c r="T28" s="150">
        <v>0.97</v>
      </c>
      <c r="U28" s="54" t="str">
        <f t="shared" si="10"/>
        <v>-</v>
      </c>
    </row>
    <row r="29" spans="1:21" ht="13.95" customHeight="1" x14ac:dyDescent="0.25">
      <c r="A29" s="92">
        <v>1931</v>
      </c>
      <c r="B29" s="93">
        <v>124.149</v>
      </c>
      <c r="C29" s="51">
        <v>3532</v>
      </c>
      <c r="D29" s="51">
        <v>34</v>
      </c>
      <c r="E29" s="51">
        <v>125</v>
      </c>
      <c r="F29" s="51">
        <f t="shared" si="11"/>
        <v>3691</v>
      </c>
      <c r="G29" s="51">
        <v>8</v>
      </c>
      <c r="H29" s="51" t="s">
        <v>13</v>
      </c>
      <c r="I29" s="51">
        <v>135</v>
      </c>
      <c r="J29" s="51">
        <v>109</v>
      </c>
      <c r="K29" s="51">
        <f t="shared" si="1"/>
        <v>3439</v>
      </c>
      <c r="L29" s="51">
        <f t="shared" si="2"/>
        <v>41268</v>
      </c>
      <c r="M29" s="51">
        <f t="shared" si="3"/>
        <v>332.40702704008891</v>
      </c>
      <c r="N29" s="51">
        <f t="shared" si="4"/>
        <v>5399.2300000000005</v>
      </c>
      <c r="O29" s="51">
        <f t="shared" si="5"/>
        <v>43.489919371078308</v>
      </c>
      <c r="P29" s="51">
        <f t="shared" si="6"/>
        <v>5237.2530999999999</v>
      </c>
      <c r="Q29" s="51">
        <f t="shared" si="7"/>
        <v>42.185221789945949</v>
      </c>
      <c r="R29" s="51">
        <f t="shared" si="8"/>
        <v>40029.96</v>
      </c>
      <c r="S29" s="51">
        <f t="shared" si="9"/>
        <v>322.43481622888623</v>
      </c>
      <c r="T29" s="151">
        <v>0.97</v>
      </c>
      <c r="U29" s="53" t="str">
        <f t="shared" si="10"/>
        <v>-</v>
      </c>
    </row>
    <row r="30" spans="1:21" ht="13.95" customHeight="1" x14ac:dyDescent="0.25">
      <c r="A30" s="92">
        <v>1932</v>
      </c>
      <c r="B30" s="93">
        <v>124.949</v>
      </c>
      <c r="C30" s="51">
        <v>3327</v>
      </c>
      <c r="D30" s="51">
        <v>10</v>
      </c>
      <c r="E30" s="51">
        <v>109</v>
      </c>
      <c r="F30" s="51">
        <f t="shared" si="11"/>
        <v>3446</v>
      </c>
      <c r="G30" s="51">
        <v>2</v>
      </c>
      <c r="H30" s="51" t="s">
        <v>13</v>
      </c>
      <c r="I30" s="51">
        <v>136</v>
      </c>
      <c r="J30" s="51">
        <v>50</v>
      </c>
      <c r="K30" s="51">
        <f t="shared" si="1"/>
        <v>3258</v>
      </c>
      <c r="L30" s="51">
        <f t="shared" si="2"/>
        <v>39096</v>
      </c>
      <c r="M30" s="51">
        <f t="shared" si="3"/>
        <v>312.89566142986337</v>
      </c>
      <c r="N30" s="51">
        <f t="shared" si="4"/>
        <v>5115.0600000000004</v>
      </c>
      <c r="O30" s="51">
        <f t="shared" si="5"/>
        <v>40.937182370407129</v>
      </c>
      <c r="P30" s="51">
        <f t="shared" si="6"/>
        <v>4961.6082000000006</v>
      </c>
      <c r="Q30" s="51">
        <f t="shared" si="7"/>
        <v>39.709066899294918</v>
      </c>
      <c r="R30" s="51">
        <f t="shared" si="8"/>
        <v>37923.119999999995</v>
      </c>
      <c r="S30" s="51">
        <f t="shared" si="9"/>
        <v>303.50879158696745</v>
      </c>
      <c r="T30" s="151">
        <v>0.97</v>
      </c>
      <c r="U30" s="53" t="str">
        <f t="shared" si="10"/>
        <v>-</v>
      </c>
    </row>
    <row r="31" spans="1:21" ht="13.95" customHeight="1" x14ac:dyDescent="0.25">
      <c r="A31" s="92">
        <v>1933</v>
      </c>
      <c r="B31" s="93">
        <v>125.69</v>
      </c>
      <c r="C31" s="51">
        <v>3255</v>
      </c>
      <c r="D31" s="51">
        <v>9</v>
      </c>
      <c r="E31" s="51">
        <v>50</v>
      </c>
      <c r="F31" s="51">
        <f t="shared" si="11"/>
        <v>3314</v>
      </c>
      <c r="G31" s="51">
        <v>2</v>
      </c>
      <c r="H31" s="51" t="s">
        <v>13</v>
      </c>
      <c r="I31" s="51">
        <v>137</v>
      </c>
      <c r="J31" s="51">
        <v>72</v>
      </c>
      <c r="K31" s="51">
        <f t="shared" si="1"/>
        <v>3103</v>
      </c>
      <c r="L31" s="51">
        <f t="shared" si="2"/>
        <v>37236</v>
      </c>
      <c r="M31" s="51">
        <f t="shared" si="3"/>
        <v>296.25268517781842</v>
      </c>
      <c r="N31" s="51">
        <f t="shared" si="4"/>
        <v>4871.71</v>
      </c>
      <c r="O31" s="51">
        <f t="shared" si="5"/>
        <v>38.759726310764577</v>
      </c>
      <c r="P31" s="51">
        <f t="shared" si="6"/>
        <v>4725.5586999999996</v>
      </c>
      <c r="Q31" s="51">
        <f t="shared" si="7"/>
        <v>37.596934521441639</v>
      </c>
      <c r="R31" s="51">
        <f t="shared" si="8"/>
        <v>36118.92</v>
      </c>
      <c r="S31" s="51">
        <f t="shared" si="9"/>
        <v>287.3651046224839</v>
      </c>
      <c r="T31" s="151">
        <v>0.97</v>
      </c>
      <c r="U31" s="53" t="str">
        <f t="shared" si="10"/>
        <v>-</v>
      </c>
    </row>
    <row r="32" spans="1:21" ht="13.95" customHeight="1" x14ac:dyDescent="0.25">
      <c r="A32" s="92">
        <v>1934</v>
      </c>
      <c r="B32" s="93">
        <v>126.485</v>
      </c>
      <c r="C32" s="51">
        <v>3156</v>
      </c>
      <c r="D32" s="51">
        <v>8</v>
      </c>
      <c r="E32" s="51">
        <v>72</v>
      </c>
      <c r="F32" s="51">
        <f t="shared" si="11"/>
        <v>3236</v>
      </c>
      <c r="G32" s="51">
        <v>2</v>
      </c>
      <c r="H32" s="51" t="s">
        <v>13</v>
      </c>
      <c r="I32" s="51">
        <v>122</v>
      </c>
      <c r="J32" s="51">
        <v>72</v>
      </c>
      <c r="K32" s="51">
        <f t="shared" si="1"/>
        <v>3040</v>
      </c>
      <c r="L32" s="51">
        <f t="shared" si="2"/>
        <v>36480</v>
      </c>
      <c r="M32" s="51">
        <f t="shared" si="3"/>
        <v>288.41364588686406</v>
      </c>
      <c r="N32" s="51">
        <f t="shared" si="4"/>
        <v>4772.8</v>
      </c>
      <c r="O32" s="51">
        <f t="shared" si="5"/>
        <v>37.73411867019805</v>
      </c>
      <c r="P32" s="51">
        <f t="shared" si="6"/>
        <v>4629.616</v>
      </c>
      <c r="Q32" s="51">
        <f t="shared" si="7"/>
        <v>36.602095110092108</v>
      </c>
      <c r="R32" s="51">
        <f t="shared" si="8"/>
        <v>35385.599999999999</v>
      </c>
      <c r="S32" s="51">
        <f t="shared" si="9"/>
        <v>279.76123651025813</v>
      </c>
      <c r="T32" s="151">
        <v>0.97</v>
      </c>
      <c r="U32" s="53" t="str">
        <f t="shared" si="10"/>
        <v>-</v>
      </c>
    </row>
    <row r="33" spans="1:21" ht="13.95" customHeight="1" x14ac:dyDescent="0.25">
      <c r="A33" s="92">
        <v>1935</v>
      </c>
      <c r="B33" s="93">
        <v>127.36199999999999</v>
      </c>
      <c r="C33" s="51">
        <v>3081</v>
      </c>
      <c r="D33" s="51">
        <v>22</v>
      </c>
      <c r="E33" s="51">
        <v>72</v>
      </c>
      <c r="F33" s="51">
        <f t="shared" si="11"/>
        <v>3175</v>
      </c>
      <c r="G33" s="51">
        <v>2</v>
      </c>
      <c r="H33" s="51" t="s">
        <v>13</v>
      </c>
      <c r="I33" s="51">
        <v>124</v>
      </c>
      <c r="J33" s="51">
        <v>85</v>
      </c>
      <c r="K33" s="51">
        <f t="shared" si="1"/>
        <v>2964</v>
      </c>
      <c r="L33" s="51">
        <f t="shared" si="2"/>
        <v>35568</v>
      </c>
      <c r="M33" s="51">
        <f t="shared" si="3"/>
        <v>279.26697131012389</v>
      </c>
      <c r="N33" s="51">
        <f t="shared" si="4"/>
        <v>4653.4800000000005</v>
      </c>
      <c r="O33" s="51">
        <f t="shared" si="5"/>
        <v>36.537428746407883</v>
      </c>
      <c r="P33" s="51">
        <f t="shared" si="6"/>
        <v>4513.8756000000003</v>
      </c>
      <c r="Q33" s="51">
        <f t="shared" si="7"/>
        <v>35.441305884015641</v>
      </c>
      <c r="R33" s="51">
        <f t="shared" si="8"/>
        <v>34500.959999999999</v>
      </c>
      <c r="S33" s="51">
        <f t="shared" si="9"/>
        <v>270.88896217082021</v>
      </c>
      <c r="T33" s="151">
        <v>0.97</v>
      </c>
      <c r="U33" s="53" t="str">
        <f t="shared" si="10"/>
        <v>-</v>
      </c>
    </row>
    <row r="34" spans="1:21" ht="13.95" customHeight="1" x14ac:dyDescent="0.25">
      <c r="A34" s="94">
        <v>1936</v>
      </c>
      <c r="B34" s="95">
        <v>128.18100000000001</v>
      </c>
      <c r="C34" s="57">
        <v>3166</v>
      </c>
      <c r="D34" s="57">
        <v>27</v>
      </c>
      <c r="E34" s="57">
        <v>85</v>
      </c>
      <c r="F34" s="57">
        <f t="shared" si="11"/>
        <v>3278</v>
      </c>
      <c r="G34" s="57">
        <v>2</v>
      </c>
      <c r="H34" s="48" t="s">
        <v>13</v>
      </c>
      <c r="I34" s="57">
        <v>134</v>
      </c>
      <c r="J34" s="57">
        <v>61</v>
      </c>
      <c r="K34" s="57">
        <f t="shared" si="1"/>
        <v>3081</v>
      </c>
      <c r="L34" s="57">
        <f t="shared" si="2"/>
        <v>36972</v>
      </c>
      <c r="M34" s="57">
        <f t="shared" si="3"/>
        <v>288.43588363329974</v>
      </c>
      <c r="N34" s="57">
        <f t="shared" si="4"/>
        <v>4837.17</v>
      </c>
      <c r="O34" s="57">
        <f t="shared" si="5"/>
        <v>37.737028108690055</v>
      </c>
      <c r="P34" s="57">
        <f t="shared" si="6"/>
        <v>4692.0549000000001</v>
      </c>
      <c r="Q34" s="57">
        <f t="shared" si="7"/>
        <v>36.60491726542935</v>
      </c>
      <c r="R34" s="57">
        <f t="shared" si="8"/>
        <v>35862.839999999997</v>
      </c>
      <c r="S34" s="57">
        <f t="shared" si="9"/>
        <v>279.78280712430075</v>
      </c>
      <c r="T34" s="150">
        <v>0.97</v>
      </c>
      <c r="U34" s="54" t="str">
        <f t="shared" si="10"/>
        <v>-</v>
      </c>
    </row>
    <row r="35" spans="1:21" ht="13.95" customHeight="1" x14ac:dyDescent="0.25">
      <c r="A35" s="94">
        <v>1937</v>
      </c>
      <c r="B35" s="95">
        <v>128.96100000000001</v>
      </c>
      <c r="C35" s="57">
        <v>3443</v>
      </c>
      <c r="D35" s="57">
        <v>32</v>
      </c>
      <c r="E35" s="57">
        <v>61</v>
      </c>
      <c r="F35" s="57">
        <f t="shared" si="11"/>
        <v>3536</v>
      </c>
      <c r="G35" s="57">
        <v>2</v>
      </c>
      <c r="H35" s="48" t="s">
        <v>13</v>
      </c>
      <c r="I35" s="57">
        <v>115</v>
      </c>
      <c r="J35" s="57">
        <v>112</v>
      </c>
      <c r="K35" s="57">
        <f t="shared" si="1"/>
        <v>3307</v>
      </c>
      <c r="L35" s="57">
        <f t="shared" si="2"/>
        <v>39684</v>
      </c>
      <c r="M35" s="57">
        <f t="shared" si="3"/>
        <v>307.72093888850117</v>
      </c>
      <c r="N35" s="57">
        <f t="shared" si="4"/>
        <v>5191.99</v>
      </c>
      <c r="O35" s="57">
        <f t="shared" si="5"/>
        <v>40.260156171245562</v>
      </c>
      <c r="P35" s="57">
        <f t="shared" si="6"/>
        <v>5036.2302999999993</v>
      </c>
      <c r="Q35" s="57">
        <f t="shared" si="7"/>
        <v>39.052351486108194</v>
      </c>
      <c r="R35" s="57">
        <f t="shared" si="8"/>
        <v>38493.479999999996</v>
      </c>
      <c r="S35" s="57">
        <f t="shared" si="9"/>
        <v>298.4893107218461</v>
      </c>
      <c r="T35" s="150">
        <v>0.97</v>
      </c>
      <c r="U35" s="54" t="str">
        <f t="shared" si="10"/>
        <v>-</v>
      </c>
    </row>
    <row r="36" spans="1:21" ht="13.95" customHeight="1" x14ac:dyDescent="0.25">
      <c r="A36" s="94">
        <v>1938</v>
      </c>
      <c r="B36" s="95">
        <v>129.96899999999999</v>
      </c>
      <c r="C36" s="57">
        <v>3424</v>
      </c>
      <c r="D36" s="57">
        <v>6</v>
      </c>
      <c r="E36" s="57">
        <v>112</v>
      </c>
      <c r="F36" s="57">
        <f t="shared" si="11"/>
        <v>3542</v>
      </c>
      <c r="G36" s="57">
        <v>2</v>
      </c>
      <c r="H36" s="48" t="s">
        <v>13</v>
      </c>
      <c r="I36" s="57">
        <v>124</v>
      </c>
      <c r="J36" s="57">
        <v>59</v>
      </c>
      <c r="K36" s="57">
        <f t="shared" si="1"/>
        <v>3357</v>
      </c>
      <c r="L36" s="57">
        <f t="shared" si="2"/>
        <v>40284</v>
      </c>
      <c r="M36" s="57">
        <f t="shared" si="3"/>
        <v>309.95083442974862</v>
      </c>
      <c r="N36" s="57">
        <f t="shared" si="4"/>
        <v>5270.49</v>
      </c>
      <c r="O36" s="57">
        <f t="shared" si="5"/>
        <v>40.551900837892113</v>
      </c>
      <c r="P36" s="57">
        <f t="shared" si="6"/>
        <v>5112.3752999999997</v>
      </c>
      <c r="Q36" s="57">
        <f t="shared" si="7"/>
        <v>39.335343812755347</v>
      </c>
      <c r="R36" s="57">
        <f t="shared" si="8"/>
        <v>39075.479999999996</v>
      </c>
      <c r="S36" s="57">
        <f t="shared" si="9"/>
        <v>300.65230939685614</v>
      </c>
      <c r="T36" s="150">
        <v>0.97</v>
      </c>
      <c r="U36" s="54" t="str">
        <f t="shared" si="10"/>
        <v>-</v>
      </c>
    </row>
    <row r="37" spans="1:21" ht="13.95" customHeight="1" x14ac:dyDescent="0.25">
      <c r="A37" s="94">
        <v>1939</v>
      </c>
      <c r="B37" s="95">
        <v>131.02799999999999</v>
      </c>
      <c r="C37" s="57">
        <v>3561</v>
      </c>
      <c r="D37" s="57">
        <v>5</v>
      </c>
      <c r="E37" s="57">
        <v>59</v>
      </c>
      <c r="F37" s="57">
        <f t="shared" si="11"/>
        <v>3625</v>
      </c>
      <c r="G37" s="57">
        <v>3</v>
      </c>
      <c r="H37" s="48" t="s">
        <v>13</v>
      </c>
      <c r="I37" s="57">
        <v>133</v>
      </c>
      <c r="J37" s="57">
        <v>74</v>
      </c>
      <c r="K37" s="57">
        <f t="shared" si="1"/>
        <v>3415</v>
      </c>
      <c r="L37" s="57">
        <f t="shared" si="2"/>
        <v>40980</v>
      </c>
      <c r="M37" s="57">
        <f t="shared" si="3"/>
        <v>312.75757853283272</v>
      </c>
      <c r="N37" s="57">
        <f t="shared" si="4"/>
        <v>5361.55</v>
      </c>
      <c r="O37" s="57">
        <f t="shared" si="5"/>
        <v>40.91911652471228</v>
      </c>
      <c r="P37" s="57">
        <f t="shared" si="6"/>
        <v>5200.7034999999996</v>
      </c>
      <c r="Q37" s="57">
        <f t="shared" si="7"/>
        <v>39.691543028970905</v>
      </c>
      <c r="R37" s="57">
        <f t="shared" si="8"/>
        <v>39750.6</v>
      </c>
      <c r="S37" s="57">
        <f t="shared" si="9"/>
        <v>303.3748511768477</v>
      </c>
      <c r="T37" s="150">
        <v>0.97</v>
      </c>
      <c r="U37" s="54" t="str">
        <f t="shared" si="10"/>
        <v>-</v>
      </c>
    </row>
    <row r="38" spans="1:21" ht="13.95" customHeight="1" x14ac:dyDescent="0.25">
      <c r="A38" s="94">
        <v>1940</v>
      </c>
      <c r="B38" s="95">
        <v>132.12200000000001</v>
      </c>
      <c r="C38" s="57">
        <v>3640</v>
      </c>
      <c r="D38" s="57">
        <v>7</v>
      </c>
      <c r="E38" s="57">
        <v>74</v>
      </c>
      <c r="F38" s="57">
        <f t="shared" si="11"/>
        <v>3721</v>
      </c>
      <c r="G38" s="57">
        <v>5</v>
      </c>
      <c r="H38" s="48" t="s">
        <v>13</v>
      </c>
      <c r="I38" s="57">
        <v>129</v>
      </c>
      <c r="J38" s="57">
        <v>77</v>
      </c>
      <c r="K38" s="57">
        <f t="shared" si="1"/>
        <v>3510</v>
      </c>
      <c r="L38" s="57">
        <f t="shared" si="2"/>
        <v>42120</v>
      </c>
      <c r="M38" s="57">
        <f t="shared" si="3"/>
        <v>318.79626405897574</v>
      </c>
      <c r="N38" s="57">
        <f t="shared" si="4"/>
        <v>5510.7</v>
      </c>
      <c r="O38" s="57">
        <f t="shared" si="5"/>
        <v>41.709177881049328</v>
      </c>
      <c r="P38" s="57">
        <f t="shared" si="6"/>
        <v>5345.3789999999999</v>
      </c>
      <c r="Q38" s="57">
        <f t="shared" si="7"/>
        <v>40.457902544617845</v>
      </c>
      <c r="R38" s="57">
        <f t="shared" si="8"/>
        <v>40856.400000000001</v>
      </c>
      <c r="S38" s="57">
        <f t="shared" si="9"/>
        <v>309.23237613720647</v>
      </c>
      <c r="T38" s="150">
        <v>0.97</v>
      </c>
      <c r="U38" s="54" t="str">
        <f t="shared" si="10"/>
        <v>-</v>
      </c>
    </row>
    <row r="39" spans="1:21" ht="13.95" customHeight="1" x14ac:dyDescent="0.25">
      <c r="A39" s="92">
        <v>1941</v>
      </c>
      <c r="B39" s="93">
        <v>133.40199999999999</v>
      </c>
      <c r="C39" s="51">
        <v>3840</v>
      </c>
      <c r="D39" s="51">
        <v>15</v>
      </c>
      <c r="E39" s="51">
        <v>77</v>
      </c>
      <c r="F39" s="51">
        <f t="shared" si="11"/>
        <v>3932</v>
      </c>
      <c r="G39" s="51">
        <v>155</v>
      </c>
      <c r="H39" s="51" t="s">
        <v>13</v>
      </c>
      <c r="I39" s="51">
        <v>174</v>
      </c>
      <c r="J39" s="51">
        <v>122</v>
      </c>
      <c r="K39" s="51">
        <f t="shared" ref="K39:K63" si="12">F39-SUM(G39:J39)</f>
        <v>3481</v>
      </c>
      <c r="L39" s="51">
        <f t="shared" ref="L39:L70" si="13">K39*12</f>
        <v>41772</v>
      </c>
      <c r="M39" s="51">
        <f t="shared" ref="M39:M70" si="14">IF(L39=0,0,IF($B39=0,0,L39/$B39))</f>
        <v>313.12873869956974</v>
      </c>
      <c r="N39" s="51">
        <f t="shared" ref="N39:N70" si="15">K39*1.57</f>
        <v>5465.17</v>
      </c>
      <c r="O39" s="51">
        <f t="shared" ref="O39:O70" si="16">IF(N39=0,0,IF(B39=0,0,N39/B39))</f>
        <v>40.967676646527046</v>
      </c>
      <c r="P39" s="51">
        <f t="shared" ref="P39:P70" si="17">IF(N39=0,0,IF(T39=0,0,N39*T39))</f>
        <v>5301.2148999999999</v>
      </c>
      <c r="Q39" s="51">
        <f t="shared" ref="Q39:Q70" si="18">IF(P39=0,0,IF(B39=0,0,P39/B39))</f>
        <v>39.73864634713123</v>
      </c>
      <c r="R39" s="51">
        <f t="shared" si="8"/>
        <v>40518.839999999997</v>
      </c>
      <c r="S39" s="51">
        <f t="shared" ref="S39:S70" si="19">IF(R39=0,0,IF(B39=0,0,R39/B39))</f>
        <v>303.73487653858263</v>
      </c>
      <c r="T39" s="151">
        <v>0.97</v>
      </c>
      <c r="U39" s="53" t="str">
        <f t="shared" ref="U39:U70" si="20">IF(J38=0,"-",IF(E39=J38,"-","*"))</f>
        <v>-</v>
      </c>
    </row>
    <row r="40" spans="1:21" ht="13.95" customHeight="1" x14ac:dyDescent="0.25">
      <c r="A40" s="92">
        <v>1942</v>
      </c>
      <c r="B40" s="93">
        <v>134.86000000000001</v>
      </c>
      <c r="C40" s="51">
        <v>4456</v>
      </c>
      <c r="D40" s="51">
        <v>3</v>
      </c>
      <c r="E40" s="51">
        <v>122</v>
      </c>
      <c r="F40" s="51">
        <f t="shared" si="11"/>
        <v>4581</v>
      </c>
      <c r="G40" s="51">
        <v>441</v>
      </c>
      <c r="H40" s="51" t="s">
        <v>13</v>
      </c>
      <c r="I40" s="51">
        <v>197</v>
      </c>
      <c r="J40" s="51">
        <v>295</v>
      </c>
      <c r="K40" s="51">
        <f t="shared" si="12"/>
        <v>3648</v>
      </c>
      <c r="L40" s="51">
        <f t="shared" si="13"/>
        <v>43776</v>
      </c>
      <c r="M40" s="51">
        <f t="shared" si="14"/>
        <v>324.60329230312914</v>
      </c>
      <c r="N40" s="51">
        <f t="shared" si="15"/>
        <v>5727.3600000000006</v>
      </c>
      <c r="O40" s="51">
        <f t="shared" si="16"/>
        <v>42.468930742992733</v>
      </c>
      <c r="P40" s="51">
        <f t="shared" si="17"/>
        <v>5498.2656000000006</v>
      </c>
      <c r="Q40" s="51">
        <f t="shared" si="18"/>
        <v>40.770173513273022</v>
      </c>
      <c r="R40" s="51">
        <f t="shared" si="8"/>
        <v>42024.959999999999</v>
      </c>
      <c r="S40" s="51">
        <f t="shared" si="19"/>
        <v>311.61916061100396</v>
      </c>
      <c r="T40" s="151">
        <v>0.96</v>
      </c>
      <c r="U40" s="53" t="str">
        <f t="shared" si="20"/>
        <v>-</v>
      </c>
    </row>
    <row r="41" spans="1:21" ht="13.95" customHeight="1" x14ac:dyDescent="0.25">
      <c r="A41" s="92">
        <v>1943</v>
      </c>
      <c r="B41" s="93">
        <v>136.739</v>
      </c>
      <c r="C41" s="51">
        <v>5000</v>
      </c>
      <c r="D41" s="51">
        <v>1</v>
      </c>
      <c r="E41" s="51">
        <v>295</v>
      </c>
      <c r="F41" s="51">
        <f t="shared" si="11"/>
        <v>5296</v>
      </c>
      <c r="G41" s="51">
        <v>644</v>
      </c>
      <c r="H41" s="51" t="s">
        <v>13</v>
      </c>
      <c r="I41" s="51">
        <v>238</v>
      </c>
      <c r="J41" s="51">
        <v>308</v>
      </c>
      <c r="K41" s="51">
        <f t="shared" si="12"/>
        <v>4106</v>
      </c>
      <c r="L41" s="51">
        <f t="shared" si="13"/>
        <v>49272</v>
      </c>
      <c r="M41" s="51">
        <f t="shared" si="14"/>
        <v>360.3361147880268</v>
      </c>
      <c r="N41" s="51">
        <f t="shared" si="15"/>
        <v>6446.42</v>
      </c>
      <c r="O41" s="51">
        <f t="shared" si="16"/>
        <v>47.143975018100178</v>
      </c>
      <c r="P41" s="51">
        <f t="shared" si="17"/>
        <v>6188.5631999999996</v>
      </c>
      <c r="Q41" s="51">
        <f t="shared" si="18"/>
        <v>45.258216017376164</v>
      </c>
      <c r="R41" s="51">
        <f t="shared" si="8"/>
        <v>47301.119999999995</v>
      </c>
      <c r="S41" s="51">
        <f t="shared" si="19"/>
        <v>345.92267019650569</v>
      </c>
      <c r="T41" s="151">
        <v>0.96</v>
      </c>
      <c r="U41" s="53" t="str">
        <f t="shared" si="20"/>
        <v>-</v>
      </c>
    </row>
    <row r="42" spans="1:21" ht="13.95" customHeight="1" x14ac:dyDescent="0.25">
      <c r="A42" s="96">
        <v>1944</v>
      </c>
      <c r="B42" s="93">
        <v>138.39699999999999</v>
      </c>
      <c r="C42" s="51">
        <v>5366</v>
      </c>
      <c r="D42" s="51">
        <v>1</v>
      </c>
      <c r="E42" s="51">
        <v>308</v>
      </c>
      <c r="F42" s="51">
        <f t="shared" si="11"/>
        <v>5675</v>
      </c>
      <c r="G42" s="51">
        <v>675</v>
      </c>
      <c r="H42" s="51" t="s">
        <v>13</v>
      </c>
      <c r="I42" s="51">
        <v>190</v>
      </c>
      <c r="J42" s="51">
        <v>502</v>
      </c>
      <c r="K42" s="51">
        <f t="shared" si="12"/>
        <v>4308</v>
      </c>
      <c r="L42" s="51">
        <f t="shared" si="13"/>
        <v>51696</v>
      </c>
      <c r="M42" s="51">
        <f t="shared" si="14"/>
        <v>373.53410839830343</v>
      </c>
      <c r="N42" s="51">
        <f t="shared" si="15"/>
        <v>6763.56</v>
      </c>
      <c r="O42" s="51">
        <f t="shared" si="16"/>
        <v>48.870712515444708</v>
      </c>
      <c r="P42" s="51">
        <f t="shared" si="17"/>
        <v>6493.0176000000001</v>
      </c>
      <c r="Q42" s="51">
        <f t="shared" si="18"/>
        <v>46.915884014826915</v>
      </c>
      <c r="R42" s="51">
        <f t="shared" si="8"/>
        <v>49628.159999999996</v>
      </c>
      <c r="S42" s="51">
        <f t="shared" si="19"/>
        <v>358.59274406237131</v>
      </c>
      <c r="T42" s="151">
        <v>0.96</v>
      </c>
      <c r="U42" s="53" t="str">
        <f t="shared" si="20"/>
        <v>-</v>
      </c>
    </row>
    <row r="43" spans="1:21" ht="13.95" customHeight="1" x14ac:dyDescent="0.25">
      <c r="A43" s="96">
        <v>1945</v>
      </c>
      <c r="B43" s="93">
        <v>139.928</v>
      </c>
      <c r="C43" s="51">
        <v>5154</v>
      </c>
      <c r="D43" s="51">
        <v>2</v>
      </c>
      <c r="E43" s="51">
        <v>502</v>
      </c>
      <c r="F43" s="51">
        <f t="shared" si="11"/>
        <v>5658</v>
      </c>
      <c r="G43" s="51">
        <v>407</v>
      </c>
      <c r="H43" s="51" t="s">
        <v>13</v>
      </c>
      <c r="I43" s="51">
        <v>229</v>
      </c>
      <c r="J43" s="51">
        <v>108</v>
      </c>
      <c r="K43" s="51">
        <f t="shared" si="12"/>
        <v>4914</v>
      </c>
      <c r="L43" s="51">
        <f t="shared" si="13"/>
        <v>58968</v>
      </c>
      <c r="M43" s="51">
        <f t="shared" si="14"/>
        <v>421.41672860328168</v>
      </c>
      <c r="N43" s="51">
        <f t="shared" si="15"/>
        <v>7714.9800000000005</v>
      </c>
      <c r="O43" s="51">
        <f t="shared" si="16"/>
        <v>55.135355325596024</v>
      </c>
      <c r="P43" s="51">
        <f t="shared" si="17"/>
        <v>7406.3807999999999</v>
      </c>
      <c r="Q43" s="51">
        <f t="shared" si="18"/>
        <v>52.92994111257218</v>
      </c>
      <c r="R43" s="51">
        <f t="shared" si="8"/>
        <v>56609.279999999999</v>
      </c>
      <c r="S43" s="51">
        <f t="shared" si="19"/>
        <v>404.56005945915041</v>
      </c>
      <c r="T43" s="151">
        <v>0.96</v>
      </c>
      <c r="U43" s="53" t="str">
        <f t="shared" si="20"/>
        <v>-</v>
      </c>
    </row>
    <row r="44" spans="1:21" ht="13.95" customHeight="1" x14ac:dyDescent="0.25">
      <c r="A44" s="94">
        <v>1946</v>
      </c>
      <c r="B44" s="95">
        <v>141.38900000000001</v>
      </c>
      <c r="C44" s="57">
        <v>5130</v>
      </c>
      <c r="D44" s="57">
        <v>1</v>
      </c>
      <c r="E44" s="57">
        <v>108</v>
      </c>
      <c r="F44" s="57">
        <f t="shared" si="11"/>
        <v>5239</v>
      </c>
      <c r="G44" s="57">
        <v>352</v>
      </c>
      <c r="H44" s="48" t="s">
        <v>13</v>
      </c>
      <c r="I44" s="57">
        <v>179</v>
      </c>
      <c r="J44" s="57">
        <v>170</v>
      </c>
      <c r="K44" s="57">
        <f t="shared" si="12"/>
        <v>4538</v>
      </c>
      <c r="L44" s="57">
        <f t="shared" si="13"/>
        <v>54456</v>
      </c>
      <c r="M44" s="57">
        <f t="shared" si="14"/>
        <v>385.15018848708172</v>
      </c>
      <c r="N44" s="57">
        <f t="shared" si="15"/>
        <v>7124.66</v>
      </c>
      <c r="O44" s="57">
        <f t="shared" si="16"/>
        <v>50.390482993726522</v>
      </c>
      <c r="P44" s="57">
        <f t="shared" si="17"/>
        <v>6839.6735999999992</v>
      </c>
      <c r="Q44" s="57">
        <f t="shared" si="18"/>
        <v>48.374863673977458</v>
      </c>
      <c r="R44" s="57">
        <f t="shared" si="8"/>
        <v>52277.759999999995</v>
      </c>
      <c r="S44" s="57">
        <f t="shared" si="19"/>
        <v>369.74418094759841</v>
      </c>
      <c r="T44" s="150">
        <v>0.96</v>
      </c>
      <c r="U44" s="54" t="str">
        <f t="shared" si="20"/>
        <v>-</v>
      </c>
    </row>
    <row r="45" spans="1:21" ht="13.95" customHeight="1" x14ac:dyDescent="0.25">
      <c r="A45" s="94">
        <v>1947</v>
      </c>
      <c r="B45" s="95">
        <v>144.126</v>
      </c>
      <c r="C45" s="57">
        <v>5077</v>
      </c>
      <c r="D45" s="57">
        <v>1</v>
      </c>
      <c r="E45" s="57">
        <v>170</v>
      </c>
      <c r="F45" s="57">
        <f t="shared" si="11"/>
        <v>5248</v>
      </c>
      <c r="G45" s="57">
        <v>224</v>
      </c>
      <c r="H45" s="48" t="s">
        <v>13</v>
      </c>
      <c r="I45" s="57">
        <v>176</v>
      </c>
      <c r="J45" s="57">
        <v>217</v>
      </c>
      <c r="K45" s="57">
        <f t="shared" si="12"/>
        <v>4631</v>
      </c>
      <c r="L45" s="57">
        <f t="shared" si="13"/>
        <v>55572</v>
      </c>
      <c r="M45" s="57">
        <f t="shared" si="14"/>
        <v>385.57928479247323</v>
      </c>
      <c r="N45" s="57">
        <f t="shared" si="15"/>
        <v>7270.67</v>
      </c>
      <c r="O45" s="57">
        <f t="shared" si="16"/>
        <v>50.446623093681914</v>
      </c>
      <c r="P45" s="57">
        <f t="shared" si="17"/>
        <v>7052.5499</v>
      </c>
      <c r="Q45" s="57">
        <f t="shared" si="18"/>
        <v>48.93322440087146</v>
      </c>
      <c r="R45" s="57">
        <f t="shared" si="8"/>
        <v>53904.84</v>
      </c>
      <c r="S45" s="57">
        <f t="shared" si="19"/>
        <v>374.01190624869901</v>
      </c>
      <c r="T45" s="150">
        <v>0.97</v>
      </c>
      <c r="U45" s="54" t="str">
        <f t="shared" si="20"/>
        <v>-</v>
      </c>
    </row>
    <row r="46" spans="1:21" ht="13.95" customHeight="1" x14ac:dyDescent="0.25">
      <c r="A46" s="97">
        <v>1948</v>
      </c>
      <c r="B46" s="95">
        <v>146.631</v>
      </c>
      <c r="C46" s="57">
        <v>5032</v>
      </c>
      <c r="D46" s="57">
        <v>2</v>
      </c>
      <c r="E46" s="57">
        <v>217</v>
      </c>
      <c r="F46" s="57">
        <f t="shared" ref="F46:F77" si="21">C46+D46+E46</f>
        <v>5251</v>
      </c>
      <c r="G46" s="57">
        <v>73</v>
      </c>
      <c r="H46" s="48" t="s">
        <v>13</v>
      </c>
      <c r="I46" s="57">
        <v>174</v>
      </c>
      <c r="J46" s="57">
        <v>168</v>
      </c>
      <c r="K46" s="57">
        <f t="shared" si="12"/>
        <v>4836</v>
      </c>
      <c r="L46" s="57">
        <f t="shared" si="13"/>
        <v>58032</v>
      </c>
      <c r="M46" s="57">
        <f t="shared" si="14"/>
        <v>395.76897109069705</v>
      </c>
      <c r="N46" s="57">
        <f t="shared" si="15"/>
        <v>7592.52</v>
      </c>
      <c r="O46" s="57">
        <f t="shared" si="16"/>
        <v>51.779773717699534</v>
      </c>
      <c r="P46" s="57">
        <f t="shared" si="17"/>
        <v>7364.7444000000005</v>
      </c>
      <c r="Q46" s="57">
        <f t="shared" si="18"/>
        <v>50.226380506168546</v>
      </c>
      <c r="R46" s="57">
        <f t="shared" si="8"/>
        <v>56291.040000000001</v>
      </c>
      <c r="S46" s="57">
        <f t="shared" si="19"/>
        <v>383.89590195797615</v>
      </c>
      <c r="T46" s="150">
        <v>0.97</v>
      </c>
      <c r="U46" s="54" t="str">
        <f t="shared" si="20"/>
        <v>-</v>
      </c>
    </row>
    <row r="47" spans="1:21" ht="13.95" customHeight="1" x14ac:dyDescent="0.25">
      <c r="A47" s="97">
        <v>1949</v>
      </c>
      <c r="B47" s="95">
        <v>149.18799999999999</v>
      </c>
      <c r="C47" s="57">
        <v>5148</v>
      </c>
      <c r="D47" s="57">
        <v>8</v>
      </c>
      <c r="E47" s="57">
        <v>168</v>
      </c>
      <c r="F47" s="57">
        <f t="shared" si="21"/>
        <v>5324</v>
      </c>
      <c r="G47" s="57">
        <v>84</v>
      </c>
      <c r="H47" s="48" t="s">
        <v>13</v>
      </c>
      <c r="I47" s="57">
        <v>200</v>
      </c>
      <c r="J47" s="57">
        <v>259</v>
      </c>
      <c r="K47" s="57">
        <f t="shared" si="12"/>
        <v>4781</v>
      </c>
      <c r="L47" s="57">
        <f t="shared" si="13"/>
        <v>57372</v>
      </c>
      <c r="M47" s="57">
        <f t="shared" si="14"/>
        <v>384.56176099954422</v>
      </c>
      <c r="N47" s="57">
        <f t="shared" si="15"/>
        <v>7506.17</v>
      </c>
      <c r="O47" s="57">
        <f t="shared" si="16"/>
        <v>50.31349706410704</v>
      </c>
      <c r="P47" s="57">
        <f t="shared" si="17"/>
        <v>7280.9848999999995</v>
      </c>
      <c r="Q47" s="57">
        <f t="shared" si="18"/>
        <v>48.80409215218382</v>
      </c>
      <c r="R47" s="57">
        <f t="shared" si="8"/>
        <v>55650.84</v>
      </c>
      <c r="S47" s="57">
        <f t="shared" si="19"/>
        <v>373.02490816955788</v>
      </c>
      <c r="T47" s="150">
        <v>0.97</v>
      </c>
      <c r="U47" s="54" t="str">
        <f t="shared" si="20"/>
        <v>-</v>
      </c>
    </row>
    <row r="48" spans="1:21" ht="13.95" customHeight="1" x14ac:dyDescent="0.25">
      <c r="A48" s="97">
        <v>1950</v>
      </c>
      <c r="B48" s="95">
        <v>151.684</v>
      </c>
      <c r="C48" s="57">
        <v>5404</v>
      </c>
      <c r="D48" s="57">
        <v>20</v>
      </c>
      <c r="E48" s="57">
        <v>259</v>
      </c>
      <c r="F48" s="57">
        <f t="shared" si="21"/>
        <v>5683</v>
      </c>
      <c r="G48" s="57">
        <v>180</v>
      </c>
      <c r="H48" s="48" t="s">
        <v>13</v>
      </c>
      <c r="I48" s="57">
        <v>200</v>
      </c>
      <c r="J48" s="57">
        <v>356</v>
      </c>
      <c r="K48" s="57">
        <f t="shared" si="12"/>
        <v>4947</v>
      </c>
      <c r="L48" s="57">
        <f t="shared" si="13"/>
        <v>59364</v>
      </c>
      <c r="M48" s="57">
        <f t="shared" si="14"/>
        <v>391.36626143825322</v>
      </c>
      <c r="N48" s="57">
        <f t="shared" si="15"/>
        <v>7766.79</v>
      </c>
      <c r="O48" s="57">
        <f t="shared" si="16"/>
        <v>51.203752538171464</v>
      </c>
      <c r="P48" s="57">
        <f t="shared" si="17"/>
        <v>7533.7862999999998</v>
      </c>
      <c r="Q48" s="57">
        <f t="shared" si="18"/>
        <v>49.667639962026314</v>
      </c>
      <c r="R48" s="57">
        <f t="shared" si="8"/>
        <v>57583.08</v>
      </c>
      <c r="S48" s="57">
        <f t="shared" si="19"/>
        <v>379.62527359510563</v>
      </c>
      <c r="T48" s="150">
        <v>0.97</v>
      </c>
      <c r="U48" s="54" t="str">
        <f t="shared" si="20"/>
        <v>-</v>
      </c>
    </row>
    <row r="49" spans="1:21" ht="13.95" customHeight="1" x14ac:dyDescent="0.25">
      <c r="A49" s="92">
        <v>1951</v>
      </c>
      <c r="B49" s="93">
        <v>154.28700000000001</v>
      </c>
      <c r="C49" s="51">
        <v>5322</v>
      </c>
      <c r="D49" s="51">
        <v>8</v>
      </c>
      <c r="E49" s="51">
        <v>356</v>
      </c>
      <c r="F49" s="51">
        <f t="shared" si="21"/>
        <v>5686</v>
      </c>
      <c r="G49" s="51">
        <v>254</v>
      </c>
      <c r="H49" s="51" t="s">
        <v>13</v>
      </c>
      <c r="I49" s="51">
        <v>228</v>
      </c>
      <c r="J49" s="51">
        <v>108</v>
      </c>
      <c r="K49" s="51">
        <f t="shared" si="12"/>
        <v>5096</v>
      </c>
      <c r="L49" s="51">
        <f t="shared" si="13"/>
        <v>61152</v>
      </c>
      <c r="M49" s="51">
        <f t="shared" si="14"/>
        <v>396.35225262011704</v>
      </c>
      <c r="N49" s="51">
        <f t="shared" si="15"/>
        <v>8000.72</v>
      </c>
      <c r="O49" s="51">
        <f t="shared" si="16"/>
        <v>51.856086384465314</v>
      </c>
      <c r="P49" s="51">
        <f t="shared" si="17"/>
        <v>7760.6984000000002</v>
      </c>
      <c r="Q49" s="51">
        <f t="shared" si="18"/>
        <v>50.300403792931355</v>
      </c>
      <c r="R49" s="51">
        <f t="shared" si="8"/>
        <v>59317.439999999995</v>
      </c>
      <c r="S49" s="51">
        <f t="shared" si="19"/>
        <v>384.46168504151348</v>
      </c>
      <c r="T49" s="151">
        <v>0.97</v>
      </c>
      <c r="U49" s="53" t="str">
        <f t="shared" si="20"/>
        <v>-</v>
      </c>
    </row>
    <row r="50" spans="1:21" ht="13.95" customHeight="1" x14ac:dyDescent="0.25">
      <c r="A50" s="92">
        <v>1952</v>
      </c>
      <c r="B50" s="93">
        <v>156.95400000000001</v>
      </c>
      <c r="C50" s="51">
        <v>5323</v>
      </c>
      <c r="D50" s="51">
        <v>8</v>
      </c>
      <c r="E50" s="51">
        <v>108</v>
      </c>
      <c r="F50" s="51">
        <f t="shared" si="21"/>
        <v>5439</v>
      </c>
      <c r="G50" s="51">
        <v>65</v>
      </c>
      <c r="H50" s="51" t="s">
        <v>13</v>
      </c>
      <c r="I50" s="51">
        <v>218</v>
      </c>
      <c r="J50" s="51">
        <v>54</v>
      </c>
      <c r="K50" s="51">
        <f t="shared" si="12"/>
        <v>5102</v>
      </c>
      <c r="L50" s="51">
        <f t="shared" si="13"/>
        <v>61224</v>
      </c>
      <c r="M50" s="51">
        <f t="shared" si="14"/>
        <v>390.07607324439005</v>
      </c>
      <c r="N50" s="51">
        <f t="shared" si="15"/>
        <v>8010.14</v>
      </c>
      <c r="O50" s="51">
        <f t="shared" si="16"/>
        <v>51.034952916141037</v>
      </c>
      <c r="P50" s="51">
        <f t="shared" si="17"/>
        <v>7769.8357999999998</v>
      </c>
      <c r="Q50" s="51">
        <f t="shared" si="18"/>
        <v>49.503904328656802</v>
      </c>
      <c r="R50" s="51">
        <f t="shared" si="8"/>
        <v>59387.28</v>
      </c>
      <c r="S50" s="51">
        <f t="shared" si="19"/>
        <v>378.37379104705838</v>
      </c>
      <c r="T50" s="151">
        <v>0.97</v>
      </c>
      <c r="U50" s="53" t="str">
        <f t="shared" si="20"/>
        <v>-</v>
      </c>
    </row>
    <row r="51" spans="1:21" ht="13.95" customHeight="1" x14ac:dyDescent="0.25">
      <c r="A51" s="92">
        <v>1953</v>
      </c>
      <c r="B51" s="93">
        <v>159.565</v>
      </c>
      <c r="C51" s="51">
        <v>5307</v>
      </c>
      <c r="D51" s="51">
        <v>7</v>
      </c>
      <c r="E51" s="51">
        <v>54</v>
      </c>
      <c r="F51" s="51">
        <f t="shared" si="21"/>
        <v>5368</v>
      </c>
      <c r="G51" s="51">
        <v>58</v>
      </c>
      <c r="H51" s="51" t="s">
        <v>13</v>
      </c>
      <c r="I51" s="51">
        <v>227</v>
      </c>
      <c r="J51" s="51">
        <v>38</v>
      </c>
      <c r="K51" s="51">
        <f t="shared" si="12"/>
        <v>5045</v>
      </c>
      <c r="L51" s="51">
        <f t="shared" si="13"/>
        <v>60540</v>
      </c>
      <c r="M51" s="51">
        <f t="shared" si="14"/>
        <v>379.40651145301291</v>
      </c>
      <c r="N51" s="51">
        <f t="shared" si="15"/>
        <v>7920.6500000000005</v>
      </c>
      <c r="O51" s="51">
        <f t="shared" si="16"/>
        <v>49.639018581769186</v>
      </c>
      <c r="P51" s="51">
        <f t="shared" si="17"/>
        <v>7683.0305000000008</v>
      </c>
      <c r="Q51" s="51">
        <f t="shared" si="18"/>
        <v>48.149848024316114</v>
      </c>
      <c r="R51" s="51">
        <f t="shared" si="8"/>
        <v>58723.799999999996</v>
      </c>
      <c r="S51" s="51">
        <f t="shared" si="19"/>
        <v>368.02431610942244</v>
      </c>
      <c r="T51" s="151">
        <v>0.97</v>
      </c>
      <c r="U51" s="53" t="str">
        <f t="shared" si="20"/>
        <v>-</v>
      </c>
    </row>
    <row r="52" spans="1:21" ht="13.95" customHeight="1" x14ac:dyDescent="0.25">
      <c r="A52" s="92">
        <v>1954</v>
      </c>
      <c r="B52" s="93">
        <v>162.39099999999999</v>
      </c>
      <c r="C52" s="51">
        <v>5402</v>
      </c>
      <c r="D52" s="51">
        <v>4</v>
      </c>
      <c r="E52" s="51">
        <v>38</v>
      </c>
      <c r="F52" s="51">
        <f t="shared" si="21"/>
        <v>5444</v>
      </c>
      <c r="G52" s="51">
        <v>64</v>
      </c>
      <c r="H52" s="51" t="s">
        <v>13</v>
      </c>
      <c r="I52" s="51">
        <v>224</v>
      </c>
      <c r="J52" s="51">
        <v>69</v>
      </c>
      <c r="K52" s="51">
        <f t="shared" si="12"/>
        <v>5087</v>
      </c>
      <c r="L52" s="51">
        <f t="shared" si="13"/>
        <v>61044</v>
      </c>
      <c r="M52" s="51">
        <f t="shared" si="14"/>
        <v>375.90753182134478</v>
      </c>
      <c r="N52" s="51">
        <f t="shared" si="15"/>
        <v>7986.59</v>
      </c>
      <c r="O52" s="51">
        <f t="shared" si="16"/>
        <v>49.181235413292612</v>
      </c>
      <c r="P52" s="51">
        <f t="shared" si="17"/>
        <v>7746.9922999999999</v>
      </c>
      <c r="Q52" s="51">
        <f t="shared" si="18"/>
        <v>47.705798350893829</v>
      </c>
      <c r="R52" s="51">
        <f t="shared" si="8"/>
        <v>59212.68</v>
      </c>
      <c r="S52" s="51">
        <f t="shared" si="19"/>
        <v>364.63030586670448</v>
      </c>
      <c r="T52" s="151">
        <v>0.97</v>
      </c>
      <c r="U52" s="53" t="str">
        <f t="shared" si="20"/>
        <v>-</v>
      </c>
    </row>
    <row r="53" spans="1:21" ht="13.95" customHeight="1" x14ac:dyDescent="0.25">
      <c r="A53" s="92">
        <v>1955</v>
      </c>
      <c r="B53" s="93">
        <v>165.27500000000001</v>
      </c>
      <c r="C53" s="51">
        <v>5407</v>
      </c>
      <c r="D53" s="51">
        <v>2</v>
      </c>
      <c r="E53" s="51">
        <v>69</v>
      </c>
      <c r="F53" s="51">
        <f t="shared" si="21"/>
        <v>5478</v>
      </c>
      <c r="G53" s="51">
        <v>65</v>
      </c>
      <c r="H53" s="51" t="s">
        <v>13</v>
      </c>
      <c r="I53" s="51">
        <v>228</v>
      </c>
      <c r="J53" s="51">
        <v>73</v>
      </c>
      <c r="K53" s="51">
        <f t="shared" si="12"/>
        <v>5112</v>
      </c>
      <c r="L53" s="51">
        <f t="shared" si="13"/>
        <v>61344</v>
      </c>
      <c r="M53" s="51">
        <f t="shared" si="14"/>
        <v>371.16321282710635</v>
      </c>
      <c r="N53" s="51">
        <f t="shared" si="15"/>
        <v>8025.84</v>
      </c>
      <c r="O53" s="51">
        <f t="shared" si="16"/>
        <v>48.560520344879748</v>
      </c>
      <c r="P53" s="51">
        <f t="shared" si="17"/>
        <v>7785.0648000000001</v>
      </c>
      <c r="Q53" s="51">
        <f t="shared" si="18"/>
        <v>47.103704734533352</v>
      </c>
      <c r="R53" s="51">
        <f t="shared" si="8"/>
        <v>59503.68</v>
      </c>
      <c r="S53" s="51">
        <f t="shared" si="19"/>
        <v>360.02831644229315</v>
      </c>
      <c r="T53" s="151">
        <v>0.97</v>
      </c>
      <c r="U53" s="53" t="str">
        <f t="shared" si="20"/>
        <v>-</v>
      </c>
    </row>
    <row r="54" spans="1:21" ht="13.95" customHeight="1" x14ac:dyDescent="0.25">
      <c r="A54" s="94">
        <v>1956</v>
      </c>
      <c r="B54" s="95">
        <v>168.221</v>
      </c>
      <c r="C54" s="57">
        <v>5500</v>
      </c>
      <c r="D54" s="57">
        <v>2</v>
      </c>
      <c r="E54" s="57">
        <v>73</v>
      </c>
      <c r="F54" s="57">
        <f t="shared" si="21"/>
        <v>5575</v>
      </c>
      <c r="G54" s="57">
        <v>64</v>
      </c>
      <c r="H54" s="48" t="s">
        <v>13</v>
      </c>
      <c r="I54" s="57">
        <v>256</v>
      </c>
      <c r="J54" s="57">
        <v>88</v>
      </c>
      <c r="K54" s="57">
        <f t="shared" si="12"/>
        <v>5167</v>
      </c>
      <c r="L54" s="57">
        <f t="shared" si="13"/>
        <v>62004</v>
      </c>
      <c r="M54" s="57">
        <f t="shared" si="14"/>
        <v>368.58656172534938</v>
      </c>
      <c r="N54" s="57">
        <f t="shared" si="15"/>
        <v>8112.1900000000005</v>
      </c>
      <c r="O54" s="57">
        <f t="shared" si="16"/>
        <v>48.223408492399884</v>
      </c>
      <c r="P54" s="57">
        <f t="shared" si="17"/>
        <v>7868.8243000000002</v>
      </c>
      <c r="Q54" s="57">
        <f t="shared" si="18"/>
        <v>46.776706237627884</v>
      </c>
      <c r="R54" s="57">
        <f t="shared" si="8"/>
        <v>60143.88</v>
      </c>
      <c r="S54" s="57">
        <f t="shared" si="19"/>
        <v>357.5289648735889</v>
      </c>
      <c r="T54" s="150">
        <v>0.97</v>
      </c>
      <c r="U54" s="54" t="str">
        <f t="shared" si="20"/>
        <v>-</v>
      </c>
    </row>
    <row r="55" spans="1:21" ht="13.95" customHeight="1" x14ac:dyDescent="0.25">
      <c r="A55" s="94">
        <v>1957</v>
      </c>
      <c r="B55" s="95">
        <v>171.274</v>
      </c>
      <c r="C55" s="57">
        <v>5441</v>
      </c>
      <c r="D55" s="57">
        <v>1</v>
      </c>
      <c r="E55" s="57">
        <v>88</v>
      </c>
      <c r="F55" s="57">
        <f t="shared" si="21"/>
        <v>5530</v>
      </c>
      <c r="G55" s="57">
        <v>50</v>
      </c>
      <c r="H55" s="48" t="s">
        <v>13</v>
      </c>
      <c r="I55" s="57">
        <v>252</v>
      </c>
      <c r="J55" s="57">
        <v>68</v>
      </c>
      <c r="K55" s="57">
        <f t="shared" si="12"/>
        <v>5160</v>
      </c>
      <c r="L55" s="57">
        <f t="shared" si="13"/>
        <v>61920</v>
      </c>
      <c r="M55" s="57">
        <f t="shared" si="14"/>
        <v>361.52597592162266</v>
      </c>
      <c r="N55" s="57">
        <f t="shared" si="15"/>
        <v>8101.2000000000007</v>
      </c>
      <c r="O55" s="57">
        <f t="shared" si="16"/>
        <v>47.299648516412304</v>
      </c>
      <c r="P55" s="57">
        <f t="shared" si="17"/>
        <v>7858.1640000000007</v>
      </c>
      <c r="Q55" s="57">
        <f t="shared" si="18"/>
        <v>45.880659060919932</v>
      </c>
      <c r="R55" s="57">
        <f t="shared" si="8"/>
        <v>60062.400000000001</v>
      </c>
      <c r="S55" s="57">
        <f t="shared" si="19"/>
        <v>350.680196643974</v>
      </c>
      <c r="T55" s="150">
        <v>0.97</v>
      </c>
      <c r="U55" s="54" t="str">
        <f t="shared" si="20"/>
        <v>-</v>
      </c>
    </row>
    <row r="56" spans="1:21" ht="13.95" customHeight="1" x14ac:dyDescent="0.25">
      <c r="A56" s="94">
        <v>1958</v>
      </c>
      <c r="B56" s="95">
        <v>174.14099999999999</v>
      </c>
      <c r="C56" s="57">
        <v>5441</v>
      </c>
      <c r="D56" s="57">
        <v>2</v>
      </c>
      <c r="E56" s="57">
        <v>68</v>
      </c>
      <c r="F56" s="57">
        <f t="shared" si="21"/>
        <v>5511</v>
      </c>
      <c r="G56" s="57">
        <v>44</v>
      </c>
      <c r="H56" s="48" t="s">
        <v>13</v>
      </c>
      <c r="I56" s="57">
        <v>287</v>
      </c>
      <c r="J56" s="57">
        <v>45</v>
      </c>
      <c r="K56" s="57">
        <f t="shared" si="12"/>
        <v>5135</v>
      </c>
      <c r="L56" s="57">
        <f t="shared" si="13"/>
        <v>61620</v>
      </c>
      <c r="M56" s="57">
        <f t="shared" si="14"/>
        <v>353.85118955329301</v>
      </c>
      <c r="N56" s="57">
        <f t="shared" si="15"/>
        <v>8061.9500000000007</v>
      </c>
      <c r="O56" s="57">
        <f t="shared" si="16"/>
        <v>46.295530633222512</v>
      </c>
      <c r="P56" s="57">
        <f t="shared" si="17"/>
        <v>7820.0915000000005</v>
      </c>
      <c r="Q56" s="57">
        <f t="shared" si="18"/>
        <v>44.906664714225833</v>
      </c>
      <c r="R56" s="57">
        <f t="shared" si="8"/>
        <v>59771.4</v>
      </c>
      <c r="S56" s="57">
        <f t="shared" si="19"/>
        <v>343.23565386669424</v>
      </c>
      <c r="T56" s="150">
        <v>0.97</v>
      </c>
      <c r="U56" s="54" t="str">
        <f t="shared" si="20"/>
        <v>-</v>
      </c>
    </row>
    <row r="57" spans="1:21" ht="13.95" customHeight="1" x14ac:dyDescent="0.25">
      <c r="A57" s="94">
        <v>1959</v>
      </c>
      <c r="B57" s="95">
        <v>177.07300000000001</v>
      </c>
      <c r="C57" s="57">
        <v>5542</v>
      </c>
      <c r="D57" s="57">
        <v>1</v>
      </c>
      <c r="E57" s="57">
        <v>45</v>
      </c>
      <c r="F57" s="57">
        <f t="shared" si="21"/>
        <v>5588</v>
      </c>
      <c r="G57" s="57">
        <v>54</v>
      </c>
      <c r="H57" s="48" t="s">
        <v>13</v>
      </c>
      <c r="I57" s="57">
        <v>280</v>
      </c>
      <c r="J57" s="57">
        <v>65</v>
      </c>
      <c r="K57" s="57">
        <f t="shared" si="12"/>
        <v>5189</v>
      </c>
      <c r="L57" s="57">
        <f t="shared" si="13"/>
        <v>62268</v>
      </c>
      <c r="M57" s="57">
        <f t="shared" si="14"/>
        <v>351.65157872741747</v>
      </c>
      <c r="N57" s="57">
        <f t="shared" si="15"/>
        <v>8146.7300000000005</v>
      </c>
      <c r="O57" s="57">
        <f t="shared" si="16"/>
        <v>46.007748216837122</v>
      </c>
      <c r="P57" s="57">
        <f t="shared" si="17"/>
        <v>7902.3281000000006</v>
      </c>
      <c r="Q57" s="57">
        <f t="shared" si="18"/>
        <v>44.62751577033201</v>
      </c>
      <c r="R57" s="57">
        <f t="shared" si="8"/>
        <v>60399.96</v>
      </c>
      <c r="S57" s="57">
        <f t="shared" si="19"/>
        <v>341.10203136559494</v>
      </c>
      <c r="T57" s="150">
        <v>0.97</v>
      </c>
      <c r="U57" s="54" t="str">
        <f t="shared" si="20"/>
        <v>-</v>
      </c>
    </row>
    <row r="58" spans="1:21" ht="13.95" customHeight="1" x14ac:dyDescent="0.25">
      <c r="A58" s="94">
        <v>1960</v>
      </c>
      <c r="B58" s="95">
        <v>180.67099999999999</v>
      </c>
      <c r="C58" s="57">
        <v>5339</v>
      </c>
      <c r="D58" s="57">
        <v>2</v>
      </c>
      <c r="E58" s="57">
        <v>65</v>
      </c>
      <c r="F58" s="57">
        <f t="shared" si="21"/>
        <v>5406</v>
      </c>
      <c r="G58" s="57">
        <v>42</v>
      </c>
      <c r="H58" s="48" t="s">
        <v>13</v>
      </c>
      <c r="I58" s="57">
        <v>287</v>
      </c>
      <c r="J58" s="57">
        <v>51</v>
      </c>
      <c r="K58" s="57">
        <f t="shared" si="12"/>
        <v>5026</v>
      </c>
      <c r="L58" s="57">
        <f t="shared" si="13"/>
        <v>60312</v>
      </c>
      <c r="M58" s="57">
        <f t="shared" si="14"/>
        <v>333.82225149581285</v>
      </c>
      <c r="N58" s="57">
        <f t="shared" si="15"/>
        <v>7890.8200000000006</v>
      </c>
      <c r="O58" s="57">
        <f t="shared" si="16"/>
        <v>43.675077904035518</v>
      </c>
      <c r="P58" s="57">
        <f t="shared" si="17"/>
        <v>7654.0954000000002</v>
      </c>
      <c r="Q58" s="57">
        <f t="shared" si="18"/>
        <v>42.364825566914448</v>
      </c>
      <c r="R58" s="57">
        <f t="shared" si="8"/>
        <v>58502.64</v>
      </c>
      <c r="S58" s="57">
        <f t="shared" si="19"/>
        <v>323.80758395093847</v>
      </c>
      <c r="T58" s="150">
        <v>0.97</v>
      </c>
      <c r="U58" s="54" t="str">
        <f t="shared" si="20"/>
        <v>-</v>
      </c>
    </row>
    <row r="59" spans="1:21" ht="13.95" customHeight="1" x14ac:dyDescent="0.25">
      <c r="A59" s="92">
        <v>1961</v>
      </c>
      <c r="B59" s="93">
        <v>183.691</v>
      </c>
      <c r="C59" s="51">
        <v>5358</v>
      </c>
      <c r="D59" s="51">
        <v>2</v>
      </c>
      <c r="E59" s="51">
        <v>51</v>
      </c>
      <c r="F59" s="51">
        <f t="shared" si="21"/>
        <v>5411</v>
      </c>
      <c r="G59" s="51">
        <v>40</v>
      </c>
      <c r="H59" s="51" t="s">
        <v>13</v>
      </c>
      <c r="I59" s="51">
        <v>302</v>
      </c>
      <c r="J59" s="51">
        <v>48</v>
      </c>
      <c r="K59" s="51">
        <f t="shared" si="12"/>
        <v>5021</v>
      </c>
      <c r="L59" s="51">
        <f t="shared" si="13"/>
        <v>60252</v>
      </c>
      <c r="M59" s="51">
        <f t="shared" si="14"/>
        <v>328.00736018639998</v>
      </c>
      <c r="N59" s="51">
        <f t="shared" si="15"/>
        <v>7882.97</v>
      </c>
      <c r="O59" s="51">
        <f t="shared" si="16"/>
        <v>42.914296291054001</v>
      </c>
      <c r="P59" s="51">
        <f t="shared" si="17"/>
        <v>7646.4809000000005</v>
      </c>
      <c r="Q59" s="51">
        <f t="shared" si="18"/>
        <v>41.626867402322382</v>
      </c>
      <c r="R59" s="51">
        <f t="shared" si="8"/>
        <v>58444.439999999995</v>
      </c>
      <c r="S59" s="51">
        <f t="shared" si="19"/>
        <v>318.16713938080795</v>
      </c>
      <c r="T59" s="151">
        <v>0.97</v>
      </c>
      <c r="U59" s="53" t="str">
        <f t="shared" si="20"/>
        <v>-</v>
      </c>
    </row>
    <row r="60" spans="1:21" ht="13.95" customHeight="1" x14ac:dyDescent="0.25">
      <c r="A60" s="92">
        <v>1962</v>
      </c>
      <c r="B60" s="93">
        <v>186.53800000000001</v>
      </c>
      <c r="C60" s="51">
        <v>5403</v>
      </c>
      <c r="D60" s="51">
        <v>1</v>
      </c>
      <c r="E60" s="51">
        <v>48</v>
      </c>
      <c r="F60" s="51">
        <f t="shared" si="21"/>
        <v>5452</v>
      </c>
      <c r="G60" s="51">
        <v>32</v>
      </c>
      <c r="H60" s="51" t="s">
        <v>13</v>
      </c>
      <c r="I60" s="51">
        <v>305</v>
      </c>
      <c r="J60" s="51">
        <v>50</v>
      </c>
      <c r="K60" s="51">
        <f t="shared" si="12"/>
        <v>5065</v>
      </c>
      <c r="L60" s="51">
        <f t="shared" si="13"/>
        <v>60780</v>
      </c>
      <c r="M60" s="51">
        <f t="shared" si="14"/>
        <v>325.83173401666147</v>
      </c>
      <c r="N60" s="51">
        <f t="shared" si="15"/>
        <v>7952.05</v>
      </c>
      <c r="O60" s="51">
        <f t="shared" si="16"/>
        <v>42.629651867179874</v>
      </c>
      <c r="P60" s="51">
        <f t="shared" si="17"/>
        <v>7713.4885000000004</v>
      </c>
      <c r="Q60" s="51">
        <f t="shared" si="18"/>
        <v>41.35076231116448</v>
      </c>
      <c r="R60" s="51">
        <f t="shared" si="8"/>
        <v>58956.6</v>
      </c>
      <c r="S60" s="51">
        <f t="shared" si="19"/>
        <v>316.05678199616159</v>
      </c>
      <c r="T60" s="151">
        <v>0.97</v>
      </c>
      <c r="U60" s="53" t="str">
        <f t="shared" si="20"/>
        <v>-</v>
      </c>
    </row>
    <row r="61" spans="1:21" ht="13.95" customHeight="1" x14ac:dyDescent="0.25">
      <c r="A61" s="92">
        <v>1963</v>
      </c>
      <c r="B61" s="93">
        <v>189.24199999999999</v>
      </c>
      <c r="C61" s="51">
        <v>5345</v>
      </c>
      <c r="D61" s="51">
        <v>1</v>
      </c>
      <c r="E61" s="51">
        <v>50</v>
      </c>
      <c r="F61" s="51">
        <f t="shared" si="21"/>
        <v>5396</v>
      </c>
      <c r="G61" s="51">
        <v>42</v>
      </c>
      <c r="H61" s="51" t="s">
        <v>13</v>
      </c>
      <c r="I61" s="51">
        <v>313</v>
      </c>
      <c r="J61" s="51">
        <v>44</v>
      </c>
      <c r="K61" s="51">
        <f t="shared" si="12"/>
        <v>4997</v>
      </c>
      <c r="L61" s="51">
        <f t="shared" si="13"/>
        <v>59964</v>
      </c>
      <c r="M61" s="51">
        <f t="shared" si="14"/>
        <v>316.86412107248918</v>
      </c>
      <c r="N61" s="51">
        <f t="shared" si="15"/>
        <v>7845.29</v>
      </c>
      <c r="O61" s="51">
        <f t="shared" si="16"/>
        <v>41.45638917365067</v>
      </c>
      <c r="P61" s="51">
        <f t="shared" si="17"/>
        <v>7609.9313000000002</v>
      </c>
      <c r="Q61" s="51">
        <f t="shared" si="18"/>
        <v>40.212697498441152</v>
      </c>
      <c r="R61" s="51">
        <f t="shared" si="8"/>
        <v>58165.08</v>
      </c>
      <c r="S61" s="51">
        <f t="shared" si="19"/>
        <v>307.35819744031454</v>
      </c>
      <c r="T61" s="151">
        <v>0.97</v>
      </c>
      <c r="U61" s="53" t="str">
        <f t="shared" si="20"/>
        <v>-</v>
      </c>
    </row>
    <row r="62" spans="1:21" ht="13.95" customHeight="1" x14ac:dyDescent="0.25">
      <c r="A62" s="92">
        <v>1964</v>
      </c>
      <c r="B62" s="93">
        <v>191.88900000000001</v>
      </c>
      <c r="C62" s="51">
        <v>5435</v>
      </c>
      <c r="D62" s="51">
        <v>2</v>
      </c>
      <c r="E62" s="51">
        <v>44</v>
      </c>
      <c r="F62" s="51">
        <f t="shared" si="21"/>
        <v>5481</v>
      </c>
      <c r="G62" s="51">
        <v>31</v>
      </c>
      <c r="H62" s="51" t="s">
        <v>13</v>
      </c>
      <c r="I62" s="51">
        <v>320</v>
      </c>
      <c r="J62" s="51">
        <v>46</v>
      </c>
      <c r="K62" s="51">
        <f t="shared" si="12"/>
        <v>5084</v>
      </c>
      <c r="L62" s="51">
        <f t="shared" si="13"/>
        <v>61008</v>
      </c>
      <c r="M62" s="51">
        <f t="shared" si="14"/>
        <v>317.93380548129386</v>
      </c>
      <c r="N62" s="51">
        <f t="shared" si="15"/>
        <v>7981.88</v>
      </c>
      <c r="O62" s="51">
        <f t="shared" si="16"/>
        <v>41.596339550469281</v>
      </c>
      <c r="P62" s="51">
        <f t="shared" si="17"/>
        <v>7742.4236000000001</v>
      </c>
      <c r="Q62" s="51">
        <f t="shared" si="18"/>
        <v>40.348449363955204</v>
      </c>
      <c r="R62" s="51">
        <f t="shared" si="8"/>
        <v>59177.759999999995</v>
      </c>
      <c r="S62" s="51">
        <f t="shared" si="19"/>
        <v>308.39579131685502</v>
      </c>
      <c r="T62" s="151">
        <v>0.97</v>
      </c>
      <c r="U62" s="53" t="str">
        <f t="shared" si="20"/>
        <v>-</v>
      </c>
    </row>
    <row r="63" spans="1:21" ht="13.95" customHeight="1" x14ac:dyDescent="0.25">
      <c r="A63" s="92">
        <v>1965</v>
      </c>
      <c r="B63" s="93">
        <v>194.303</v>
      </c>
      <c r="C63" s="51">
        <v>5463</v>
      </c>
      <c r="D63" s="51" t="s">
        <v>13</v>
      </c>
      <c r="E63" s="51">
        <v>46</v>
      </c>
      <c r="F63" s="51">
        <f>C63+E63</f>
        <v>5509</v>
      </c>
      <c r="G63" s="51">
        <v>39</v>
      </c>
      <c r="H63" s="51" t="s">
        <v>13</v>
      </c>
      <c r="I63" s="51">
        <v>336</v>
      </c>
      <c r="J63" s="51">
        <v>41</v>
      </c>
      <c r="K63" s="51">
        <f t="shared" si="12"/>
        <v>5093</v>
      </c>
      <c r="L63" s="51">
        <f t="shared" si="13"/>
        <v>61116</v>
      </c>
      <c r="M63" s="51">
        <f t="shared" si="14"/>
        <v>314.53966228004714</v>
      </c>
      <c r="N63" s="51">
        <f t="shared" si="15"/>
        <v>7996.01</v>
      </c>
      <c r="O63" s="51">
        <f t="shared" si="16"/>
        <v>41.1522724816395</v>
      </c>
      <c r="P63" s="51">
        <f t="shared" si="17"/>
        <v>7756.1297000000004</v>
      </c>
      <c r="Q63" s="51">
        <f t="shared" si="18"/>
        <v>39.91770430719032</v>
      </c>
      <c r="R63" s="51">
        <f t="shared" si="8"/>
        <v>59282.52</v>
      </c>
      <c r="S63" s="51">
        <f t="shared" si="19"/>
        <v>305.10347241164573</v>
      </c>
      <c r="T63" s="151">
        <v>0.97</v>
      </c>
      <c r="U63" s="53" t="str">
        <f t="shared" si="20"/>
        <v>-</v>
      </c>
    </row>
    <row r="64" spans="1:21" ht="13.95" customHeight="1" x14ac:dyDescent="0.25">
      <c r="A64" s="94">
        <v>1966</v>
      </c>
      <c r="B64" s="95">
        <v>196.56</v>
      </c>
      <c r="C64" s="57">
        <v>5517</v>
      </c>
      <c r="D64" s="57">
        <v>14</v>
      </c>
      <c r="E64" s="57">
        <v>41</v>
      </c>
      <c r="F64" s="57">
        <f t="shared" si="21"/>
        <v>5572</v>
      </c>
      <c r="G64" s="57">
        <v>22</v>
      </c>
      <c r="H64" s="57">
        <v>21</v>
      </c>
      <c r="I64" s="57">
        <v>365</v>
      </c>
      <c r="J64" s="57">
        <v>28</v>
      </c>
      <c r="K64" s="57">
        <f t="shared" ref="K64:K107" si="22">F64-G64-H64-I64-J64</f>
        <v>5136</v>
      </c>
      <c r="L64" s="57">
        <f t="shared" si="13"/>
        <v>61632</v>
      </c>
      <c r="M64" s="57">
        <f t="shared" si="14"/>
        <v>313.55311355311358</v>
      </c>
      <c r="N64" s="57">
        <f t="shared" si="15"/>
        <v>8063.52</v>
      </c>
      <c r="O64" s="57">
        <f t="shared" si="16"/>
        <v>41.023199023199027</v>
      </c>
      <c r="P64" s="57">
        <f t="shared" si="17"/>
        <v>7878.0590400000001</v>
      </c>
      <c r="Q64" s="57">
        <f t="shared" si="18"/>
        <v>40.079665445665448</v>
      </c>
      <c r="R64" s="57">
        <f t="shared" si="8"/>
        <v>60214.464</v>
      </c>
      <c r="S64" s="57">
        <f t="shared" si="19"/>
        <v>306.34139194139192</v>
      </c>
      <c r="T64" s="150">
        <v>0.97699999999999998</v>
      </c>
      <c r="U64" s="54" t="str">
        <f t="shared" si="20"/>
        <v>-</v>
      </c>
    </row>
    <row r="65" spans="1:21" ht="13.95" customHeight="1" x14ac:dyDescent="0.25">
      <c r="A65" s="94">
        <v>1967</v>
      </c>
      <c r="B65" s="95">
        <v>198.71199999999999</v>
      </c>
      <c r="C65" s="57">
        <v>5777</v>
      </c>
      <c r="D65" s="57">
        <v>4</v>
      </c>
      <c r="E65" s="57">
        <v>28</v>
      </c>
      <c r="F65" s="57">
        <f t="shared" si="21"/>
        <v>5809</v>
      </c>
      <c r="G65" s="57">
        <v>23</v>
      </c>
      <c r="H65" s="57">
        <v>32</v>
      </c>
      <c r="I65" s="57">
        <v>358</v>
      </c>
      <c r="J65" s="57">
        <v>71</v>
      </c>
      <c r="K65" s="57">
        <f t="shared" si="22"/>
        <v>5325</v>
      </c>
      <c r="L65" s="57">
        <f t="shared" si="13"/>
        <v>63900</v>
      </c>
      <c r="M65" s="57">
        <f t="shared" si="14"/>
        <v>321.57091670357102</v>
      </c>
      <c r="N65" s="57">
        <f t="shared" si="15"/>
        <v>8360.25</v>
      </c>
      <c r="O65" s="57">
        <f t="shared" si="16"/>
        <v>42.072194935383877</v>
      </c>
      <c r="P65" s="57">
        <f t="shared" si="17"/>
        <v>8170.4723249999997</v>
      </c>
      <c r="Q65" s="57">
        <f t="shared" si="18"/>
        <v>41.117156110350656</v>
      </c>
      <c r="R65" s="57">
        <f t="shared" si="8"/>
        <v>62449.469999999994</v>
      </c>
      <c r="S65" s="57">
        <f t="shared" si="19"/>
        <v>314.27125689439993</v>
      </c>
      <c r="T65" s="150">
        <v>0.97729999999999995</v>
      </c>
      <c r="U65" s="54" t="str">
        <f t="shared" si="20"/>
        <v>-</v>
      </c>
    </row>
    <row r="66" spans="1:21" ht="13.95" customHeight="1" x14ac:dyDescent="0.25">
      <c r="A66" s="94">
        <v>1968</v>
      </c>
      <c r="B66" s="95">
        <v>200.70599999999999</v>
      </c>
      <c r="C66" s="57">
        <v>5680</v>
      </c>
      <c r="D66" s="57">
        <v>5</v>
      </c>
      <c r="E66" s="57">
        <v>71</v>
      </c>
      <c r="F66" s="57">
        <f t="shared" si="21"/>
        <v>5756</v>
      </c>
      <c r="G66" s="57">
        <v>22</v>
      </c>
      <c r="H66" s="57">
        <v>24</v>
      </c>
      <c r="I66" s="57">
        <v>361</v>
      </c>
      <c r="J66" s="57">
        <v>56</v>
      </c>
      <c r="K66" s="57">
        <f t="shared" si="22"/>
        <v>5293</v>
      </c>
      <c r="L66" s="57">
        <f t="shared" si="13"/>
        <v>63516</v>
      </c>
      <c r="M66" s="57">
        <f t="shared" si="14"/>
        <v>316.46288601237632</v>
      </c>
      <c r="N66" s="57">
        <f t="shared" si="15"/>
        <v>8310.01</v>
      </c>
      <c r="O66" s="57">
        <f t="shared" si="16"/>
        <v>41.403894253285905</v>
      </c>
      <c r="P66" s="57">
        <f t="shared" si="17"/>
        <v>8124.6967770000001</v>
      </c>
      <c r="Q66" s="57">
        <f t="shared" si="18"/>
        <v>40.480587411437625</v>
      </c>
      <c r="R66" s="57">
        <f t="shared" si="8"/>
        <v>62099.593200000003</v>
      </c>
      <c r="S66" s="57">
        <f t="shared" si="19"/>
        <v>309.40576365430036</v>
      </c>
      <c r="T66" s="150">
        <v>0.97770000000000001</v>
      </c>
      <c r="U66" s="54" t="str">
        <f t="shared" si="20"/>
        <v>-</v>
      </c>
    </row>
    <row r="67" spans="1:21" ht="13.95" customHeight="1" x14ac:dyDescent="0.25">
      <c r="A67" s="94">
        <v>1969</v>
      </c>
      <c r="B67" s="95">
        <v>202.67699999999999</v>
      </c>
      <c r="C67" s="57">
        <v>5629</v>
      </c>
      <c r="D67" s="57">
        <v>9</v>
      </c>
      <c r="E67" s="57">
        <v>56</v>
      </c>
      <c r="F67" s="57">
        <f t="shared" si="21"/>
        <v>5694</v>
      </c>
      <c r="G67" s="57">
        <v>18</v>
      </c>
      <c r="H67" s="57">
        <v>23</v>
      </c>
      <c r="I67" s="57">
        <v>389</v>
      </c>
      <c r="J67" s="57">
        <v>33.93</v>
      </c>
      <c r="K67" s="57">
        <f t="shared" si="22"/>
        <v>5230.07</v>
      </c>
      <c r="L67" s="57">
        <f t="shared" si="13"/>
        <v>62760.84</v>
      </c>
      <c r="M67" s="57">
        <f t="shared" si="14"/>
        <v>309.65940881303749</v>
      </c>
      <c r="N67" s="57">
        <f t="shared" si="15"/>
        <v>8211.2098999999998</v>
      </c>
      <c r="O67" s="57">
        <f t="shared" si="16"/>
        <v>40.513772653039069</v>
      </c>
      <c r="P67" s="57">
        <f t="shared" si="17"/>
        <v>8030.5632821999998</v>
      </c>
      <c r="Q67" s="57">
        <f t="shared" si="18"/>
        <v>39.622469654672216</v>
      </c>
      <c r="R67" s="57">
        <f t="shared" si="8"/>
        <v>61380.101519999997</v>
      </c>
      <c r="S67" s="57">
        <f t="shared" si="19"/>
        <v>302.84690181915067</v>
      </c>
      <c r="T67" s="150">
        <v>0.97799999999999998</v>
      </c>
      <c r="U67" s="54" t="str">
        <f t="shared" si="20"/>
        <v>-</v>
      </c>
    </row>
    <row r="68" spans="1:21" ht="13.95" customHeight="1" x14ac:dyDescent="0.25">
      <c r="A68" s="94">
        <v>1970</v>
      </c>
      <c r="B68" s="95">
        <v>205.05199999999999</v>
      </c>
      <c r="C68" s="57">
        <v>5703.5</v>
      </c>
      <c r="D68" s="57">
        <v>27.094000000000001</v>
      </c>
      <c r="E68" s="57">
        <v>33.93</v>
      </c>
      <c r="F68" s="57">
        <f t="shared" si="21"/>
        <v>5764.5240000000003</v>
      </c>
      <c r="G68" s="57">
        <v>15.52</v>
      </c>
      <c r="H68" s="57">
        <v>29</v>
      </c>
      <c r="I68" s="57">
        <v>402.14</v>
      </c>
      <c r="J68" s="57">
        <v>39.427</v>
      </c>
      <c r="K68" s="57">
        <f t="shared" si="22"/>
        <v>5278.4369999999999</v>
      </c>
      <c r="L68" s="57">
        <f t="shared" si="13"/>
        <v>63341.243999999999</v>
      </c>
      <c r="M68" s="57">
        <f t="shared" si="14"/>
        <v>308.9033220841543</v>
      </c>
      <c r="N68" s="57">
        <f t="shared" si="15"/>
        <v>8287.1460900000002</v>
      </c>
      <c r="O68" s="57">
        <f t="shared" si="16"/>
        <v>40.414851306010185</v>
      </c>
      <c r="P68" s="57">
        <f t="shared" si="17"/>
        <v>8107.3150198469993</v>
      </c>
      <c r="Q68" s="57">
        <f t="shared" si="18"/>
        <v>39.537849032669762</v>
      </c>
      <c r="R68" s="57">
        <f t="shared" si="8"/>
        <v>61966.739005199997</v>
      </c>
      <c r="S68" s="57">
        <f t="shared" si="19"/>
        <v>302.20011999492812</v>
      </c>
      <c r="T68" s="150">
        <v>0.97829999999999995</v>
      </c>
      <c r="U68" s="54" t="str">
        <f t="shared" si="20"/>
        <v>-</v>
      </c>
    </row>
    <row r="69" spans="1:21" ht="13.95" customHeight="1" x14ac:dyDescent="0.25">
      <c r="A69" s="92">
        <v>1971</v>
      </c>
      <c r="B69" s="93">
        <v>207.661</v>
      </c>
      <c r="C69" s="51">
        <v>5806.1670000000004</v>
      </c>
      <c r="D69" s="51">
        <v>9.8190000000000008</v>
      </c>
      <c r="E69" s="51">
        <v>39.427</v>
      </c>
      <c r="F69" s="51">
        <f t="shared" si="21"/>
        <v>5855.4130000000005</v>
      </c>
      <c r="G69" s="51">
        <v>15.1</v>
      </c>
      <c r="H69" s="51">
        <v>30</v>
      </c>
      <c r="I69" s="51">
        <v>389.476</v>
      </c>
      <c r="J69" s="51">
        <v>57.899000000000001</v>
      </c>
      <c r="K69" s="51">
        <f t="shared" si="22"/>
        <v>5362.9380000000001</v>
      </c>
      <c r="L69" s="51">
        <f t="shared" si="13"/>
        <v>64355.256000000001</v>
      </c>
      <c r="M69" s="51">
        <f t="shared" si="14"/>
        <v>309.90535536282692</v>
      </c>
      <c r="N69" s="51">
        <f t="shared" si="15"/>
        <v>8419.8126599999996</v>
      </c>
      <c r="O69" s="51">
        <f t="shared" si="16"/>
        <v>40.545950659969854</v>
      </c>
      <c r="P69" s="51">
        <f t="shared" si="17"/>
        <v>8240.4706503420002</v>
      </c>
      <c r="Q69" s="51">
        <f t="shared" si="18"/>
        <v>39.682321910912499</v>
      </c>
      <c r="R69" s="51">
        <f t="shared" si="8"/>
        <v>62984.489047200004</v>
      </c>
      <c r="S69" s="51">
        <f t="shared" si="19"/>
        <v>303.30437129359871</v>
      </c>
      <c r="T69" s="151">
        <v>0.97870000000000001</v>
      </c>
      <c r="U69" s="53" t="str">
        <f t="shared" si="20"/>
        <v>-</v>
      </c>
    </row>
    <row r="70" spans="1:21" ht="13.95" customHeight="1" x14ac:dyDescent="0.25">
      <c r="A70" s="92">
        <v>1972</v>
      </c>
      <c r="B70" s="93">
        <v>209.89599999999999</v>
      </c>
      <c r="C70" s="51">
        <v>5741.5829999999996</v>
      </c>
      <c r="D70" s="51">
        <v>1.0549999999999999</v>
      </c>
      <c r="E70" s="51">
        <v>57.899000000000001</v>
      </c>
      <c r="F70" s="51">
        <f t="shared" si="21"/>
        <v>5800.5370000000003</v>
      </c>
      <c r="G70" s="51">
        <v>23.818000000000001</v>
      </c>
      <c r="H70" s="51">
        <v>32</v>
      </c>
      <c r="I70" s="51">
        <v>391.45</v>
      </c>
      <c r="J70" s="51">
        <v>52.968000000000004</v>
      </c>
      <c r="K70" s="51">
        <f t="shared" si="22"/>
        <v>5300.3010000000004</v>
      </c>
      <c r="L70" s="51">
        <f t="shared" si="13"/>
        <v>63603.612000000008</v>
      </c>
      <c r="M70" s="51">
        <f t="shared" si="14"/>
        <v>303.0244120897969</v>
      </c>
      <c r="N70" s="51">
        <f t="shared" si="15"/>
        <v>8321.4725700000017</v>
      </c>
      <c r="O70" s="51">
        <f t="shared" si="16"/>
        <v>39.645693915081765</v>
      </c>
      <c r="P70" s="51">
        <f t="shared" si="17"/>
        <v>8146.7216460300015</v>
      </c>
      <c r="Q70" s="51">
        <f t="shared" si="18"/>
        <v>38.813134342865048</v>
      </c>
      <c r="R70" s="51">
        <f t="shared" si="8"/>
        <v>62267.936148000008</v>
      </c>
      <c r="S70" s="51">
        <f t="shared" si="19"/>
        <v>296.66089943591118</v>
      </c>
      <c r="T70" s="151">
        <v>0.97899999999999998</v>
      </c>
      <c r="U70" s="53" t="str">
        <f t="shared" si="20"/>
        <v>-</v>
      </c>
    </row>
    <row r="71" spans="1:21" ht="13.95" customHeight="1" x14ac:dyDescent="0.25">
      <c r="A71" s="92">
        <v>1973</v>
      </c>
      <c r="B71" s="93">
        <v>211.90899999999999</v>
      </c>
      <c r="C71" s="51">
        <v>5501.5</v>
      </c>
      <c r="D71" s="51">
        <v>13.135</v>
      </c>
      <c r="E71" s="51">
        <v>52.968000000000004</v>
      </c>
      <c r="F71" s="51">
        <f t="shared" si="21"/>
        <v>5567.6030000000001</v>
      </c>
      <c r="G71" s="51">
        <v>23.765000000000001</v>
      </c>
      <c r="H71" s="51">
        <v>25</v>
      </c>
      <c r="I71" s="51">
        <v>391.85899999999998</v>
      </c>
      <c r="J71" s="51">
        <v>33.823</v>
      </c>
      <c r="K71" s="51">
        <f t="shared" si="22"/>
        <v>5093.155999999999</v>
      </c>
      <c r="L71" s="51">
        <f t="shared" ref="L71:L106" si="23">K71*12</f>
        <v>61117.871999999988</v>
      </c>
      <c r="M71" s="51">
        <f t="shared" ref="M71:M106" si="24">IF(L71=0,0,IF($B71=0,0,L71/$B71))</f>
        <v>288.41565011396398</v>
      </c>
      <c r="N71" s="51">
        <f t="shared" ref="N71:N97" si="25">K71*1.57</f>
        <v>7996.2549199999985</v>
      </c>
      <c r="O71" s="51">
        <f t="shared" ref="O71:O102" si="26">IF(N71=0,0,IF(B71=0,0,N71/B71))</f>
        <v>37.734380889910284</v>
      </c>
      <c r="P71" s="51">
        <f t="shared" ref="P71:P97" si="27">IF(N71=0,0,IF(T71=0,0,N71*T71))</f>
        <v>7830.7324431559982</v>
      </c>
      <c r="Q71" s="51">
        <f t="shared" ref="Q71:Q102" si="28">IF(P71=0,0,IF(B71=0,0,P71/B71))</f>
        <v>36.953279205489139</v>
      </c>
      <c r="R71" s="51">
        <f t="shared" ref="R71:R104" si="29">IF(L71=0,0,IF(T71=0,0,L71*T71))</f>
        <v>59852.732049599988</v>
      </c>
      <c r="S71" s="51">
        <f t="shared" ref="S71:S102" si="30">IF(R71=0,0,IF(B71=0,0,R71/B71))</f>
        <v>282.44544615660493</v>
      </c>
      <c r="T71" s="151">
        <v>0.97929999999999995</v>
      </c>
      <c r="U71" s="53" t="str">
        <f t="shared" ref="U71:U107" si="31">IF(J70=0,"-",IF(E71=J70,"-","*"))</f>
        <v>-</v>
      </c>
    </row>
    <row r="72" spans="1:21" ht="13.95" customHeight="1" x14ac:dyDescent="0.25">
      <c r="A72" s="92">
        <v>1974</v>
      </c>
      <c r="B72" s="93">
        <v>213.85400000000001</v>
      </c>
      <c r="C72" s="51">
        <v>5460.9170000000004</v>
      </c>
      <c r="D72" s="51">
        <v>12.811</v>
      </c>
      <c r="E72" s="51">
        <v>33.823</v>
      </c>
      <c r="F72" s="51">
        <f t="shared" si="21"/>
        <v>5507.5510000000004</v>
      </c>
      <c r="G72" s="51">
        <v>33.378999999999998</v>
      </c>
      <c r="H72" s="51">
        <v>23</v>
      </c>
      <c r="I72" s="51">
        <v>365.642</v>
      </c>
      <c r="J72" s="51">
        <v>42.225999999999999</v>
      </c>
      <c r="K72" s="51">
        <f t="shared" si="22"/>
        <v>5043.304000000001</v>
      </c>
      <c r="L72" s="51">
        <f t="shared" si="23"/>
        <v>60519.648000000016</v>
      </c>
      <c r="M72" s="51">
        <f t="shared" si="24"/>
        <v>282.99516492560349</v>
      </c>
      <c r="N72" s="51">
        <f t="shared" si="25"/>
        <v>7917.9872800000021</v>
      </c>
      <c r="O72" s="51">
        <f t="shared" si="26"/>
        <v>37.025200744433128</v>
      </c>
      <c r="P72" s="51">
        <f t="shared" si="27"/>
        <v>7757.2521382160021</v>
      </c>
      <c r="Q72" s="51">
        <f t="shared" si="28"/>
        <v>36.273589169321134</v>
      </c>
      <c r="R72" s="51">
        <f t="shared" si="29"/>
        <v>59291.099145600019</v>
      </c>
      <c r="S72" s="51">
        <f t="shared" si="30"/>
        <v>277.25036307761377</v>
      </c>
      <c r="T72" s="151">
        <v>0.97970000000000002</v>
      </c>
      <c r="U72" s="53" t="str">
        <f t="shared" si="31"/>
        <v>-</v>
      </c>
    </row>
    <row r="73" spans="1:21" ht="13.95" customHeight="1" x14ac:dyDescent="0.25">
      <c r="A73" s="92">
        <v>1975</v>
      </c>
      <c r="B73" s="93">
        <v>215.97300000000001</v>
      </c>
      <c r="C73" s="51">
        <v>5382.1670000000004</v>
      </c>
      <c r="D73" s="51">
        <v>4.9770000000000003</v>
      </c>
      <c r="E73" s="51">
        <v>42.225999999999999</v>
      </c>
      <c r="F73" s="51">
        <f t="shared" si="21"/>
        <v>5429.37</v>
      </c>
      <c r="G73" s="51">
        <v>35.247</v>
      </c>
      <c r="H73" s="51">
        <v>27</v>
      </c>
      <c r="I73" s="51">
        <v>372.11799999999999</v>
      </c>
      <c r="J73" s="51">
        <v>28.196000000000002</v>
      </c>
      <c r="K73" s="51">
        <f t="shared" si="22"/>
        <v>4966.8089999999993</v>
      </c>
      <c r="L73" s="51">
        <f t="shared" si="23"/>
        <v>59601.707999999991</v>
      </c>
      <c r="M73" s="51">
        <f t="shared" si="24"/>
        <v>275.96832937450512</v>
      </c>
      <c r="N73" s="51">
        <f t="shared" si="25"/>
        <v>7797.8901299999989</v>
      </c>
      <c r="O73" s="51">
        <f t="shared" si="26"/>
        <v>36.105856426497752</v>
      </c>
      <c r="P73" s="51">
        <f t="shared" si="27"/>
        <v>7641.9323273999989</v>
      </c>
      <c r="Q73" s="51">
        <f t="shared" si="28"/>
        <v>35.383739297967793</v>
      </c>
      <c r="R73" s="51">
        <f t="shared" si="29"/>
        <v>58409.673839999989</v>
      </c>
      <c r="S73" s="51">
        <f t="shared" si="30"/>
        <v>270.44896278701498</v>
      </c>
      <c r="T73" s="151">
        <v>0.98</v>
      </c>
      <c r="U73" s="53" t="str">
        <f t="shared" si="31"/>
        <v>-</v>
      </c>
    </row>
    <row r="74" spans="1:21" ht="13.95" customHeight="1" x14ac:dyDescent="0.25">
      <c r="A74" s="94">
        <v>1976</v>
      </c>
      <c r="B74" s="95">
        <v>218.035</v>
      </c>
      <c r="C74" s="57">
        <v>5376.8329999999996</v>
      </c>
      <c r="D74" s="57">
        <v>2.5569999999999999</v>
      </c>
      <c r="E74" s="57">
        <v>28.196000000000002</v>
      </c>
      <c r="F74" s="57">
        <f t="shared" si="21"/>
        <v>5407.5859999999993</v>
      </c>
      <c r="G74" s="57">
        <v>37.320999999999998</v>
      </c>
      <c r="H74" s="57">
        <v>28</v>
      </c>
      <c r="I74" s="57">
        <v>419.07100000000003</v>
      </c>
      <c r="J74" s="57">
        <v>20.652000000000001</v>
      </c>
      <c r="K74" s="57">
        <f t="shared" si="22"/>
        <v>4902.5419999999995</v>
      </c>
      <c r="L74" s="57">
        <f t="shared" si="23"/>
        <v>58830.503999999994</v>
      </c>
      <c r="M74" s="57">
        <f t="shared" si="24"/>
        <v>269.82137730180932</v>
      </c>
      <c r="N74" s="57">
        <f t="shared" si="25"/>
        <v>7696.9909399999997</v>
      </c>
      <c r="O74" s="57">
        <f t="shared" si="26"/>
        <v>35.301630196986721</v>
      </c>
      <c r="P74" s="57">
        <f t="shared" si="27"/>
        <v>7545.3602184819993</v>
      </c>
      <c r="Q74" s="57">
        <f t="shared" si="28"/>
        <v>34.60618808210608</v>
      </c>
      <c r="R74" s="57">
        <f t="shared" si="29"/>
        <v>57671.543071199994</v>
      </c>
      <c r="S74" s="57">
        <f t="shared" si="30"/>
        <v>264.50589616896366</v>
      </c>
      <c r="T74" s="150">
        <v>0.98029999999999995</v>
      </c>
      <c r="U74" s="54" t="str">
        <f t="shared" si="31"/>
        <v>-</v>
      </c>
    </row>
    <row r="75" spans="1:21" ht="13.95" customHeight="1" x14ac:dyDescent="0.25">
      <c r="A75" s="94">
        <v>1977</v>
      </c>
      <c r="B75" s="95">
        <v>220.23899999999998</v>
      </c>
      <c r="C75" s="57">
        <v>5407.5</v>
      </c>
      <c r="D75" s="57">
        <v>14.189</v>
      </c>
      <c r="E75" s="57">
        <v>20.652000000000001</v>
      </c>
      <c r="F75" s="57">
        <f t="shared" si="21"/>
        <v>5442.3410000000003</v>
      </c>
      <c r="G75" s="57">
        <v>66.757999999999996</v>
      </c>
      <c r="H75" s="57">
        <v>24</v>
      </c>
      <c r="I75" s="57">
        <v>427.13799999999998</v>
      </c>
      <c r="J75" s="57">
        <v>23.693999999999999</v>
      </c>
      <c r="K75" s="57">
        <f t="shared" si="22"/>
        <v>4900.7510000000002</v>
      </c>
      <c r="L75" s="57">
        <f t="shared" si="23"/>
        <v>58809.012000000002</v>
      </c>
      <c r="M75" s="57">
        <f t="shared" si="24"/>
        <v>267.02360617329362</v>
      </c>
      <c r="N75" s="57">
        <f t="shared" si="25"/>
        <v>7694.179070000001</v>
      </c>
      <c r="O75" s="57">
        <f t="shared" si="26"/>
        <v>34.935588474339248</v>
      </c>
      <c r="P75" s="57">
        <f t="shared" si="27"/>
        <v>7545.6814139490016</v>
      </c>
      <c r="Q75" s="57">
        <f t="shared" si="28"/>
        <v>34.261331616784503</v>
      </c>
      <c r="R75" s="57">
        <f t="shared" si="29"/>
        <v>57673.998068400004</v>
      </c>
      <c r="S75" s="57">
        <f t="shared" si="30"/>
        <v>261.87005057414905</v>
      </c>
      <c r="T75" s="150">
        <v>0.98070000000000002</v>
      </c>
      <c r="U75" s="54" t="str">
        <f t="shared" si="31"/>
        <v>-</v>
      </c>
    </row>
    <row r="76" spans="1:21" ht="13.95" customHeight="1" x14ac:dyDescent="0.25">
      <c r="A76" s="94">
        <v>1978</v>
      </c>
      <c r="B76" s="95">
        <v>222.58500000000001</v>
      </c>
      <c r="C76" s="57">
        <v>5608.3329999999996</v>
      </c>
      <c r="D76" s="57">
        <v>11.492000000000001</v>
      </c>
      <c r="E76" s="57">
        <v>23.693999999999999</v>
      </c>
      <c r="F76" s="57">
        <f t="shared" si="21"/>
        <v>5643.5190000000002</v>
      </c>
      <c r="G76" s="57">
        <v>96.724999999999994</v>
      </c>
      <c r="H76" s="57">
        <v>24</v>
      </c>
      <c r="I76" s="57">
        <v>465.67200000000003</v>
      </c>
      <c r="J76" s="57">
        <v>20.347000000000001</v>
      </c>
      <c r="K76" s="57">
        <f t="shared" si="22"/>
        <v>5036.7749999999996</v>
      </c>
      <c r="L76" s="57">
        <f t="shared" si="23"/>
        <v>60441.299999999996</v>
      </c>
      <c r="M76" s="57">
        <f t="shared" si="24"/>
        <v>271.54255677606307</v>
      </c>
      <c r="N76" s="57">
        <f t="shared" si="25"/>
        <v>7907.73675</v>
      </c>
      <c r="O76" s="57">
        <f t="shared" si="26"/>
        <v>35.526817844868255</v>
      </c>
      <c r="P76" s="57">
        <f t="shared" si="27"/>
        <v>7757.4897517500003</v>
      </c>
      <c r="Q76" s="57">
        <f t="shared" si="28"/>
        <v>34.851808305815759</v>
      </c>
      <c r="R76" s="57">
        <f t="shared" si="29"/>
        <v>59292.915299999993</v>
      </c>
      <c r="S76" s="57">
        <f t="shared" si="30"/>
        <v>266.38324819731781</v>
      </c>
      <c r="T76" s="150">
        <v>0.98099999999999998</v>
      </c>
      <c r="U76" s="54" t="str">
        <f t="shared" si="31"/>
        <v>-</v>
      </c>
    </row>
    <row r="77" spans="1:21" ht="13.95" customHeight="1" x14ac:dyDescent="0.25">
      <c r="A77" s="94">
        <v>1979</v>
      </c>
      <c r="B77" s="95">
        <v>225.05500000000001</v>
      </c>
      <c r="C77" s="57">
        <v>5777.0829999999996</v>
      </c>
      <c r="D77" s="57">
        <v>9.49</v>
      </c>
      <c r="E77" s="57">
        <v>20.347000000000001</v>
      </c>
      <c r="F77" s="57">
        <f t="shared" si="21"/>
        <v>5806.9199999999992</v>
      </c>
      <c r="G77" s="57">
        <v>77.84</v>
      </c>
      <c r="H77" s="57">
        <v>26</v>
      </c>
      <c r="I77" s="57">
        <v>497.51</v>
      </c>
      <c r="J77" s="57">
        <v>18.876999999999999</v>
      </c>
      <c r="K77" s="57">
        <f t="shared" si="22"/>
        <v>5186.6929999999984</v>
      </c>
      <c r="L77" s="57">
        <f t="shared" si="23"/>
        <v>62240.315999999977</v>
      </c>
      <c r="M77" s="57">
        <f t="shared" si="24"/>
        <v>276.55602408300183</v>
      </c>
      <c r="N77" s="57">
        <f t="shared" si="25"/>
        <v>8143.1080099999981</v>
      </c>
      <c r="O77" s="57">
        <f t="shared" si="26"/>
        <v>36.182746484192741</v>
      </c>
      <c r="P77" s="57">
        <f t="shared" si="27"/>
        <v>7990.8318902129977</v>
      </c>
      <c r="Q77" s="57">
        <f t="shared" si="28"/>
        <v>35.50612912493834</v>
      </c>
      <c r="R77" s="57">
        <f t="shared" si="29"/>
        <v>61076.422090799977</v>
      </c>
      <c r="S77" s="57">
        <f t="shared" si="30"/>
        <v>271.38442643264966</v>
      </c>
      <c r="T77" s="150">
        <v>0.98129999999999995</v>
      </c>
      <c r="U77" s="54" t="str">
        <f t="shared" si="31"/>
        <v>-</v>
      </c>
    </row>
    <row r="78" spans="1:21" ht="13.95" customHeight="1" x14ac:dyDescent="0.25">
      <c r="A78" s="94">
        <v>1980</v>
      </c>
      <c r="B78" s="95">
        <v>227.726</v>
      </c>
      <c r="C78" s="57">
        <v>5806.3329999999996</v>
      </c>
      <c r="D78" s="57">
        <v>5.1459999999999999</v>
      </c>
      <c r="E78" s="57">
        <v>18.876999999999999</v>
      </c>
      <c r="F78" s="57">
        <f t="shared" ref="F78:F107" si="32">C78+D78+E78</f>
        <v>5830.3559999999998</v>
      </c>
      <c r="G78" s="57">
        <v>142.92599999999999</v>
      </c>
      <c r="H78" s="57">
        <v>24</v>
      </c>
      <c r="I78" s="57">
        <v>498.69099999999997</v>
      </c>
      <c r="J78" s="57">
        <v>19.367999999999999</v>
      </c>
      <c r="K78" s="57">
        <f t="shared" si="22"/>
        <v>5145.3709999999992</v>
      </c>
      <c r="L78" s="57">
        <f t="shared" si="23"/>
        <v>61744.45199999999</v>
      </c>
      <c r="M78" s="57">
        <f t="shared" si="24"/>
        <v>271.13483748012959</v>
      </c>
      <c r="N78" s="57">
        <f t="shared" si="25"/>
        <v>8078.232469999999</v>
      </c>
      <c r="O78" s="57">
        <f t="shared" si="26"/>
        <v>35.473474570316952</v>
      </c>
      <c r="P78" s="57">
        <f t="shared" si="27"/>
        <v>7930.4008157989992</v>
      </c>
      <c r="Q78" s="57">
        <f t="shared" si="28"/>
        <v>34.824309985680159</v>
      </c>
      <c r="R78" s="57">
        <f t="shared" si="29"/>
        <v>60614.528528399991</v>
      </c>
      <c r="S78" s="57">
        <f t="shared" si="30"/>
        <v>266.1730699542432</v>
      </c>
      <c r="T78" s="150">
        <v>0.98170000000000002</v>
      </c>
      <c r="U78" s="54" t="str">
        <f t="shared" si="31"/>
        <v>-</v>
      </c>
    </row>
    <row r="79" spans="1:21" ht="13.95" customHeight="1" x14ac:dyDescent="0.25">
      <c r="A79" s="92">
        <v>1981</v>
      </c>
      <c r="B79" s="93">
        <v>229.96600000000001</v>
      </c>
      <c r="C79" s="51">
        <v>5824.6670000000004</v>
      </c>
      <c r="D79" s="51">
        <v>4.7039999999999997</v>
      </c>
      <c r="E79" s="51">
        <v>19.367999999999999</v>
      </c>
      <c r="F79" s="51">
        <f t="shared" si="32"/>
        <v>5848.7390000000005</v>
      </c>
      <c r="G79" s="51">
        <v>234.20400000000001</v>
      </c>
      <c r="H79" s="51">
        <v>23</v>
      </c>
      <c r="I79" s="51">
        <v>506.71300000000002</v>
      </c>
      <c r="J79" s="51">
        <v>17.452000000000002</v>
      </c>
      <c r="K79" s="51">
        <f t="shared" si="22"/>
        <v>5067.3700000000008</v>
      </c>
      <c r="L79" s="51">
        <f t="shared" si="23"/>
        <v>60808.44000000001</v>
      </c>
      <c r="M79" s="51">
        <f t="shared" si="24"/>
        <v>264.4236104467617</v>
      </c>
      <c r="N79" s="51">
        <f t="shared" si="25"/>
        <v>7955.7709000000013</v>
      </c>
      <c r="O79" s="51">
        <f t="shared" si="26"/>
        <v>34.595422366784661</v>
      </c>
      <c r="P79" s="51">
        <f t="shared" si="27"/>
        <v>7812.5670238000012</v>
      </c>
      <c r="Q79" s="51">
        <f t="shared" si="28"/>
        <v>33.972704764182538</v>
      </c>
      <c r="R79" s="51">
        <f t="shared" si="29"/>
        <v>59713.888080000012</v>
      </c>
      <c r="S79" s="51">
        <f t="shared" si="30"/>
        <v>259.66398545872005</v>
      </c>
      <c r="T79" s="151">
        <v>0.98199999999999998</v>
      </c>
      <c r="U79" s="53" t="str">
        <f t="shared" si="31"/>
        <v>-</v>
      </c>
    </row>
    <row r="80" spans="1:21" ht="13.95" customHeight="1" x14ac:dyDescent="0.25">
      <c r="A80" s="92">
        <v>1982</v>
      </c>
      <c r="B80" s="93">
        <v>232.18799999999999</v>
      </c>
      <c r="C80" s="51">
        <v>5801.9170000000004</v>
      </c>
      <c r="D80" s="51">
        <v>2.4529999999999998</v>
      </c>
      <c r="E80" s="51">
        <v>17.452000000000002</v>
      </c>
      <c r="F80" s="51">
        <f t="shared" si="32"/>
        <v>5821.822000000001</v>
      </c>
      <c r="G80" s="51">
        <v>158.21600000000001</v>
      </c>
      <c r="H80" s="51">
        <v>27</v>
      </c>
      <c r="I80" s="51">
        <v>505.65199999999999</v>
      </c>
      <c r="J80" s="51">
        <v>20.326000000000001</v>
      </c>
      <c r="K80" s="51">
        <f t="shared" si="22"/>
        <v>5110.6280000000006</v>
      </c>
      <c r="L80" s="51">
        <f t="shared" si="23"/>
        <v>61327.536000000007</v>
      </c>
      <c r="M80" s="51">
        <f t="shared" si="24"/>
        <v>264.12879218564274</v>
      </c>
      <c r="N80" s="51">
        <f t="shared" si="25"/>
        <v>8023.6859600000016</v>
      </c>
      <c r="O80" s="51">
        <f t="shared" si="26"/>
        <v>34.556850310954921</v>
      </c>
      <c r="P80" s="51">
        <f t="shared" si="27"/>
        <v>7881.6667185080014</v>
      </c>
      <c r="Q80" s="51">
        <f t="shared" si="28"/>
        <v>33.945194060451023</v>
      </c>
      <c r="R80" s="51">
        <f t="shared" si="29"/>
        <v>60242.038612800003</v>
      </c>
      <c r="S80" s="51">
        <f t="shared" si="30"/>
        <v>259.4537125639568</v>
      </c>
      <c r="T80" s="151">
        <v>0.98229999999999995</v>
      </c>
      <c r="U80" s="53" t="str">
        <f t="shared" si="31"/>
        <v>-</v>
      </c>
    </row>
    <row r="81" spans="1:21" ht="13.95" customHeight="1" x14ac:dyDescent="0.25">
      <c r="A81" s="92">
        <v>1983</v>
      </c>
      <c r="B81" s="93">
        <v>234.30699999999999</v>
      </c>
      <c r="C81" s="51">
        <v>5659.3329999999996</v>
      </c>
      <c r="D81" s="51">
        <v>23.422999999999998</v>
      </c>
      <c r="E81" s="51">
        <v>20.326000000000001</v>
      </c>
      <c r="F81" s="51">
        <f t="shared" si="32"/>
        <v>5703.0819999999994</v>
      </c>
      <c r="G81" s="51">
        <v>85.802999999999997</v>
      </c>
      <c r="H81" s="51">
        <v>27</v>
      </c>
      <c r="I81" s="51">
        <v>499.96600000000001</v>
      </c>
      <c r="J81" s="51">
        <v>9.3350000000000009</v>
      </c>
      <c r="K81" s="51">
        <f t="shared" si="22"/>
        <v>5080.9779999999992</v>
      </c>
      <c r="L81" s="51">
        <f t="shared" si="23"/>
        <v>60971.73599999999</v>
      </c>
      <c r="M81" s="51">
        <f t="shared" si="24"/>
        <v>260.22157255224982</v>
      </c>
      <c r="N81" s="51">
        <f t="shared" si="25"/>
        <v>7977.1354599999986</v>
      </c>
      <c r="O81" s="51">
        <f t="shared" si="26"/>
        <v>34.045655742252684</v>
      </c>
      <c r="P81" s="51">
        <f t="shared" si="27"/>
        <v>7839.1310165419991</v>
      </c>
      <c r="Q81" s="51">
        <f t="shared" si="28"/>
        <v>33.456665897911712</v>
      </c>
      <c r="R81" s="51">
        <f t="shared" si="29"/>
        <v>59916.924967199993</v>
      </c>
      <c r="S81" s="51">
        <f t="shared" si="30"/>
        <v>255.7197393470959</v>
      </c>
      <c r="T81" s="151">
        <v>0.98270000000000002</v>
      </c>
      <c r="U81" s="53" t="str">
        <f t="shared" si="31"/>
        <v>-</v>
      </c>
    </row>
    <row r="82" spans="1:21" ht="13.95" customHeight="1" x14ac:dyDescent="0.25">
      <c r="A82" s="92">
        <v>1984</v>
      </c>
      <c r="B82" s="93">
        <v>236.34800000000001</v>
      </c>
      <c r="C82" s="51">
        <v>5708.75</v>
      </c>
      <c r="D82" s="51">
        <v>32.042999999999999</v>
      </c>
      <c r="E82" s="51">
        <v>9.3350000000000009</v>
      </c>
      <c r="F82" s="51">
        <f t="shared" si="32"/>
        <v>5750.1279999999997</v>
      </c>
      <c r="G82" s="51">
        <v>58.220999999999997</v>
      </c>
      <c r="H82" s="51">
        <v>28</v>
      </c>
      <c r="I82" s="51">
        <v>529.67399999999998</v>
      </c>
      <c r="J82" s="51">
        <v>11.099</v>
      </c>
      <c r="K82" s="51">
        <f t="shared" si="22"/>
        <v>5123.134</v>
      </c>
      <c r="L82" s="51">
        <f t="shared" si="23"/>
        <v>61477.608</v>
      </c>
      <c r="M82" s="51">
        <f t="shared" si="24"/>
        <v>260.1147799008242</v>
      </c>
      <c r="N82" s="51">
        <f t="shared" si="25"/>
        <v>8043.3203800000001</v>
      </c>
      <c r="O82" s="51">
        <f t="shared" si="26"/>
        <v>34.031683703691165</v>
      </c>
      <c r="P82" s="51">
        <f t="shared" si="27"/>
        <v>7906.5839335399996</v>
      </c>
      <c r="Q82" s="51">
        <f t="shared" si="28"/>
        <v>33.453145080728412</v>
      </c>
      <c r="R82" s="51">
        <f t="shared" si="29"/>
        <v>60432.488663999997</v>
      </c>
      <c r="S82" s="51">
        <f t="shared" si="30"/>
        <v>255.69282864251016</v>
      </c>
      <c r="T82" s="151">
        <v>0.98299999999999998</v>
      </c>
      <c r="U82" s="53" t="str">
        <f t="shared" si="31"/>
        <v>-</v>
      </c>
    </row>
    <row r="83" spans="1:21" ht="13.95" customHeight="1" x14ac:dyDescent="0.25">
      <c r="A83" s="92">
        <v>1985</v>
      </c>
      <c r="B83" s="93">
        <v>238.46600000000001</v>
      </c>
      <c r="C83" s="51">
        <v>5710.0829999999996</v>
      </c>
      <c r="D83" s="51">
        <v>9</v>
      </c>
      <c r="E83" s="51">
        <v>11.099</v>
      </c>
      <c r="F83" s="51">
        <f t="shared" si="32"/>
        <v>5730.1819999999998</v>
      </c>
      <c r="G83" s="51">
        <v>70.635000000000005</v>
      </c>
      <c r="H83" s="51">
        <v>30</v>
      </c>
      <c r="I83" s="51">
        <v>548.08600000000001</v>
      </c>
      <c r="J83" s="51">
        <v>10.728</v>
      </c>
      <c r="K83" s="51">
        <f t="shared" si="22"/>
        <v>5070.7329999999993</v>
      </c>
      <c r="L83" s="51">
        <f t="shared" si="23"/>
        <v>60848.795999999988</v>
      </c>
      <c r="M83" s="51">
        <f t="shared" si="24"/>
        <v>255.16759621916745</v>
      </c>
      <c r="N83" s="51">
        <f t="shared" si="25"/>
        <v>7961.0508099999988</v>
      </c>
      <c r="O83" s="51">
        <f t="shared" si="26"/>
        <v>33.38442717200774</v>
      </c>
      <c r="P83" s="51">
        <f t="shared" si="27"/>
        <v>7828.1012614729989</v>
      </c>
      <c r="Q83" s="51">
        <f t="shared" si="28"/>
        <v>32.826907238235215</v>
      </c>
      <c r="R83" s="51">
        <f t="shared" si="29"/>
        <v>59832.621106799983</v>
      </c>
      <c r="S83" s="51">
        <f t="shared" si="30"/>
        <v>250.90629736230733</v>
      </c>
      <c r="T83" s="151">
        <v>0.98329999999999995</v>
      </c>
      <c r="U83" s="53" t="str">
        <f t="shared" si="31"/>
        <v>-</v>
      </c>
    </row>
    <row r="84" spans="1:21" ht="13.95" customHeight="1" x14ac:dyDescent="0.25">
      <c r="A84" s="94">
        <v>1986</v>
      </c>
      <c r="B84" s="95">
        <v>240.65100000000001</v>
      </c>
      <c r="C84" s="57">
        <v>5766.3329999999996</v>
      </c>
      <c r="D84" s="57">
        <v>13.669</v>
      </c>
      <c r="E84" s="57">
        <v>10.728</v>
      </c>
      <c r="F84" s="57">
        <f t="shared" si="32"/>
        <v>5790.73</v>
      </c>
      <c r="G84" s="57">
        <v>101.598</v>
      </c>
      <c r="H84" s="57">
        <v>28</v>
      </c>
      <c r="I84" s="57">
        <v>566.82299999999998</v>
      </c>
      <c r="J84" s="57">
        <v>10.412000000000001</v>
      </c>
      <c r="K84" s="57">
        <f t="shared" si="22"/>
        <v>5083.896999999999</v>
      </c>
      <c r="L84" s="57">
        <f t="shared" si="23"/>
        <v>61006.763999999988</v>
      </c>
      <c r="M84" s="57">
        <f t="shared" si="24"/>
        <v>253.50721168829543</v>
      </c>
      <c r="N84" s="57">
        <f t="shared" si="25"/>
        <v>7981.7182899999989</v>
      </c>
      <c r="O84" s="57">
        <f t="shared" si="26"/>
        <v>33.167193529218657</v>
      </c>
      <c r="P84" s="57">
        <f t="shared" si="27"/>
        <v>7851.616281872999</v>
      </c>
      <c r="Q84" s="57">
        <f t="shared" si="28"/>
        <v>32.626568274692389</v>
      </c>
      <c r="R84" s="57">
        <f t="shared" si="29"/>
        <v>60012.353746799992</v>
      </c>
      <c r="S84" s="57">
        <f t="shared" si="30"/>
        <v>249.37504413777623</v>
      </c>
      <c r="T84" s="150">
        <v>0.98370000000000002</v>
      </c>
      <c r="U84" s="54" t="str">
        <f t="shared" si="31"/>
        <v>-</v>
      </c>
    </row>
    <row r="85" spans="1:21" ht="13.95" customHeight="1" x14ac:dyDescent="0.25">
      <c r="A85" s="94">
        <v>1987</v>
      </c>
      <c r="B85" s="95">
        <v>242.804</v>
      </c>
      <c r="C85" s="57">
        <v>5868.5829999999996</v>
      </c>
      <c r="D85" s="57">
        <v>5.5519999999999996</v>
      </c>
      <c r="E85" s="57">
        <v>10.412000000000001</v>
      </c>
      <c r="F85" s="57">
        <f t="shared" si="32"/>
        <v>5884.5469999999996</v>
      </c>
      <c r="G85" s="57">
        <v>111.229</v>
      </c>
      <c r="H85" s="57">
        <v>25</v>
      </c>
      <c r="I85" s="57">
        <v>599.05399999999997</v>
      </c>
      <c r="J85" s="57">
        <v>14.406000000000001</v>
      </c>
      <c r="K85" s="57">
        <f t="shared" si="22"/>
        <v>5134.8579999999993</v>
      </c>
      <c r="L85" s="57">
        <f t="shared" si="23"/>
        <v>61618.295999999988</v>
      </c>
      <c r="M85" s="57">
        <f t="shared" si="24"/>
        <v>253.77792787598221</v>
      </c>
      <c r="N85" s="57">
        <f t="shared" si="25"/>
        <v>8061.7270599999993</v>
      </c>
      <c r="O85" s="57">
        <f t="shared" si="26"/>
        <v>33.202612230441012</v>
      </c>
      <c r="P85" s="57">
        <f t="shared" si="27"/>
        <v>7932.7394270399991</v>
      </c>
      <c r="Q85" s="57">
        <f t="shared" si="28"/>
        <v>32.671370434753953</v>
      </c>
      <c r="R85" s="57">
        <f t="shared" si="29"/>
        <v>60632.403263999986</v>
      </c>
      <c r="S85" s="57">
        <f t="shared" si="30"/>
        <v>249.71748102996651</v>
      </c>
      <c r="T85" s="150">
        <v>0.98399999999999999</v>
      </c>
      <c r="U85" s="54" t="str">
        <f t="shared" si="31"/>
        <v>-</v>
      </c>
    </row>
    <row r="86" spans="1:21" ht="13.95" customHeight="1" x14ac:dyDescent="0.25">
      <c r="A86" s="94">
        <v>1988</v>
      </c>
      <c r="B86" s="95">
        <v>245.02099999999999</v>
      </c>
      <c r="C86" s="57">
        <v>5803.4170000000004</v>
      </c>
      <c r="D86" s="57">
        <v>5.2910000000000004</v>
      </c>
      <c r="E86" s="57">
        <v>14.406000000000001</v>
      </c>
      <c r="F86" s="57">
        <f t="shared" si="32"/>
        <v>5823.1140000000005</v>
      </c>
      <c r="G86" s="57">
        <v>141.83799999999999</v>
      </c>
      <c r="H86" s="57">
        <v>26</v>
      </c>
      <c r="I86" s="57">
        <v>605.88599999999997</v>
      </c>
      <c r="J86" s="57">
        <v>15.182</v>
      </c>
      <c r="K86" s="57">
        <f t="shared" si="22"/>
        <v>5034.2080000000014</v>
      </c>
      <c r="L86" s="57">
        <f t="shared" si="23"/>
        <v>60410.496000000014</v>
      </c>
      <c r="M86" s="57">
        <f t="shared" si="24"/>
        <v>246.55232000522412</v>
      </c>
      <c r="N86" s="57">
        <f t="shared" si="25"/>
        <v>7903.7065600000024</v>
      </c>
      <c r="O86" s="57">
        <f t="shared" si="26"/>
        <v>32.257261867350159</v>
      </c>
      <c r="P86" s="57">
        <f t="shared" si="27"/>
        <v>7779.6183670080018</v>
      </c>
      <c r="Q86" s="57">
        <f t="shared" si="28"/>
        <v>31.750822856032759</v>
      </c>
      <c r="R86" s="57">
        <f t="shared" si="29"/>
        <v>59462.051212800012</v>
      </c>
      <c r="S86" s="57">
        <f t="shared" si="30"/>
        <v>242.68144858114209</v>
      </c>
      <c r="T86" s="150">
        <v>0.98429999999999995</v>
      </c>
      <c r="U86" s="54" t="str">
        <f t="shared" si="31"/>
        <v>-</v>
      </c>
    </row>
    <row r="87" spans="1:21" ht="13.95" customHeight="1" x14ac:dyDescent="0.25">
      <c r="A87" s="94">
        <v>1989</v>
      </c>
      <c r="B87" s="95">
        <v>247.34200000000001</v>
      </c>
      <c r="C87" s="57">
        <v>5620.9170000000004</v>
      </c>
      <c r="D87" s="57">
        <v>25.157</v>
      </c>
      <c r="E87" s="57">
        <v>15.182</v>
      </c>
      <c r="F87" s="57">
        <f t="shared" si="32"/>
        <v>5661.2560000000003</v>
      </c>
      <c r="G87" s="57">
        <v>91.576999999999998</v>
      </c>
      <c r="H87" s="57">
        <v>32</v>
      </c>
      <c r="I87" s="57">
        <v>641.84199999999998</v>
      </c>
      <c r="J87" s="57">
        <v>10.654999999999999</v>
      </c>
      <c r="K87" s="57">
        <f t="shared" si="22"/>
        <v>4885.1820000000007</v>
      </c>
      <c r="L87" s="57">
        <f t="shared" si="23"/>
        <v>58622.184000000008</v>
      </c>
      <c r="M87" s="57">
        <f t="shared" si="24"/>
        <v>237.00861155808559</v>
      </c>
      <c r="N87" s="57">
        <f t="shared" si="25"/>
        <v>7669.735740000001</v>
      </c>
      <c r="O87" s="57">
        <f t="shared" si="26"/>
        <v>31.008626678849531</v>
      </c>
      <c r="P87" s="57">
        <f t="shared" si="27"/>
        <v>7552.3887831780012</v>
      </c>
      <c r="Q87" s="57">
        <f t="shared" si="28"/>
        <v>30.534194690663135</v>
      </c>
      <c r="R87" s="57">
        <f t="shared" si="29"/>
        <v>57725.26458480001</v>
      </c>
      <c r="S87" s="57">
        <f t="shared" si="30"/>
        <v>233.38237980124688</v>
      </c>
      <c r="T87" s="150">
        <v>0.98470000000000002</v>
      </c>
      <c r="U87" s="54" t="str">
        <f t="shared" si="31"/>
        <v>-</v>
      </c>
    </row>
    <row r="88" spans="1:21" ht="13.95" customHeight="1" x14ac:dyDescent="0.25">
      <c r="A88" s="94">
        <v>1990</v>
      </c>
      <c r="B88" s="95">
        <v>250.13200000000001</v>
      </c>
      <c r="C88" s="57">
        <v>5687</v>
      </c>
      <c r="D88" s="57">
        <v>9.1069999999999993</v>
      </c>
      <c r="E88" s="57">
        <v>10.654999999999999</v>
      </c>
      <c r="F88" s="57">
        <f t="shared" si="32"/>
        <v>5706.7619999999997</v>
      </c>
      <c r="G88" s="57">
        <v>100.541</v>
      </c>
      <c r="H88" s="57">
        <v>36</v>
      </c>
      <c r="I88" s="57">
        <v>678.46011111111102</v>
      </c>
      <c r="J88" s="57">
        <v>11.648999999999999</v>
      </c>
      <c r="K88" s="57">
        <f t="shared" si="22"/>
        <v>4880.1118888888877</v>
      </c>
      <c r="L88" s="57">
        <f t="shared" si="23"/>
        <v>58561.342666666649</v>
      </c>
      <c r="M88" s="57">
        <f t="shared" si="24"/>
        <v>234.12175438035376</v>
      </c>
      <c r="N88" s="57">
        <f t="shared" si="25"/>
        <v>7661.775665555554</v>
      </c>
      <c r="O88" s="57">
        <f t="shared" si="26"/>
        <v>30.630929531429622</v>
      </c>
      <c r="P88" s="57">
        <f t="shared" si="27"/>
        <v>7546.8490305722207</v>
      </c>
      <c r="Q88" s="57">
        <f t="shared" si="28"/>
        <v>30.171465588458176</v>
      </c>
      <c r="R88" s="57">
        <f t="shared" si="29"/>
        <v>57682.922526666647</v>
      </c>
      <c r="S88" s="57">
        <f t="shared" si="30"/>
        <v>230.60992806464844</v>
      </c>
      <c r="T88" s="150">
        <v>0.98499999999999999</v>
      </c>
      <c r="U88" s="54" t="str">
        <f t="shared" si="31"/>
        <v>-</v>
      </c>
    </row>
    <row r="89" spans="1:21" ht="13.95" customHeight="1" x14ac:dyDescent="0.25">
      <c r="A89" s="92">
        <v>1991</v>
      </c>
      <c r="B89" s="93">
        <v>253.49299999999999</v>
      </c>
      <c r="C89" s="51">
        <v>5800.5829999999996</v>
      </c>
      <c r="D89" s="51">
        <v>2.286</v>
      </c>
      <c r="E89" s="51">
        <v>11.648999999999999</v>
      </c>
      <c r="F89" s="51">
        <f t="shared" si="32"/>
        <v>5814.518</v>
      </c>
      <c r="G89" s="51">
        <v>154.47499999999999</v>
      </c>
      <c r="H89" s="51">
        <v>19</v>
      </c>
      <c r="I89" s="51">
        <v>708.58500000000004</v>
      </c>
      <c r="J89" s="51">
        <v>12.978</v>
      </c>
      <c r="K89" s="51">
        <f t="shared" si="22"/>
        <v>4919.4799999999996</v>
      </c>
      <c r="L89" s="51">
        <f t="shared" si="23"/>
        <v>59033.759999999995</v>
      </c>
      <c r="M89" s="51">
        <f t="shared" si="24"/>
        <v>232.88122354463437</v>
      </c>
      <c r="N89" s="51">
        <f t="shared" si="25"/>
        <v>7723.5835999999999</v>
      </c>
      <c r="O89" s="51">
        <f t="shared" si="26"/>
        <v>30.468626747089665</v>
      </c>
      <c r="P89" s="51">
        <f t="shared" si="27"/>
        <v>7607.7298460000002</v>
      </c>
      <c r="Q89" s="51">
        <f t="shared" si="28"/>
        <v>30.01159734588332</v>
      </c>
      <c r="R89" s="51">
        <f t="shared" si="29"/>
        <v>58148.253599999996</v>
      </c>
      <c r="S89" s="51">
        <f t="shared" si="30"/>
        <v>229.38800519146486</v>
      </c>
      <c r="T89" s="151">
        <v>0.98499999999999999</v>
      </c>
      <c r="U89" s="53" t="str">
        <f t="shared" si="31"/>
        <v>-</v>
      </c>
    </row>
    <row r="90" spans="1:21" ht="13.95" customHeight="1" x14ac:dyDescent="0.25">
      <c r="A90" s="92">
        <v>1992</v>
      </c>
      <c r="B90" s="93">
        <v>256.89400000000001</v>
      </c>
      <c r="C90" s="51">
        <v>5905</v>
      </c>
      <c r="D90" s="51">
        <v>4.2969999999999997</v>
      </c>
      <c r="E90" s="51">
        <v>12.978</v>
      </c>
      <c r="F90" s="51">
        <f t="shared" si="32"/>
        <v>5922.2749999999996</v>
      </c>
      <c r="G90" s="51">
        <v>156.989</v>
      </c>
      <c r="H90" s="51">
        <v>18</v>
      </c>
      <c r="I90" s="51">
        <v>732.00199999999995</v>
      </c>
      <c r="J90" s="51">
        <v>13.478999999999999</v>
      </c>
      <c r="K90" s="51">
        <f t="shared" si="22"/>
        <v>5001.8049999999994</v>
      </c>
      <c r="L90" s="51">
        <f t="shared" si="23"/>
        <v>60021.659999999989</v>
      </c>
      <c r="M90" s="51">
        <f t="shared" si="24"/>
        <v>233.64368182985973</v>
      </c>
      <c r="N90" s="51">
        <f t="shared" si="25"/>
        <v>7852.8338499999991</v>
      </c>
      <c r="O90" s="51">
        <f t="shared" si="26"/>
        <v>30.568381706073318</v>
      </c>
      <c r="P90" s="51">
        <f t="shared" si="27"/>
        <v>7735.0413422499987</v>
      </c>
      <c r="Q90" s="51">
        <f t="shared" si="28"/>
        <v>30.109855980482216</v>
      </c>
      <c r="R90" s="51">
        <f t="shared" si="29"/>
        <v>59121.335099999989</v>
      </c>
      <c r="S90" s="51">
        <f t="shared" si="30"/>
        <v>230.13902660241183</v>
      </c>
      <c r="T90" s="151">
        <v>0.98499999999999999</v>
      </c>
      <c r="U90" s="53" t="str">
        <f t="shared" si="31"/>
        <v>-</v>
      </c>
    </row>
    <row r="91" spans="1:21" ht="13.95" customHeight="1" x14ac:dyDescent="0.25">
      <c r="A91" s="92">
        <v>1993</v>
      </c>
      <c r="B91" s="93">
        <v>260.255</v>
      </c>
      <c r="C91" s="51">
        <v>6005.75</v>
      </c>
      <c r="D91" s="51">
        <v>4.6559999999999997</v>
      </c>
      <c r="E91" s="51">
        <v>13.478999999999999</v>
      </c>
      <c r="F91" s="51">
        <f t="shared" si="32"/>
        <v>6023.8850000000002</v>
      </c>
      <c r="G91" s="51">
        <v>158.92359794960601</v>
      </c>
      <c r="H91" s="51">
        <v>17</v>
      </c>
      <c r="I91" s="51">
        <v>769.61699999999996</v>
      </c>
      <c r="J91" s="51">
        <v>10.718999999999999</v>
      </c>
      <c r="K91" s="51">
        <f t="shared" si="22"/>
        <v>5067.6254020503939</v>
      </c>
      <c r="L91" s="51">
        <f t="shared" si="23"/>
        <v>60811.504824604723</v>
      </c>
      <c r="M91" s="51">
        <f t="shared" si="24"/>
        <v>233.66123542143177</v>
      </c>
      <c r="N91" s="51">
        <f t="shared" si="25"/>
        <v>7956.1718812191184</v>
      </c>
      <c r="O91" s="51">
        <f t="shared" si="26"/>
        <v>30.570678300970659</v>
      </c>
      <c r="P91" s="51">
        <f t="shared" si="27"/>
        <v>7836.8293030008317</v>
      </c>
      <c r="Q91" s="51">
        <f t="shared" si="28"/>
        <v>30.1121181264561</v>
      </c>
      <c r="R91" s="51">
        <f t="shared" si="29"/>
        <v>59899.332252235654</v>
      </c>
      <c r="S91" s="51">
        <f t="shared" si="30"/>
        <v>230.1563168901103</v>
      </c>
      <c r="T91" s="151">
        <v>0.98499999999999999</v>
      </c>
      <c r="U91" s="53" t="str">
        <f t="shared" si="31"/>
        <v>-</v>
      </c>
    </row>
    <row r="92" spans="1:21" ht="13.95" customHeight="1" x14ac:dyDescent="0.25">
      <c r="A92" s="92">
        <v>1994</v>
      </c>
      <c r="B92" s="93">
        <v>263.43599999999998</v>
      </c>
      <c r="C92" s="51">
        <v>6177.5829999999996</v>
      </c>
      <c r="D92" s="51">
        <v>3.673</v>
      </c>
      <c r="E92" s="51">
        <v>10.718999999999999</v>
      </c>
      <c r="F92" s="51">
        <f t="shared" si="32"/>
        <v>6191.9749999999995</v>
      </c>
      <c r="G92" s="51">
        <v>187.62044699521101</v>
      </c>
      <c r="H92" s="51">
        <v>24</v>
      </c>
      <c r="I92" s="51">
        <v>805.37400000000002</v>
      </c>
      <c r="J92" s="51">
        <v>14.916</v>
      </c>
      <c r="K92" s="51">
        <f t="shared" si="22"/>
        <v>5160.0645530047886</v>
      </c>
      <c r="L92" s="51">
        <f t="shared" si="23"/>
        <v>61920.774636057467</v>
      </c>
      <c r="M92" s="51">
        <f t="shared" si="24"/>
        <v>235.05054220401718</v>
      </c>
      <c r="N92" s="51">
        <f t="shared" si="25"/>
        <v>8101.3013482175184</v>
      </c>
      <c r="O92" s="51">
        <f t="shared" si="26"/>
        <v>30.752445938358914</v>
      </c>
      <c r="P92" s="51">
        <f t="shared" si="27"/>
        <v>7979.7818279942558</v>
      </c>
      <c r="Q92" s="51">
        <f t="shared" si="28"/>
        <v>30.291159249283531</v>
      </c>
      <c r="R92" s="51">
        <f t="shared" si="29"/>
        <v>60991.963016516602</v>
      </c>
      <c r="S92" s="51">
        <f t="shared" si="30"/>
        <v>231.52478407095691</v>
      </c>
      <c r="T92" s="151">
        <v>0.98499999999999999</v>
      </c>
      <c r="U92" s="53" t="str">
        <f t="shared" si="31"/>
        <v>-</v>
      </c>
    </row>
    <row r="93" spans="1:21" ht="13.95" customHeight="1" x14ac:dyDescent="0.25">
      <c r="A93" s="92">
        <v>1995</v>
      </c>
      <c r="B93" s="93">
        <v>266.55700000000002</v>
      </c>
      <c r="C93" s="51">
        <v>6230.75</v>
      </c>
      <c r="D93" s="51">
        <v>4.1159999999999997</v>
      </c>
      <c r="E93" s="51">
        <v>14.916</v>
      </c>
      <c r="F93" s="51">
        <f t="shared" si="32"/>
        <v>6249.7820000000002</v>
      </c>
      <c r="G93" s="51">
        <v>208.90295799646501</v>
      </c>
      <c r="H93" s="51">
        <v>23</v>
      </c>
      <c r="I93" s="51">
        <v>847.19600000000003</v>
      </c>
      <c r="J93" s="51">
        <v>11.242000000000001</v>
      </c>
      <c r="K93" s="51">
        <f t="shared" si="22"/>
        <v>5159.4410420035347</v>
      </c>
      <c r="L93" s="51">
        <f t="shared" si="23"/>
        <v>61913.292504042416</v>
      </c>
      <c r="M93" s="51">
        <f t="shared" si="24"/>
        <v>232.27036807903156</v>
      </c>
      <c r="N93" s="51">
        <f t="shared" si="25"/>
        <v>8100.3224359455498</v>
      </c>
      <c r="O93" s="51">
        <f t="shared" si="26"/>
        <v>30.388706490339963</v>
      </c>
      <c r="P93" s="51">
        <f t="shared" si="27"/>
        <v>7978.8175994063668</v>
      </c>
      <c r="Q93" s="51">
        <f t="shared" si="28"/>
        <v>29.932875892984864</v>
      </c>
      <c r="R93" s="51">
        <f t="shared" si="29"/>
        <v>60984.593116481781</v>
      </c>
      <c r="S93" s="51">
        <f t="shared" si="30"/>
        <v>228.78631255784609</v>
      </c>
      <c r="T93" s="151">
        <v>0.98499999999999999</v>
      </c>
      <c r="U93" s="53" t="str">
        <f t="shared" si="31"/>
        <v>-</v>
      </c>
    </row>
    <row r="94" spans="1:21" ht="13.95" customHeight="1" x14ac:dyDescent="0.25">
      <c r="A94" s="94">
        <v>1996</v>
      </c>
      <c r="B94" s="95">
        <v>269.66699999999997</v>
      </c>
      <c r="C94" s="57">
        <v>6377.6670000000004</v>
      </c>
      <c r="D94" s="57">
        <v>5.3540000000000001</v>
      </c>
      <c r="E94" s="57">
        <v>11.242000000000001</v>
      </c>
      <c r="F94" s="57">
        <f t="shared" si="32"/>
        <v>6394.2630000000008</v>
      </c>
      <c r="G94" s="57">
        <v>253.12965130011401</v>
      </c>
      <c r="H94" s="57">
        <v>23</v>
      </c>
      <c r="I94" s="57">
        <v>863.83199999999999</v>
      </c>
      <c r="J94" s="57">
        <v>8.5429999999999993</v>
      </c>
      <c r="K94" s="57">
        <f t="shared" si="22"/>
        <v>5245.7583486998865</v>
      </c>
      <c r="L94" s="57">
        <f t="shared" si="23"/>
        <v>62949.100184398638</v>
      </c>
      <c r="M94" s="57">
        <f t="shared" si="24"/>
        <v>233.43271584731778</v>
      </c>
      <c r="N94" s="57">
        <f t="shared" si="25"/>
        <v>8235.840607458822</v>
      </c>
      <c r="O94" s="57">
        <f t="shared" si="26"/>
        <v>30.54078032335741</v>
      </c>
      <c r="P94" s="57">
        <f t="shared" si="27"/>
        <v>8112.3029983469396</v>
      </c>
      <c r="Q94" s="57">
        <f t="shared" si="28"/>
        <v>30.08266861850705</v>
      </c>
      <c r="R94" s="57">
        <f t="shared" si="29"/>
        <v>62004.863681632654</v>
      </c>
      <c r="S94" s="57">
        <f t="shared" si="30"/>
        <v>229.93122510960799</v>
      </c>
      <c r="T94" s="150">
        <v>0.98499999999999999</v>
      </c>
      <c r="U94" s="54" t="str">
        <f t="shared" si="31"/>
        <v>-</v>
      </c>
    </row>
    <row r="95" spans="1:21" ht="13.95" customHeight="1" x14ac:dyDescent="0.25">
      <c r="A95" s="94">
        <v>1997</v>
      </c>
      <c r="B95" s="95">
        <v>272.91199999999998</v>
      </c>
      <c r="C95" s="57">
        <v>6473.0837000000001</v>
      </c>
      <c r="D95" s="57">
        <v>6.875</v>
      </c>
      <c r="E95" s="57">
        <v>8.5429999999999993</v>
      </c>
      <c r="F95" s="57">
        <f t="shared" si="32"/>
        <v>6488.5016999999998</v>
      </c>
      <c r="G95" s="57">
        <v>227.75513253655001</v>
      </c>
      <c r="H95" s="57">
        <v>30</v>
      </c>
      <c r="I95" s="57">
        <v>894.70500000000004</v>
      </c>
      <c r="J95" s="57">
        <v>7.4020000000000001</v>
      </c>
      <c r="K95" s="57">
        <f t="shared" si="22"/>
        <v>5328.6395674634496</v>
      </c>
      <c r="L95" s="57">
        <f t="shared" si="23"/>
        <v>63943.674809561395</v>
      </c>
      <c r="M95" s="57">
        <f t="shared" si="24"/>
        <v>234.30144079249501</v>
      </c>
      <c r="N95" s="57">
        <f t="shared" si="25"/>
        <v>8365.964120917617</v>
      </c>
      <c r="O95" s="57">
        <f t="shared" si="26"/>
        <v>30.654438503684769</v>
      </c>
      <c r="P95" s="57">
        <f t="shared" si="27"/>
        <v>8240.4746591038529</v>
      </c>
      <c r="Q95" s="57">
        <f t="shared" si="28"/>
        <v>30.194621926129496</v>
      </c>
      <c r="R95" s="57">
        <f t="shared" si="29"/>
        <v>62984.519687417975</v>
      </c>
      <c r="S95" s="57">
        <f t="shared" si="30"/>
        <v>230.78691918060758</v>
      </c>
      <c r="T95" s="150">
        <v>0.98499999999999999</v>
      </c>
      <c r="U95" s="54" t="str">
        <f t="shared" si="31"/>
        <v>-</v>
      </c>
    </row>
    <row r="96" spans="1:21" ht="13.95" customHeight="1" x14ac:dyDescent="0.25">
      <c r="A96" s="94">
        <v>1998</v>
      </c>
      <c r="B96" s="95">
        <v>276.11500000000001</v>
      </c>
      <c r="C96" s="57">
        <v>6667.1662999999999</v>
      </c>
      <c r="D96" s="57">
        <v>5.8390000000000004</v>
      </c>
      <c r="E96" s="57">
        <v>7.4020000000000001</v>
      </c>
      <c r="F96" s="57">
        <f t="shared" si="32"/>
        <v>6680.4072999999999</v>
      </c>
      <c r="G96" s="57">
        <v>218.77552976194599</v>
      </c>
      <c r="H96" s="57">
        <v>27</v>
      </c>
      <c r="I96" s="57">
        <v>921.84100000000001</v>
      </c>
      <c r="J96" s="57">
        <v>8.3780000000000001</v>
      </c>
      <c r="K96" s="57">
        <f t="shared" si="22"/>
        <v>5504.4127702380538</v>
      </c>
      <c r="L96" s="57">
        <f t="shared" si="23"/>
        <v>66052.953242856645</v>
      </c>
      <c r="M96" s="57">
        <f t="shared" si="24"/>
        <v>239.22261826723155</v>
      </c>
      <c r="N96" s="57">
        <f t="shared" si="25"/>
        <v>8641.9280492737453</v>
      </c>
      <c r="O96" s="57">
        <f t="shared" si="26"/>
        <v>31.298292556629466</v>
      </c>
      <c r="P96" s="57">
        <f t="shared" si="27"/>
        <v>8512.2991285346397</v>
      </c>
      <c r="Q96" s="57">
        <f t="shared" si="28"/>
        <v>30.828818168280026</v>
      </c>
      <c r="R96" s="57">
        <f t="shared" si="29"/>
        <v>65062.158944213792</v>
      </c>
      <c r="S96" s="57">
        <f t="shared" si="30"/>
        <v>235.63427899322306</v>
      </c>
      <c r="T96" s="150">
        <v>0.98499999999999999</v>
      </c>
      <c r="U96" s="54" t="str">
        <f t="shared" si="31"/>
        <v>-</v>
      </c>
    </row>
    <row r="97" spans="1:21" ht="13.95" customHeight="1" x14ac:dyDescent="0.25">
      <c r="A97" s="94">
        <v>1999</v>
      </c>
      <c r="B97" s="95">
        <v>279.29500000000002</v>
      </c>
      <c r="C97" s="57">
        <v>6933.25</v>
      </c>
      <c r="D97" s="57">
        <v>7.4290000000000003</v>
      </c>
      <c r="E97" s="57">
        <v>8.3780000000000001</v>
      </c>
      <c r="F97" s="57">
        <f t="shared" si="32"/>
        <v>6949.0569999999998</v>
      </c>
      <c r="G97" s="57">
        <v>161.871706295406</v>
      </c>
      <c r="H97" s="57">
        <v>25</v>
      </c>
      <c r="I97" s="57">
        <v>941.72299999999996</v>
      </c>
      <c r="J97" s="57">
        <v>7.6470000000000002</v>
      </c>
      <c r="K97" s="57">
        <f t="shared" si="22"/>
        <v>5812.8152937045943</v>
      </c>
      <c r="L97" s="57">
        <f t="shared" si="23"/>
        <v>69753.783524455124</v>
      </c>
      <c r="M97" s="57">
        <f>IF(L97=0,0,IF($B97=0,0,L97/$B97))</f>
        <v>249.74948897923386</v>
      </c>
      <c r="N97" s="57">
        <f t="shared" si="25"/>
        <v>9126.1200111162143</v>
      </c>
      <c r="O97" s="57">
        <f t="shared" si="26"/>
        <v>32.67555814144977</v>
      </c>
      <c r="P97" s="57">
        <f t="shared" si="27"/>
        <v>8989.2282109494718</v>
      </c>
      <c r="Q97" s="57">
        <f t="shared" si="28"/>
        <v>32.18542476932803</v>
      </c>
      <c r="R97" s="57">
        <f t="shared" si="29"/>
        <v>68707.476771588292</v>
      </c>
      <c r="S97" s="57">
        <f t="shared" si="30"/>
        <v>246.00324664454533</v>
      </c>
      <c r="T97" s="150">
        <v>0.98499999999999999</v>
      </c>
      <c r="U97" s="54" t="str">
        <f t="shared" si="31"/>
        <v>-</v>
      </c>
    </row>
    <row r="98" spans="1:21" ht="13.95" customHeight="1" x14ac:dyDescent="0.25">
      <c r="A98" s="94">
        <v>2000</v>
      </c>
      <c r="B98" s="95">
        <v>282.38499999999999</v>
      </c>
      <c r="C98" s="57">
        <v>7062.3329999999996</v>
      </c>
      <c r="D98" s="57">
        <v>12.373699999999999</v>
      </c>
      <c r="E98" s="57">
        <v>7.6470000000000002</v>
      </c>
      <c r="F98" s="57">
        <f t="shared" si="32"/>
        <v>7082.3536999999997</v>
      </c>
      <c r="G98" s="57">
        <v>183.04740000000001</v>
      </c>
      <c r="H98" s="57">
        <v>48</v>
      </c>
      <c r="I98" s="57">
        <v>940.22</v>
      </c>
      <c r="J98" s="57">
        <v>11.6</v>
      </c>
      <c r="K98" s="57">
        <f t="shared" si="22"/>
        <v>5899.4862999999987</v>
      </c>
      <c r="L98" s="57">
        <f>K98*12</f>
        <v>70793.835599999991</v>
      </c>
      <c r="M98" s="57">
        <f>IF(L98=0,0,IF($B98=0,0,L98/$B98))</f>
        <v>250.69970288790125</v>
      </c>
      <c r="N98" s="57">
        <f t="shared" ref="N98:N103" si="33">K98*1.57</f>
        <v>9262.1934909999982</v>
      </c>
      <c r="O98" s="57">
        <f t="shared" si="26"/>
        <v>32.799877794500411</v>
      </c>
      <c r="P98" s="57">
        <f t="shared" ref="P98:P103" si="34">IF(N98=0,0,IF(T98=0,0,N98*T98))</f>
        <v>9123.2605886349975</v>
      </c>
      <c r="Q98" s="57">
        <f t="shared" si="28"/>
        <v>32.307879627582899</v>
      </c>
      <c r="R98" s="57">
        <f t="shared" si="29"/>
        <v>69731.928065999993</v>
      </c>
      <c r="S98" s="57">
        <f t="shared" si="30"/>
        <v>246.93920734458274</v>
      </c>
      <c r="T98" s="150">
        <v>0.98499999999999999</v>
      </c>
      <c r="U98" s="54" t="str">
        <f t="shared" si="31"/>
        <v>-</v>
      </c>
    </row>
    <row r="99" spans="1:21" ht="13.95" customHeight="1" x14ac:dyDescent="0.25">
      <c r="A99" s="92">
        <v>2001</v>
      </c>
      <c r="B99" s="93">
        <v>285.30901899999998</v>
      </c>
      <c r="C99" s="51">
        <v>7187</v>
      </c>
      <c r="D99" s="51">
        <v>14.2097</v>
      </c>
      <c r="E99" s="51">
        <v>11.6</v>
      </c>
      <c r="F99" s="51">
        <f t="shared" si="32"/>
        <v>7212.8097000000007</v>
      </c>
      <c r="G99" s="51">
        <v>200.887</v>
      </c>
      <c r="H99" s="51">
        <v>40</v>
      </c>
      <c r="I99" s="51">
        <v>964.2</v>
      </c>
      <c r="J99" s="51">
        <v>10.6</v>
      </c>
      <c r="K99" s="51">
        <f t="shared" si="22"/>
        <v>5997.1227000000008</v>
      </c>
      <c r="L99" s="51">
        <f t="shared" si="23"/>
        <v>71965.472400000013</v>
      </c>
      <c r="M99" s="51">
        <f t="shared" si="24"/>
        <v>252.23693471814158</v>
      </c>
      <c r="N99" s="51">
        <f t="shared" si="33"/>
        <v>9415.4826390000017</v>
      </c>
      <c r="O99" s="51">
        <f t="shared" si="26"/>
        <v>33.000998958956856</v>
      </c>
      <c r="P99" s="51">
        <f t="shared" si="34"/>
        <v>9274.2503994150011</v>
      </c>
      <c r="Q99" s="51">
        <f t="shared" si="28"/>
        <v>32.505983974572501</v>
      </c>
      <c r="R99" s="51">
        <f t="shared" si="29"/>
        <v>70885.99031400001</v>
      </c>
      <c r="S99" s="51">
        <f t="shared" si="30"/>
        <v>248.45338069736945</v>
      </c>
      <c r="T99" s="151">
        <v>0.98499999999999999</v>
      </c>
      <c r="U99" s="53" t="str">
        <f t="shared" si="31"/>
        <v>-</v>
      </c>
    </row>
    <row r="100" spans="1:21" ht="13.95" customHeight="1" x14ac:dyDescent="0.25">
      <c r="A100" s="92">
        <v>2002</v>
      </c>
      <c r="B100" s="93">
        <v>288.10481800000002</v>
      </c>
      <c r="C100" s="51">
        <v>7270</v>
      </c>
      <c r="D100" s="51">
        <v>31.631799999999998</v>
      </c>
      <c r="E100" s="51">
        <v>10.6</v>
      </c>
      <c r="F100" s="51">
        <f t="shared" si="32"/>
        <v>7312.2318000000005</v>
      </c>
      <c r="G100" s="51">
        <v>193.23570000000001</v>
      </c>
      <c r="H100" s="51">
        <v>35</v>
      </c>
      <c r="I100" s="51">
        <v>961.3</v>
      </c>
      <c r="J100" s="51">
        <v>10.5</v>
      </c>
      <c r="K100" s="51">
        <f t="shared" si="22"/>
        <v>6112.1961000000001</v>
      </c>
      <c r="L100" s="51">
        <f t="shared" si="23"/>
        <v>73346.353199999998</v>
      </c>
      <c r="M100" s="51">
        <f t="shared" si="24"/>
        <v>254.5821819612888</v>
      </c>
      <c r="N100" s="51">
        <f t="shared" si="33"/>
        <v>9596.1478770000012</v>
      </c>
      <c r="O100" s="51">
        <f t="shared" si="26"/>
        <v>33.307835473268625</v>
      </c>
      <c r="P100" s="51">
        <f t="shared" si="34"/>
        <v>9452.2056588450014</v>
      </c>
      <c r="Q100" s="51">
        <f t="shared" si="28"/>
        <v>32.808217941169595</v>
      </c>
      <c r="R100" s="51">
        <f t="shared" si="29"/>
        <v>72246.157901999992</v>
      </c>
      <c r="S100" s="51">
        <f t="shared" si="30"/>
        <v>250.76344923186943</v>
      </c>
      <c r="T100" s="151">
        <v>0.98499999999999999</v>
      </c>
      <c r="U100" s="53" t="str">
        <f t="shared" si="31"/>
        <v>-</v>
      </c>
    </row>
    <row r="101" spans="1:21" ht="13.95" customHeight="1" x14ac:dyDescent="0.25">
      <c r="A101" s="92">
        <v>2003</v>
      </c>
      <c r="B101" s="93">
        <v>290.81963400000001</v>
      </c>
      <c r="C101" s="51">
        <v>7299</v>
      </c>
      <c r="D101" s="51">
        <v>20.174099999999999</v>
      </c>
      <c r="E101" s="51">
        <v>10.5</v>
      </c>
      <c r="F101" s="51">
        <f t="shared" si="32"/>
        <v>7329.6741000000002</v>
      </c>
      <c r="G101" s="51">
        <v>158.76060000000001</v>
      </c>
      <c r="H101" s="51">
        <v>32</v>
      </c>
      <c r="I101" s="51">
        <v>959.4</v>
      </c>
      <c r="J101" s="51">
        <v>14</v>
      </c>
      <c r="K101" s="51">
        <f t="shared" si="22"/>
        <v>6165.5135000000009</v>
      </c>
      <c r="L101" s="51">
        <f t="shared" si="23"/>
        <v>73986.162000000011</v>
      </c>
      <c r="M101" s="51">
        <f t="shared" si="24"/>
        <v>254.40566368362877</v>
      </c>
      <c r="N101" s="51">
        <f t="shared" si="33"/>
        <v>9679.8561950000021</v>
      </c>
      <c r="O101" s="51">
        <f t="shared" si="26"/>
        <v>33.2847409986081</v>
      </c>
      <c r="P101" s="51">
        <f t="shared" si="34"/>
        <v>9534.6583520750028</v>
      </c>
      <c r="Q101" s="51">
        <f t="shared" si="28"/>
        <v>32.785469883628977</v>
      </c>
      <c r="R101" s="51">
        <f t="shared" si="29"/>
        <v>72876.36957000001</v>
      </c>
      <c r="S101" s="51">
        <f t="shared" si="30"/>
        <v>250.58957872837433</v>
      </c>
      <c r="T101" s="151">
        <v>0.98499999999999999</v>
      </c>
      <c r="U101" s="53" t="str">
        <f t="shared" si="31"/>
        <v>-</v>
      </c>
    </row>
    <row r="102" spans="1:21" ht="13.95" customHeight="1" x14ac:dyDescent="0.25">
      <c r="A102" s="92">
        <v>2004</v>
      </c>
      <c r="B102" s="93">
        <v>293.46318500000001</v>
      </c>
      <c r="C102" s="51">
        <v>7450</v>
      </c>
      <c r="D102" s="51">
        <v>27.992699999999999</v>
      </c>
      <c r="E102" s="51">
        <v>14</v>
      </c>
      <c r="F102" s="51">
        <f t="shared" si="32"/>
        <v>7491.9926999999998</v>
      </c>
      <c r="G102" s="51">
        <v>178.63200000000001</v>
      </c>
      <c r="H102" s="51">
        <v>27</v>
      </c>
      <c r="I102" s="51">
        <v>988.1</v>
      </c>
      <c r="J102" s="51">
        <v>14.8</v>
      </c>
      <c r="K102" s="51">
        <f t="shared" si="22"/>
        <v>6283.4606999999996</v>
      </c>
      <c r="L102" s="51">
        <f t="shared" si="23"/>
        <v>75401.528399999996</v>
      </c>
      <c r="M102" s="51">
        <f t="shared" si="24"/>
        <v>256.93692515468337</v>
      </c>
      <c r="N102" s="51">
        <f t="shared" si="33"/>
        <v>9865.0332990000006</v>
      </c>
      <c r="O102" s="51">
        <f t="shared" si="26"/>
        <v>33.615914374404412</v>
      </c>
      <c r="P102" s="51">
        <f t="shared" si="34"/>
        <v>9717.0577995149997</v>
      </c>
      <c r="Q102" s="51">
        <f t="shared" si="28"/>
        <v>33.111675658788343</v>
      </c>
      <c r="R102" s="51">
        <f t="shared" si="29"/>
        <v>74270.50547399999</v>
      </c>
      <c r="S102" s="51">
        <f t="shared" si="30"/>
        <v>253.08287127736307</v>
      </c>
      <c r="T102" s="151">
        <v>0.98499999999999999</v>
      </c>
      <c r="U102" s="53" t="str">
        <f t="shared" si="31"/>
        <v>-</v>
      </c>
    </row>
    <row r="103" spans="1:21" ht="13.95" customHeight="1" x14ac:dyDescent="0.25">
      <c r="A103" s="92">
        <v>2005</v>
      </c>
      <c r="B103" s="93">
        <v>296.186216</v>
      </c>
      <c r="C103" s="51">
        <v>7538</v>
      </c>
      <c r="D103" s="51">
        <v>13.507199999999999</v>
      </c>
      <c r="E103" s="51">
        <v>14.8</v>
      </c>
      <c r="F103" s="51">
        <f t="shared" si="32"/>
        <v>7566.3072000000002</v>
      </c>
      <c r="G103" s="51">
        <v>226.5898</v>
      </c>
      <c r="H103" s="51">
        <v>31</v>
      </c>
      <c r="I103" s="51">
        <v>996.7</v>
      </c>
      <c r="J103" s="51">
        <v>16.3</v>
      </c>
      <c r="K103" s="51">
        <f t="shared" si="22"/>
        <v>6295.7174000000005</v>
      </c>
      <c r="L103" s="51">
        <f t="shared" si="23"/>
        <v>75548.608800000002</v>
      </c>
      <c r="M103" s="51">
        <f t="shared" si="24"/>
        <v>255.07131905152534</v>
      </c>
      <c r="N103" s="51">
        <f t="shared" si="33"/>
        <v>9884.276318000002</v>
      </c>
      <c r="O103" s="51">
        <f t="shared" ref="O103:O108" si="35">IF(N103=0,0,IF(B103=0,0,N103/B103))</f>
        <v>33.37183090924124</v>
      </c>
      <c r="P103" s="51">
        <f t="shared" si="34"/>
        <v>9736.0121732300013</v>
      </c>
      <c r="Q103" s="51">
        <f t="shared" ref="Q103:Q108" si="36">IF(P103=0,0,IF(B103=0,0,P103/B103))</f>
        <v>32.871253445602619</v>
      </c>
      <c r="R103" s="51">
        <f t="shared" si="29"/>
        <v>74415.379667999994</v>
      </c>
      <c r="S103" s="51">
        <f t="shared" ref="S103:S108" si="37">IF(R103=0,0,IF(B103=0,0,R103/B103))</f>
        <v>251.24524926575245</v>
      </c>
      <c r="T103" s="151">
        <v>0.98499999999999999</v>
      </c>
      <c r="U103" s="53" t="str">
        <f t="shared" si="31"/>
        <v>-</v>
      </c>
    </row>
    <row r="104" spans="1:21" ht="13.95" customHeight="1" x14ac:dyDescent="0.25">
      <c r="A104" s="94">
        <v>2006</v>
      </c>
      <c r="B104" s="95">
        <v>298.99582500000002</v>
      </c>
      <c r="C104" s="57">
        <v>7650</v>
      </c>
      <c r="D104" s="57">
        <v>13.5966</v>
      </c>
      <c r="E104" s="57">
        <v>16.3</v>
      </c>
      <c r="F104" s="57">
        <f t="shared" si="32"/>
        <v>7679.8966</v>
      </c>
      <c r="G104" s="57">
        <v>224.6771</v>
      </c>
      <c r="H104" s="57">
        <v>34</v>
      </c>
      <c r="I104" s="57">
        <v>992.2</v>
      </c>
      <c r="J104" s="57">
        <v>12.8</v>
      </c>
      <c r="K104" s="57">
        <f t="shared" si="22"/>
        <v>6416.2195000000002</v>
      </c>
      <c r="L104" s="57">
        <f t="shared" si="23"/>
        <v>76994.634000000005</v>
      </c>
      <c r="M104" s="57">
        <f t="shared" si="24"/>
        <v>257.51073280036604</v>
      </c>
      <c r="N104" s="57">
        <f t="shared" ref="N104:N110" si="38">K104*1.57</f>
        <v>10073.464615000001</v>
      </c>
      <c r="O104" s="57">
        <f t="shared" si="35"/>
        <v>33.690987541381219</v>
      </c>
      <c r="P104" s="57">
        <f>IF(N104=0,0,IF(T104=0,0,N104*T104))</f>
        <v>9922.3626457750015</v>
      </c>
      <c r="Q104" s="57">
        <f t="shared" si="36"/>
        <v>33.185622728260505</v>
      </c>
      <c r="R104" s="57">
        <f t="shared" si="29"/>
        <v>75839.714489999998</v>
      </c>
      <c r="S104" s="57">
        <f t="shared" si="37"/>
        <v>253.6480718083605</v>
      </c>
      <c r="T104" s="150">
        <v>0.98499999999999999</v>
      </c>
      <c r="U104" s="54" t="str">
        <f t="shared" si="31"/>
        <v>-</v>
      </c>
    </row>
    <row r="105" spans="1:21" ht="13.95" customHeight="1" x14ac:dyDescent="0.25">
      <c r="A105" s="94">
        <v>2007</v>
      </c>
      <c r="B105" s="95">
        <v>302.003917</v>
      </c>
      <c r="C105" s="57">
        <v>7588</v>
      </c>
      <c r="D105" s="57">
        <v>29.0459</v>
      </c>
      <c r="E105" s="57">
        <v>12.8</v>
      </c>
      <c r="F105" s="57">
        <f t="shared" si="32"/>
        <v>7629.8459000000003</v>
      </c>
      <c r="G105" s="57">
        <v>269.38119999999998</v>
      </c>
      <c r="H105" s="57">
        <v>41.652896069427072</v>
      </c>
      <c r="I105" s="57">
        <v>1016.3</v>
      </c>
      <c r="J105" s="57">
        <v>11.3</v>
      </c>
      <c r="K105" s="57">
        <f t="shared" si="22"/>
        <v>6291.2118039305733</v>
      </c>
      <c r="L105" s="57">
        <f t="shared" si="23"/>
        <v>75494.541647166887</v>
      </c>
      <c r="M105" s="57">
        <f t="shared" si="24"/>
        <v>249.97868371080395</v>
      </c>
      <c r="N105" s="57">
        <f t="shared" si="38"/>
        <v>9877.2025321710007</v>
      </c>
      <c r="O105" s="57">
        <f t="shared" si="35"/>
        <v>32.705544452163515</v>
      </c>
      <c r="P105" s="57">
        <f>IF(N105=0,0,IF(T105=0,0,N105*T105))</f>
        <v>9729.0444941884361</v>
      </c>
      <c r="Q105" s="57">
        <f t="shared" si="36"/>
        <v>32.214961285381065</v>
      </c>
      <c r="R105" s="57">
        <f t="shared" ref="R105:R110" si="39">IF(L105=0,0,IF(T105=0,0,L105*T105))</f>
        <v>74362.123522459384</v>
      </c>
      <c r="S105" s="57">
        <f t="shared" si="37"/>
        <v>246.22900345514188</v>
      </c>
      <c r="T105" s="150">
        <v>0.98499999999999999</v>
      </c>
      <c r="U105" s="54" t="str">
        <f t="shared" si="31"/>
        <v>-</v>
      </c>
    </row>
    <row r="106" spans="1:21" ht="13.95" customHeight="1" x14ac:dyDescent="0.25">
      <c r="A106" s="94">
        <v>2008</v>
      </c>
      <c r="B106" s="95">
        <v>304.79776099999998</v>
      </c>
      <c r="C106" s="98">
        <v>7519.4166999999998</v>
      </c>
      <c r="D106" s="98">
        <v>28.320699999999999</v>
      </c>
      <c r="E106" s="98">
        <v>11.3</v>
      </c>
      <c r="F106" s="57">
        <f t="shared" si="32"/>
        <v>7559.0374000000002</v>
      </c>
      <c r="G106" s="98">
        <v>232.92660000000001</v>
      </c>
      <c r="H106" s="98">
        <v>42.570880640399551</v>
      </c>
      <c r="I106" s="98">
        <v>996.3</v>
      </c>
      <c r="J106" s="98">
        <v>17.5</v>
      </c>
      <c r="K106" s="57">
        <f t="shared" si="22"/>
        <v>6269.7399193596002</v>
      </c>
      <c r="L106" s="57">
        <f t="shared" si="23"/>
        <v>75236.879032315206</v>
      </c>
      <c r="M106" s="57">
        <f t="shared" si="24"/>
        <v>246.84196755735096</v>
      </c>
      <c r="N106" s="57">
        <f t="shared" si="38"/>
        <v>9843.491673394572</v>
      </c>
      <c r="O106" s="57">
        <f t="shared" si="35"/>
        <v>32.295157422086746</v>
      </c>
      <c r="P106" s="57">
        <f>IF(N106=0,0,IF(T106=0,0,N106*T106))</f>
        <v>9695.839298293653</v>
      </c>
      <c r="Q106" s="57">
        <f t="shared" si="36"/>
        <v>31.810730060755446</v>
      </c>
      <c r="R106" s="57">
        <f t="shared" si="39"/>
        <v>74108.32584683047</v>
      </c>
      <c r="S106" s="57">
        <f t="shared" si="37"/>
        <v>243.13933804399068</v>
      </c>
      <c r="T106" s="150">
        <v>0.98499999999999999</v>
      </c>
      <c r="U106" s="54" t="str">
        <f t="shared" si="31"/>
        <v>-</v>
      </c>
    </row>
    <row r="107" spans="1:21" ht="13.95" customHeight="1" x14ac:dyDescent="0.25">
      <c r="A107" s="94">
        <v>2009</v>
      </c>
      <c r="B107" s="95">
        <v>307.43940600000002</v>
      </c>
      <c r="C107" s="98">
        <v>7568.9166999999998</v>
      </c>
      <c r="D107" s="98">
        <v>19.8764</v>
      </c>
      <c r="E107" s="98">
        <v>17.5</v>
      </c>
      <c r="F107" s="57">
        <f t="shared" si="32"/>
        <v>7606.2930999999999</v>
      </c>
      <c r="G107" s="98">
        <v>274.03949999999998</v>
      </c>
      <c r="H107" s="98">
        <v>40.766414962072894</v>
      </c>
      <c r="I107" s="98">
        <v>955.3</v>
      </c>
      <c r="J107" s="98">
        <v>18.3</v>
      </c>
      <c r="K107" s="57">
        <f t="shared" si="22"/>
        <v>6317.8871850379264</v>
      </c>
      <c r="L107" s="57">
        <f t="shared" ref="L107:L112" si="40">K107*12</f>
        <v>75814.646220455121</v>
      </c>
      <c r="M107" s="57">
        <f t="shared" ref="M107:M112" si="41">IF(L107=0,0,IF($B107=0,0,L107/$B107))</f>
        <v>246.60028851491833</v>
      </c>
      <c r="N107" s="57">
        <f t="shared" si="38"/>
        <v>9919.0828805095443</v>
      </c>
      <c r="O107" s="57">
        <f t="shared" si="35"/>
        <v>32.263537747368481</v>
      </c>
      <c r="P107" s="57">
        <f>IF(N107=0,0,IF(T107=0,0,N107*T107))</f>
        <v>9770.2966373019008</v>
      </c>
      <c r="Q107" s="57">
        <f t="shared" si="36"/>
        <v>31.779584681157953</v>
      </c>
      <c r="R107" s="57">
        <f t="shared" si="39"/>
        <v>74677.426527148287</v>
      </c>
      <c r="S107" s="57">
        <f t="shared" si="37"/>
        <v>242.90128418719453</v>
      </c>
      <c r="T107" s="150">
        <v>0.98499999999999999</v>
      </c>
      <c r="U107" s="54" t="str">
        <f t="shared" si="31"/>
        <v>-</v>
      </c>
    </row>
    <row r="108" spans="1:21" ht="13.95" customHeight="1" x14ac:dyDescent="0.25">
      <c r="A108" s="94">
        <v>2010</v>
      </c>
      <c r="B108" s="95">
        <v>309.74127900000002</v>
      </c>
      <c r="C108" s="98">
        <v>7656</v>
      </c>
      <c r="D108" s="98">
        <v>22.250699999999998</v>
      </c>
      <c r="E108" s="98">
        <v>18.3</v>
      </c>
      <c r="F108" s="57">
        <f t="shared" ref="F108:F119" si="42">C108+D108+E108</f>
        <v>7696.5506999999998</v>
      </c>
      <c r="G108" s="98">
        <v>294.85840000000002</v>
      </c>
      <c r="H108" s="98">
        <v>45.733462037160642</v>
      </c>
      <c r="I108" s="98">
        <v>982.2</v>
      </c>
      <c r="J108" s="98">
        <v>19.600000000000001</v>
      </c>
      <c r="K108" s="57">
        <f t="shared" ref="K108:K113" si="43">F108-G108-H108-I108-J108</f>
        <v>6354.1588379628392</v>
      </c>
      <c r="L108" s="57">
        <f t="shared" si="40"/>
        <v>76249.906055554078</v>
      </c>
      <c r="M108" s="57">
        <f t="shared" si="41"/>
        <v>246.17289081302616</v>
      </c>
      <c r="N108" s="57">
        <f t="shared" si="38"/>
        <v>9976.0293756016581</v>
      </c>
      <c r="O108" s="57">
        <f t="shared" si="35"/>
        <v>32.207619881370924</v>
      </c>
      <c r="P108" s="57">
        <f t="shared" ref="P108:P113" si="44">IF(N108=0,0,IF(T108=0,0,N108*T108))</f>
        <v>9826.3889349676338</v>
      </c>
      <c r="Q108" s="57">
        <f t="shared" si="36"/>
        <v>31.724505583150361</v>
      </c>
      <c r="R108" s="57">
        <f t="shared" si="39"/>
        <v>75106.15746472076</v>
      </c>
      <c r="S108" s="57">
        <f t="shared" si="37"/>
        <v>242.48029745083073</v>
      </c>
      <c r="T108" s="150">
        <v>0.98499999999999999</v>
      </c>
      <c r="U108" s="54" t="str">
        <f t="shared" ref="U108:U113" si="45">IF(J107=0,"-",IF(E108=J107,"-","*"))</f>
        <v>-</v>
      </c>
    </row>
    <row r="109" spans="1:21" ht="13.95" customHeight="1" x14ac:dyDescent="0.25">
      <c r="A109" s="99">
        <v>2011</v>
      </c>
      <c r="B109" s="93">
        <v>311.97391399999998</v>
      </c>
      <c r="C109" s="100">
        <v>7715.3333000000002</v>
      </c>
      <c r="D109" s="100">
        <v>21.2042</v>
      </c>
      <c r="E109" s="100">
        <v>19.600000000000001</v>
      </c>
      <c r="F109" s="101">
        <f t="shared" si="42"/>
        <v>7756.1375000000007</v>
      </c>
      <c r="G109" s="100">
        <v>304.7808</v>
      </c>
      <c r="H109" s="100">
        <v>44.654683658442693</v>
      </c>
      <c r="I109" s="100">
        <v>950.11400000000003</v>
      </c>
      <c r="J109" s="100">
        <v>28.3</v>
      </c>
      <c r="K109" s="101">
        <f t="shared" si="43"/>
        <v>6428.2880163415566</v>
      </c>
      <c r="L109" s="101">
        <f t="shared" si="40"/>
        <v>77139.456196098676</v>
      </c>
      <c r="M109" s="101">
        <f t="shared" si="41"/>
        <v>247.26252014807457</v>
      </c>
      <c r="N109" s="101">
        <f t="shared" si="38"/>
        <v>10092.412185656245</v>
      </c>
      <c r="O109" s="101">
        <f t="shared" ref="O109:O114" si="46">IF(N109=0,0,IF(B109=0,0,N109/B109))</f>
        <v>32.350179719373095</v>
      </c>
      <c r="P109" s="101">
        <f t="shared" si="44"/>
        <v>9941.0260028714019</v>
      </c>
      <c r="Q109" s="101">
        <f t="shared" ref="Q109:Q114" si="47">IF(P109=0,0,IF(B109=0,0,P109/B109))</f>
        <v>31.864927023582499</v>
      </c>
      <c r="R109" s="101">
        <f t="shared" si="39"/>
        <v>75982.364353157202</v>
      </c>
      <c r="S109" s="101">
        <f t="shared" ref="S109:S114" si="48">IF(R109=0,0,IF(B109=0,0,R109/B109))</f>
        <v>243.55358234585347</v>
      </c>
      <c r="T109" s="156">
        <v>0.98499999999999999</v>
      </c>
      <c r="U109" s="53" t="str">
        <f t="shared" si="45"/>
        <v>-</v>
      </c>
    </row>
    <row r="110" spans="1:21" ht="13.95" customHeight="1" x14ac:dyDescent="0.25">
      <c r="A110" s="99">
        <v>2012</v>
      </c>
      <c r="B110" s="93">
        <v>314.16755799999999</v>
      </c>
      <c r="C110" s="100">
        <v>7884.0833000000002</v>
      </c>
      <c r="D110" s="100">
        <v>18.8584</v>
      </c>
      <c r="E110" s="100">
        <v>28.3</v>
      </c>
      <c r="F110" s="101">
        <f t="shared" si="42"/>
        <v>7931.2417000000005</v>
      </c>
      <c r="G110" s="100">
        <v>336.02159999999998</v>
      </c>
      <c r="H110" s="100">
        <v>6.2789757092732161</v>
      </c>
      <c r="I110" s="100">
        <v>941.40499999999997</v>
      </c>
      <c r="J110" s="100">
        <v>21.2</v>
      </c>
      <c r="K110" s="101">
        <f t="shared" si="43"/>
        <v>6626.3361242907276</v>
      </c>
      <c r="L110" s="101">
        <f t="shared" si="40"/>
        <v>79516.033491488735</v>
      </c>
      <c r="M110" s="101">
        <f t="shared" si="41"/>
        <v>253.10071478318821</v>
      </c>
      <c r="N110" s="101">
        <f t="shared" si="38"/>
        <v>10403.347715136442</v>
      </c>
      <c r="O110" s="101">
        <f t="shared" si="46"/>
        <v>33.114010184133789</v>
      </c>
      <c r="P110" s="101">
        <f t="shared" si="44"/>
        <v>10247.297499409395</v>
      </c>
      <c r="Q110" s="101">
        <f t="shared" si="47"/>
        <v>32.617300031371776</v>
      </c>
      <c r="R110" s="101">
        <f t="shared" si="39"/>
        <v>78323.292989116409</v>
      </c>
      <c r="S110" s="101">
        <f t="shared" si="48"/>
        <v>249.3042040614404</v>
      </c>
      <c r="T110" s="156">
        <v>0.98499999999999999</v>
      </c>
      <c r="U110" s="53" t="str">
        <f t="shared" si="45"/>
        <v>-</v>
      </c>
    </row>
    <row r="111" spans="1:21" ht="13.95" customHeight="1" x14ac:dyDescent="0.25">
      <c r="A111" s="92">
        <v>2013</v>
      </c>
      <c r="B111" s="93">
        <v>316.29476599999998</v>
      </c>
      <c r="C111" s="102">
        <v>8232.7667000000001</v>
      </c>
      <c r="D111" s="102">
        <v>17.286200000000001</v>
      </c>
      <c r="E111" s="102">
        <v>21.2</v>
      </c>
      <c r="F111" s="51">
        <f t="shared" si="42"/>
        <v>8271.2529000000013</v>
      </c>
      <c r="G111" s="102">
        <v>424.74419999999998</v>
      </c>
      <c r="H111" s="102">
        <v>4.1879940705104639</v>
      </c>
      <c r="I111" s="102">
        <v>963.7</v>
      </c>
      <c r="J111" s="102">
        <v>23.5</v>
      </c>
      <c r="K111" s="51">
        <f t="shared" si="43"/>
        <v>6855.1207059294911</v>
      </c>
      <c r="L111" s="51">
        <f t="shared" si="40"/>
        <v>82261.448471153897</v>
      </c>
      <c r="M111" s="51">
        <f t="shared" si="41"/>
        <v>260.07843731171289</v>
      </c>
      <c r="N111" s="51">
        <f t="shared" ref="N111:N119" si="49">K111*1.57</f>
        <v>10762.539508309301</v>
      </c>
      <c r="O111" s="51">
        <f t="shared" si="46"/>
        <v>34.026928881615767</v>
      </c>
      <c r="P111" s="51">
        <f t="shared" si="44"/>
        <v>10601.101415684661</v>
      </c>
      <c r="Q111" s="51">
        <f t="shared" si="47"/>
        <v>33.516524948391535</v>
      </c>
      <c r="R111" s="51">
        <f t="shared" ref="R111:R119" si="50">IF(L111=0,0,IF(T111=0,0,L111*T111))</f>
        <v>81027.526744086586</v>
      </c>
      <c r="S111" s="51">
        <f t="shared" si="48"/>
        <v>256.17726075203723</v>
      </c>
      <c r="T111" s="151">
        <v>0.98499999999999999</v>
      </c>
      <c r="U111" s="53" t="str">
        <f t="shared" si="45"/>
        <v>-</v>
      </c>
    </row>
    <row r="112" spans="1:21" ht="13.95" customHeight="1" x14ac:dyDescent="0.25">
      <c r="A112" s="99">
        <v>2014</v>
      </c>
      <c r="B112" s="93">
        <v>318.576955</v>
      </c>
      <c r="C112" s="100">
        <v>8508.6916999999994</v>
      </c>
      <c r="D112" s="100">
        <v>35.446899999999999</v>
      </c>
      <c r="E112" s="100">
        <v>23.5</v>
      </c>
      <c r="F112" s="101">
        <f t="shared" si="42"/>
        <v>8567.6386000000002</v>
      </c>
      <c r="G112" s="100">
        <v>414.3852</v>
      </c>
      <c r="H112" s="100">
        <v>4.3667919247632634</v>
      </c>
      <c r="I112" s="100">
        <v>980.6</v>
      </c>
      <c r="J112" s="100">
        <v>23.8</v>
      </c>
      <c r="K112" s="101">
        <f t="shared" si="43"/>
        <v>7144.4866080752363</v>
      </c>
      <c r="L112" s="101">
        <f t="shared" si="40"/>
        <v>85733.839296902835</v>
      </c>
      <c r="M112" s="101">
        <f t="shared" si="41"/>
        <v>269.11500644138818</v>
      </c>
      <c r="N112" s="101">
        <f t="shared" si="49"/>
        <v>11216.843974678122</v>
      </c>
      <c r="O112" s="101">
        <f t="shared" si="46"/>
        <v>35.209213342748292</v>
      </c>
      <c r="P112" s="101">
        <f t="shared" si="44"/>
        <v>11048.591315057951</v>
      </c>
      <c r="Q112" s="101">
        <f t="shared" si="47"/>
        <v>34.681075142607071</v>
      </c>
      <c r="R112" s="101">
        <f t="shared" si="50"/>
        <v>84447.831707449295</v>
      </c>
      <c r="S112" s="101">
        <f t="shared" si="48"/>
        <v>265.07828134476739</v>
      </c>
      <c r="T112" s="156">
        <v>0.98499999999999999</v>
      </c>
      <c r="U112" s="53" t="str">
        <f t="shared" si="45"/>
        <v>-</v>
      </c>
    </row>
    <row r="113" spans="1:55" ht="13.95" customHeight="1" x14ac:dyDescent="0.25">
      <c r="A113" s="99">
        <v>2015</v>
      </c>
      <c r="B113" s="93">
        <v>320.87070299999999</v>
      </c>
      <c r="C113" s="100">
        <v>8144.1166999999996</v>
      </c>
      <c r="D113" s="100">
        <v>132.22489999999999</v>
      </c>
      <c r="E113" s="100">
        <v>23.8</v>
      </c>
      <c r="F113" s="101">
        <f t="shared" si="42"/>
        <v>8300.141599999999</v>
      </c>
      <c r="G113" s="100">
        <v>341.84120000000001</v>
      </c>
      <c r="H113" s="100">
        <v>4.8733738149191685</v>
      </c>
      <c r="I113" s="100">
        <v>995.64970000000005</v>
      </c>
      <c r="J113" s="100">
        <v>31.7</v>
      </c>
      <c r="K113" s="101">
        <f t="shared" si="43"/>
        <v>6926.07732618508</v>
      </c>
      <c r="L113" s="101">
        <f>K113*12</f>
        <v>83112.927914220956</v>
      </c>
      <c r="M113" s="101">
        <f>IF(L113=0,0,IF($B113=0,0,L113/$B113))</f>
        <v>259.02311160586373</v>
      </c>
      <c r="N113" s="101">
        <f t="shared" si="49"/>
        <v>10873.941402110577</v>
      </c>
      <c r="O113" s="101">
        <f t="shared" si="46"/>
        <v>33.888857101767179</v>
      </c>
      <c r="P113" s="101">
        <f t="shared" si="44"/>
        <v>10710.832281078918</v>
      </c>
      <c r="Q113" s="101">
        <f t="shared" si="47"/>
        <v>33.380524245240672</v>
      </c>
      <c r="R113" s="101">
        <f t="shared" si="50"/>
        <v>81866.233995507646</v>
      </c>
      <c r="S113" s="101">
        <f t="shared" si="48"/>
        <v>255.13776493177579</v>
      </c>
      <c r="T113" s="156">
        <v>0.98499999999999999</v>
      </c>
      <c r="U113" s="53" t="str">
        <f t="shared" si="45"/>
        <v>-</v>
      </c>
    </row>
    <row r="114" spans="1:55" ht="13.95" customHeight="1" x14ac:dyDescent="0.25">
      <c r="A114" s="103">
        <v>2016</v>
      </c>
      <c r="B114" s="95">
        <v>323.16101099999997</v>
      </c>
      <c r="C114" s="104">
        <v>8668.0167000000001</v>
      </c>
      <c r="D114" s="104">
        <v>129.52000000000001</v>
      </c>
      <c r="E114" s="104">
        <v>31.7</v>
      </c>
      <c r="F114" s="105">
        <f t="shared" si="42"/>
        <v>8829.2367000000013</v>
      </c>
      <c r="G114" s="104">
        <v>304.17899999999997</v>
      </c>
      <c r="H114" s="104">
        <v>3.38193686449792</v>
      </c>
      <c r="I114" s="104">
        <v>1009.6004</v>
      </c>
      <c r="J114" s="104">
        <v>27.6</v>
      </c>
      <c r="K114" s="105">
        <f>F114-G114-H114-I114-J114</f>
        <v>7484.4753631355024</v>
      </c>
      <c r="L114" s="105">
        <f>K114*12</f>
        <v>89813.704357626033</v>
      </c>
      <c r="M114" s="105">
        <f>IF(L114=0,0,IF($B114=0,0,L114/$B114))</f>
        <v>277.9224637269935</v>
      </c>
      <c r="N114" s="105">
        <f t="shared" si="49"/>
        <v>11750.626320122739</v>
      </c>
      <c r="O114" s="105">
        <f t="shared" si="46"/>
        <v>36.361522337614979</v>
      </c>
      <c r="P114" s="105">
        <f>IF(N114=0,0,IF(T114=0,0,N114*T114))</f>
        <v>11574.366925320897</v>
      </c>
      <c r="Q114" s="105">
        <f t="shared" si="47"/>
        <v>35.816099502550749</v>
      </c>
      <c r="R114" s="105">
        <f t="shared" si="50"/>
        <v>88466.498792261642</v>
      </c>
      <c r="S114" s="105">
        <f t="shared" si="48"/>
        <v>273.75362677108859</v>
      </c>
      <c r="T114" s="170">
        <v>0.98499999999999999</v>
      </c>
      <c r="U114" s="54" t="str">
        <f>IF(J113=0,"-",IF(E114=J113,"-","*"))</f>
        <v>-</v>
      </c>
    </row>
    <row r="115" spans="1:55" ht="13.95" customHeight="1" x14ac:dyDescent="0.25">
      <c r="A115" s="106">
        <v>2017</v>
      </c>
      <c r="B115" s="95">
        <v>325.20603</v>
      </c>
      <c r="C115" s="107">
        <v>8947.1916999999994</v>
      </c>
      <c r="D115" s="107">
        <v>34.19</v>
      </c>
      <c r="E115" s="107">
        <v>27.6</v>
      </c>
      <c r="F115" s="108">
        <f t="shared" si="42"/>
        <v>9008.9817000000003</v>
      </c>
      <c r="G115" s="107">
        <v>354.85599999999999</v>
      </c>
      <c r="H115" s="107">
        <v>5.3202174254469128</v>
      </c>
      <c r="I115" s="107">
        <v>1035.2</v>
      </c>
      <c r="J115" s="107">
        <v>23.353999999999999</v>
      </c>
      <c r="K115" s="108">
        <f>F115-G115-H115-I115-J115</f>
        <v>7590.2514825745529</v>
      </c>
      <c r="L115" s="108">
        <f>K115*12</f>
        <v>91083.017790894635</v>
      </c>
      <c r="M115" s="108">
        <f>IF(L115=0,0,IF($B115=0,0,L115/$B115))</f>
        <v>280.07788721166895</v>
      </c>
      <c r="N115" s="108">
        <f t="shared" si="49"/>
        <v>11916.694827642048</v>
      </c>
      <c r="O115" s="108">
        <f>IF(N115=0,0,IF(B115=0,0,N115/B115))</f>
        <v>36.643523576860026</v>
      </c>
      <c r="P115" s="108">
        <f>IF(N115=0,0,IF(T115=0,0,N115*T115))</f>
        <v>11737.944405227418</v>
      </c>
      <c r="Q115" s="108">
        <f>IF(P115=0,0,IF(B115=0,0,P115/B115))</f>
        <v>36.093870723207125</v>
      </c>
      <c r="R115" s="108">
        <f t="shared" si="50"/>
        <v>89716.772524031214</v>
      </c>
      <c r="S115" s="108">
        <f>IF(R115=0,0,IF(B115=0,0,R115/B115))</f>
        <v>275.87671890349395</v>
      </c>
      <c r="T115" s="171">
        <v>0.98499999999999999</v>
      </c>
      <c r="U115" s="54" t="str">
        <f>IF(J114=0,"-",IF(E115=J114,"-","*"))</f>
        <v>-</v>
      </c>
    </row>
    <row r="116" spans="1:55" ht="13.95" customHeight="1" x14ac:dyDescent="0.25">
      <c r="A116" s="109">
        <v>2018</v>
      </c>
      <c r="B116" s="95">
        <v>326.92397599999998</v>
      </c>
      <c r="C116" s="107">
        <v>9205.1749999999993</v>
      </c>
      <c r="D116" s="107">
        <v>17.814</v>
      </c>
      <c r="E116" s="107">
        <v>23.353999999999999</v>
      </c>
      <c r="F116" s="108">
        <f t="shared" si="42"/>
        <v>9246.3429999999989</v>
      </c>
      <c r="G116" s="107">
        <v>333.19299999999998</v>
      </c>
      <c r="H116" s="107">
        <v>7.8379107370702101</v>
      </c>
      <c r="I116" s="107">
        <v>1057.5</v>
      </c>
      <c r="J116" s="107">
        <v>22.745999999999999</v>
      </c>
      <c r="K116" s="108">
        <f>F116-G116-H116-I116-J116</f>
        <v>7825.0660892629285</v>
      </c>
      <c r="L116" s="108">
        <f>K116*12</f>
        <v>93900.793071155145</v>
      </c>
      <c r="M116" s="108">
        <f>IF(L116=0,0,IF($B116=0,0,L116/$B116))</f>
        <v>287.2251653734786</v>
      </c>
      <c r="N116" s="108">
        <f t="shared" si="49"/>
        <v>12285.353760142798</v>
      </c>
      <c r="O116" s="108">
        <f>IF(N116=0,0,IF(B116=0,0,N116/B116))</f>
        <v>37.578625803030114</v>
      </c>
      <c r="P116" s="108">
        <f>IF(N116=0,0,IF(T116=0,0,N116*T116))</f>
        <v>12101.073453740655</v>
      </c>
      <c r="Q116" s="108">
        <f>IF(P116=0,0,IF(B116=0,0,P116/B116))</f>
        <v>37.01494641598466</v>
      </c>
      <c r="R116" s="108">
        <f t="shared" si="50"/>
        <v>92492.281175087817</v>
      </c>
      <c r="S116" s="108">
        <f>IF(R116=0,0,IF(B116=0,0,R116/B116))</f>
        <v>282.91678789287641</v>
      </c>
      <c r="T116" s="171">
        <v>0.98499999999999999</v>
      </c>
      <c r="U116" s="54" t="str">
        <f>IF(J115=0,"-",IF(E116=J115,"-","*"))</f>
        <v>-</v>
      </c>
    </row>
    <row r="117" spans="1:55" ht="13.95" customHeight="1" x14ac:dyDescent="0.25">
      <c r="A117" s="110">
        <v>2019</v>
      </c>
      <c r="B117" s="95">
        <v>328.475998</v>
      </c>
      <c r="C117" s="111">
        <v>9441.5666999999994</v>
      </c>
      <c r="D117" s="104">
        <v>14.567</v>
      </c>
      <c r="E117" s="112">
        <v>22.745999999999999</v>
      </c>
      <c r="F117" s="113">
        <f t="shared" si="42"/>
        <v>9478.8796999999977</v>
      </c>
      <c r="G117" s="111">
        <v>333.85300000000001</v>
      </c>
      <c r="H117" s="119">
        <v>12.183422484751361</v>
      </c>
      <c r="I117" s="104">
        <v>1081.2</v>
      </c>
      <c r="J117" s="112">
        <v>31.568999999999999</v>
      </c>
      <c r="K117" s="113">
        <f>F117-G117-H117-I117-J117</f>
        <v>8020.0742775152466</v>
      </c>
      <c r="L117" s="113">
        <f>K117*12</f>
        <v>96240.89133018296</v>
      </c>
      <c r="M117" s="113">
        <f>IF(L117=0,0,IF($B117=0,0,L117/$B117))</f>
        <v>292.99215746711258</v>
      </c>
      <c r="N117" s="113">
        <f t="shared" si="49"/>
        <v>12591.516615698938</v>
      </c>
      <c r="O117" s="113">
        <f>IF(N117=0,0,IF(B117=0,0,N117/B117))</f>
        <v>38.333140601947235</v>
      </c>
      <c r="P117" s="113">
        <f>IF(N117=0,0,IF(T117=0,0,N117*T117))</f>
        <v>12402.643866463453</v>
      </c>
      <c r="Q117" s="113">
        <f>IF(P117=0,0,IF(B117=0,0,P117/B117))</f>
        <v>37.758143492918023</v>
      </c>
      <c r="R117" s="113">
        <f t="shared" si="50"/>
        <v>94797.277960230218</v>
      </c>
      <c r="S117" s="113">
        <f>IF(R117=0,0,IF(B117=0,0,R117/B117))</f>
        <v>288.59727510510589</v>
      </c>
      <c r="T117" s="172">
        <v>0.98499999999999999</v>
      </c>
      <c r="U117" s="54" t="str">
        <f>IF(J116=0,"-",IF(E117=J116,"-","*"))</f>
        <v>-</v>
      </c>
    </row>
    <row r="118" spans="1:55" ht="13.95" customHeight="1" x14ac:dyDescent="0.25">
      <c r="A118" s="109">
        <v>2020</v>
      </c>
      <c r="B118" s="95">
        <v>330.11398000000003</v>
      </c>
      <c r="C118" s="114">
        <v>9291.7999999999993</v>
      </c>
      <c r="D118" s="107">
        <v>15.489000000000001</v>
      </c>
      <c r="E118" s="115">
        <v>31.568999999999999</v>
      </c>
      <c r="F118" s="108">
        <f t="shared" si="42"/>
        <v>9338.8579999999984</v>
      </c>
      <c r="G118" s="108">
        <v>344.02600000000001</v>
      </c>
      <c r="H118" s="108">
        <v>17.178002466316801</v>
      </c>
      <c r="I118" s="108">
        <v>1078.5</v>
      </c>
      <c r="J118" s="108">
        <v>24.542000000000002</v>
      </c>
      <c r="K118" s="108">
        <f t="shared" ref="K118:K119" si="51">F118-G118-H118-I118-J118</f>
        <v>7874.6119975336815</v>
      </c>
      <c r="L118" s="108">
        <f t="shared" ref="L118:L119" si="52">K118*12</f>
        <v>94495.343970404181</v>
      </c>
      <c r="M118" s="108">
        <f t="shared" ref="M118:M119" si="53">IF(L118=0,0,IF($B118=0,0,L118/$B118))</f>
        <v>286.25065794064272</v>
      </c>
      <c r="N118" s="108">
        <f t="shared" si="49"/>
        <v>12363.140836127881</v>
      </c>
      <c r="O118" s="108">
        <f t="shared" ref="O118:O119" si="54">IF(N118=0,0,IF(B118=0,0,N118/B118))</f>
        <v>37.451127747234089</v>
      </c>
      <c r="P118" s="108">
        <f t="shared" ref="P118:P119" si="55">IF(N118=0,0,IF(T118=0,0,N118*T118))</f>
        <v>12177.693723585962</v>
      </c>
      <c r="Q118" s="108">
        <f t="shared" ref="Q118:Q119" si="56">IF(P118=0,0,IF(B118=0,0,P118/B118))</f>
        <v>36.889360831025577</v>
      </c>
      <c r="R118" s="108">
        <f t="shared" si="50"/>
        <v>93077.913810848113</v>
      </c>
      <c r="S118" s="108">
        <f t="shared" ref="S118:S119" si="57">IF(R118=0,0,IF(B118=0,0,R118/B118))</f>
        <v>281.95689807153309</v>
      </c>
      <c r="T118" s="171">
        <v>0.98499999999999999</v>
      </c>
      <c r="U118" s="54" t="str">
        <f t="shared" ref="U118:U119" si="58">IF(J117=0,"-",IF(E118=J117,"-","*"))</f>
        <v>-</v>
      </c>
    </row>
    <row r="119" spans="1:55" ht="13.95" customHeight="1" thickBot="1" x14ac:dyDescent="0.3">
      <c r="A119" s="116">
        <v>2021</v>
      </c>
      <c r="B119" s="117">
        <v>332.14052299999997</v>
      </c>
      <c r="C119" s="118">
        <v>9237.7916999999998</v>
      </c>
      <c r="D119" s="118">
        <v>18.164000000000001</v>
      </c>
      <c r="E119" s="118">
        <v>24.542000000000002</v>
      </c>
      <c r="F119" s="118">
        <f t="shared" si="42"/>
        <v>9280.4976999999999</v>
      </c>
      <c r="G119" s="118">
        <v>392.15100000000001</v>
      </c>
      <c r="H119" s="118">
        <v>25.812085463119423</v>
      </c>
      <c r="I119" s="118">
        <v>1103.9000000000001</v>
      </c>
      <c r="J119" s="118">
        <v>19.145</v>
      </c>
      <c r="K119" s="118">
        <f t="shared" si="51"/>
        <v>7739.4896145368803</v>
      </c>
      <c r="L119" s="118">
        <f t="shared" si="52"/>
        <v>92873.875374442563</v>
      </c>
      <c r="M119" s="118">
        <f t="shared" si="53"/>
        <v>279.62223499733147</v>
      </c>
      <c r="N119" s="118">
        <f t="shared" si="49"/>
        <v>12150.998694822902</v>
      </c>
      <c r="O119" s="118">
        <f t="shared" si="54"/>
        <v>36.583909078817527</v>
      </c>
      <c r="P119" s="118">
        <f t="shared" si="55"/>
        <v>11968.733714400558</v>
      </c>
      <c r="Q119" s="118">
        <f t="shared" si="56"/>
        <v>36.035150442635263</v>
      </c>
      <c r="R119" s="118">
        <f t="shared" si="50"/>
        <v>91480.767243825918</v>
      </c>
      <c r="S119" s="118">
        <f t="shared" si="57"/>
        <v>275.42790147237145</v>
      </c>
      <c r="T119" s="159">
        <v>0.98499999999999999</v>
      </c>
      <c r="U119" s="121" t="str">
        <f t="shared" si="58"/>
        <v>-</v>
      </c>
    </row>
    <row r="120" spans="1:55" ht="15" customHeight="1" thickTop="1" x14ac:dyDescent="0.25">
      <c r="A120" s="164" t="s">
        <v>17</v>
      </c>
      <c r="B120" s="64"/>
      <c r="C120" s="64"/>
      <c r="D120" s="64"/>
      <c r="E120" s="64"/>
      <c r="K120"/>
      <c r="L120"/>
      <c r="M120"/>
      <c r="N120" s="18"/>
      <c r="O120" s="18"/>
      <c r="P120" s="18"/>
      <c r="Q120" s="18"/>
      <c r="R120" s="18"/>
      <c r="S120" s="18"/>
      <c r="T120" s="18"/>
      <c r="U120" s="17"/>
    </row>
    <row r="121" spans="1:55" ht="12" customHeight="1" x14ac:dyDescent="0.25">
      <c r="A121" s="5"/>
      <c r="B121" s="5"/>
      <c r="K121"/>
      <c r="L121"/>
      <c r="M121"/>
      <c r="N121" s="18"/>
      <c r="O121" s="18"/>
      <c r="P121" s="18"/>
      <c r="Q121" s="18"/>
      <c r="R121" s="18"/>
      <c r="S121" s="18"/>
      <c r="T121" s="18"/>
      <c r="U121" s="17"/>
    </row>
    <row r="122" spans="1:55" ht="15" customHeight="1" x14ac:dyDescent="0.25">
      <c r="A122" s="64" t="s">
        <v>21</v>
      </c>
      <c r="B122" s="64"/>
      <c r="C122" s="64"/>
      <c r="D122" s="64"/>
      <c r="K122"/>
      <c r="L122"/>
      <c r="M122"/>
      <c r="N122" s="18"/>
      <c r="O122" s="18"/>
      <c r="P122" s="18"/>
      <c r="Q122" s="18"/>
      <c r="R122" s="18"/>
      <c r="S122" s="18"/>
      <c r="T122" s="18"/>
      <c r="U122" s="17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</row>
    <row r="123" spans="1:55" ht="15" customHeight="1" x14ac:dyDescent="0.25">
      <c r="A123" s="64" t="s">
        <v>43</v>
      </c>
      <c r="B123" s="64"/>
      <c r="C123" s="64"/>
      <c r="D123" s="64"/>
      <c r="K123"/>
      <c r="L123"/>
      <c r="M123"/>
      <c r="N123" s="18"/>
      <c r="O123" s="18"/>
      <c r="P123" s="18"/>
      <c r="Q123" s="18"/>
      <c r="R123" s="18"/>
      <c r="S123" s="18"/>
      <c r="T123" s="18"/>
      <c r="U123" s="17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</row>
    <row r="124" spans="1:55" ht="12" customHeight="1" x14ac:dyDescent="0.2">
      <c r="A124" s="11"/>
      <c r="C124" s="11"/>
      <c r="D124" s="11"/>
      <c r="E124" s="11"/>
      <c r="F124" s="11"/>
      <c r="G124" s="11"/>
      <c r="H124" s="11"/>
      <c r="I124" s="11"/>
      <c r="J124" s="11"/>
    </row>
    <row r="125" spans="1:55" ht="15" customHeight="1" x14ac:dyDescent="0.25">
      <c r="A125" s="64" t="s">
        <v>42</v>
      </c>
      <c r="B125" s="64"/>
      <c r="C125" s="64"/>
      <c r="D125" s="64"/>
      <c r="E125" s="64"/>
      <c r="F125" s="64"/>
      <c r="G125" s="64"/>
      <c r="H125" s="64"/>
      <c r="I125" s="64"/>
      <c r="J125" s="64"/>
    </row>
    <row r="126" spans="1:55" ht="15" customHeight="1" x14ac:dyDescent="0.25">
      <c r="A126" s="64" t="s">
        <v>39</v>
      </c>
      <c r="B126" s="64"/>
      <c r="C126" s="64"/>
      <c r="D126" s="64"/>
      <c r="E126" s="64"/>
      <c r="F126" s="64"/>
      <c r="G126" s="64"/>
      <c r="H126" s="64"/>
      <c r="I126" s="64"/>
      <c r="J126" s="64"/>
    </row>
    <row r="127" spans="1:55" ht="15" customHeight="1" x14ac:dyDescent="0.25">
      <c r="A127" s="64" t="s">
        <v>40</v>
      </c>
      <c r="B127" s="64"/>
      <c r="C127" s="64"/>
      <c r="D127" s="64"/>
      <c r="E127" s="64"/>
      <c r="F127" s="64"/>
      <c r="G127" s="64"/>
      <c r="H127" s="64"/>
      <c r="I127" s="64"/>
      <c r="J127" s="64"/>
    </row>
    <row r="128" spans="1:55" ht="15" customHeight="1" x14ac:dyDescent="0.25">
      <c r="A128" s="64" t="s">
        <v>41</v>
      </c>
      <c r="B128" s="64"/>
      <c r="C128" s="64"/>
      <c r="D128" s="64"/>
      <c r="E128" s="64"/>
      <c r="F128" s="64"/>
      <c r="G128" s="64"/>
      <c r="H128" s="64"/>
      <c r="I128" s="64"/>
      <c r="J128" s="64"/>
    </row>
    <row r="129" spans="1:10" ht="12" customHeight="1" x14ac:dyDescent="0.2">
      <c r="A129" s="5"/>
      <c r="B129" s="5"/>
    </row>
    <row r="130" spans="1:10" ht="15" customHeight="1" x14ac:dyDescent="0.25">
      <c r="A130" s="64" t="s">
        <v>36</v>
      </c>
      <c r="B130" s="64"/>
      <c r="C130" s="64"/>
      <c r="D130" s="64"/>
      <c r="E130" s="64"/>
      <c r="F130" s="64"/>
      <c r="G130" s="64"/>
      <c r="H130" s="64"/>
      <c r="I130" s="64"/>
      <c r="J130" s="64"/>
    </row>
    <row r="131" spans="1:10" ht="12" customHeight="1" x14ac:dyDescent="0.2">
      <c r="A131" s="11"/>
    </row>
  </sheetData>
  <phoneticPr fontId="4" type="noConversion"/>
  <printOptions horizontalCentered="1"/>
  <pageMargins left="0.44930555599999999" right="0.44930555599999999" top="1" bottom="1" header="0" footer="0"/>
  <pageSetup scale="49" fitToHeight="3" orientation="landscape" horizontalDpi="300" r:id="rId1"/>
  <headerFooter alignWithMargins="0"/>
  <rowBreaks count="2" manualBreakCount="2">
    <brk id="38" max="18" man="1"/>
    <brk id="67" max="20" man="1"/>
  </rowBreaks>
  <ignoredErrors>
    <ignoredError sqref="F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 fitToPage="1"/>
  </sheetPr>
  <dimension ref="A1:W115"/>
  <sheetViews>
    <sheetView showOutlineSymbols="0" zoomScaleNormal="100" workbookViewId="0">
      <pane xSplit="1" ySplit="5" topLeftCell="B6" activePane="bottomRight" state="frozen"/>
      <selection pane="topRight" activeCell="B1" sqref="B1"/>
      <selection pane="bottomLeft" activeCell="A9" sqref="A9"/>
      <selection pane="bottomRight"/>
    </sheetView>
  </sheetViews>
  <sheetFormatPr defaultColWidth="12.6640625" defaultRowHeight="12" customHeight="1" x14ac:dyDescent="0.2"/>
  <cols>
    <col min="1" max="1" width="12.6640625" style="12" customWidth="1"/>
    <col min="2" max="2" width="14.44140625" style="4" customWidth="1"/>
    <col min="3" max="4" width="12.6640625" style="10" customWidth="1"/>
    <col min="5" max="5" width="12.6640625" style="5" customWidth="1"/>
    <col min="6" max="6" width="11.6640625" style="5" customWidth="1"/>
    <col min="7" max="7" width="12.6640625" style="10" customWidth="1"/>
    <col min="8" max="9" width="12.6640625" style="5" customWidth="1"/>
    <col min="10" max="10" width="12.6640625" style="10" customWidth="1"/>
    <col min="11" max="11" width="10.88671875" style="5" customWidth="1"/>
    <col min="12" max="13" width="12.6640625" style="10" customWidth="1"/>
    <col min="14" max="14" width="12.6640625" style="5" customWidth="1"/>
    <col min="15" max="15" width="14.77734375" style="10" customWidth="1"/>
    <col min="16" max="16" width="12.6640625" style="5" customWidth="1"/>
    <col min="17" max="17" width="14.77734375" style="10" customWidth="1"/>
    <col min="18" max="18" width="12.6640625" style="5" customWidth="1"/>
    <col min="19" max="19" width="18.88671875" style="5" customWidth="1"/>
    <col min="20" max="23" width="12.6640625" style="6" customWidth="1"/>
    <col min="24" max="16384" width="12.6640625" style="3"/>
  </cols>
  <sheetData>
    <row r="1" spans="1:23" s="15" customFormat="1" ht="15" customHeight="1" thickBot="1" x14ac:dyDescent="0.3">
      <c r="A1" s="125" t="s">
        <v>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4"/>
      <c r="S1" s="126" t="s">
        <v>12</v>
      </c>
      <c r="T1" s="14"/>
      <c r="U1" s="14"/>
      <c r="V1" s="14"/>
      <c r="W1" s="14"/>
    </row>
    <row r="2" spans="1:23" ht="15.6" customHeight="1" thickTop="1" x14ac:dyDescent="0.2">
      <c r="A2" s="135"/>
      <c r="B2" s="136"/>
      <c r="C2" s="139" t="s">
        <v>1</v>
      </c>
      <c r="D2" s="140"/>
      <c r="E2" s="77"/>
      <c r="F2" s="77"/>
      <c r="G2" s="140"/>
      <c r="H2" s="139" t="s">
        <v>27</v>
      </c>
      <c r="I2" s="140"/>
      <c r="J2" s="77"/>
      <c r="K2" s="77"/>
      <c r="L2" s="130" t="s">
        <v>48</v>
      </c>
      <c r="M2" s="131"/>
      <c r="N2" s="131"/>
      <c r="O2" s="131"/>
      <c r="P2" s="131"/>
      <c r="Q2" s="131"/>
      <c r="R2" s="132"/>
      <c r="S2" s="145"/>
    </row>
    <row r="3" spans="1:23" ht="42" customHeight="1" x14ac:dyDescent="0.25">
      <c r="A3" s="27" t="s">
        <v>0</v>
      </c>
      <c r="B3" s="137" t="s">
        <v>32</v>
      </c>
      <c r="C3" s="142" t="s">
        <v>24</v>
      </c>
      <c r="D3" s="143" t="s">
        <v>50</v>
      </c>
      <c r="E3" s="142" t="s">
        <v>2</v>
      </c>
      <c r="F3" s="143" t="s">
        <v>44</v>
      </c>
      <c r="G3" s="143" t="s">
        <v>16</v>
      </c>
      <c r="H3" s="143" t="s">
        <v>4</v>
      </c>
      <c r="I3" s="160" t="s">
        <v>49</v>
      </c>
      <c r="J3" s="143" t="s">
        <v>22</v>
      </c>
      <c r="K3" s="143" t="s">
        <v>25</v>
      </c>
      <c r="L3" s="133" t="s">
        <v>3</v>
      </c>
      <c r="M3" s="134"/>
      <c r="N3" s="90"/>
      <c r="O3" s="133" t="s">
        <v>5</v>
      </c>
      <c r="P3" s="90"/>
      <c r="Q3" s="133" t="s">
        <v>9</v>
      </c>
      <c r="R3" s="90"/>
      <c r="S3" s="161" t="s">
        <v>55</v>
      </c>
    </row>
    <row r="4" spans="1:23" ht="15.6" customHeight="1" x14ac:dyDescent="0.2">
      <c r="A4" s="29"/>
      <c r="B4" s="138"/>
      <c r="C4" s="141"/>
      <c r="D4" s="141"/>
      <c r="E4" s="141"/>
      <c r="F4" s="141"/>
      <c r="G4" s="141"/>
      <c r="H4" s="141"/>
      <c r="I4" s="141"/>
      <c r="J4" s="141"/>
      <c r="K4" s="141"/>
      <c r="L4" s="144" t="s">
        <v>3</v>
      </c>
      <c r="M4" s="144" t="s">
        <v>6</v>
      </c>
      <c r="N4" s="79" t="s">
        <v>7</v>
      </c>
      <c r="O4" s="144" t="s">
        <v>3</v>
      </c>
      <c r="P4" s="79" t="s">
        <v>7</v>
      </c>
      <c r="Q4" s="144" t="s">
        <v>3</v>
      </c>
      <c r="R4" s="79" t="s">
        <v>7</v>
      </c>
      <c r="S4" s="146"/>
    </row>
    <row r="5" spans="1:23" ht="15" customHeight="1" x14ac:dyDescent="0.25">
      <c r="A5" s="16"/>
      <c r="B5" s="44" t="s">
        <v>18</v>
      </c>
      <c r="C5" s="147" t="s">
        <v>47</v>
      </c>
      <c r="D5" s="128"/>
      <c r="E5" s="128"/>
      <c r="F5" s="128"/>
      <c r="G5" s="128"/>
      <c r="H5" s="128"/>
      <c r="I5" s="128"/>
      <c r="J5" s="128"/>
      <c r="K5" s="128"/>
      <c r="L5" s="129"/>
      <c r="M5" s="45" t="s">
        <v>18</v>
      </c>
      <c r="N5" s="45" t="s">
        <v>19</v>
      </c>
      <c r="O5" s="45" t="s">
        <v>52</v>
      </c>
      <c r="P5" s="45" t="s">
        <v>20</v>
      </c>
      <c r="Q5" s="45" t="s">
        <v>52</v>
      </c>
      <c r="R5" s="45" t="s">
        <v>20</v>
      </c>
      <c r="S5" s="45" t="s">
        <v>19</v>
      </c>
      <c r="T5" s="16"/>
      <c r="U5" s="16"/>
      <c r="V5" s="16"/>
      <c r="W5" s="16"/>
    </row>
    <row r="6" spans="1:23" ht="13.95" customHeight="1" x14ac:dyDescent="0.25">
      <c r="A6" s="94">
        <v>1966</v>
      </c>
      <c r="B6" s="95">
        <v>196.56</v>
      </c>
      <c r="C6" s="57" t="s">
        <v>13</v>
      </c>
      <c r="D6" s="57" t="s">
        <v>13</v>
      </c>
      <c r="E6" s="57" t="s">
        <v>13</v>
      </c>
      <c r="F6" s="57" t="s">
        <v>13</v>
      </c>
      <c r="G6" s="57" t="s">
        <v>13</v>
      </c>
      <c r="H6" s="57" t="s">
        <v>13</v>
      </c>
      <c r="I6" s="57" t="s">
        <v>13</v>
      </c>
      <c r="J6" s="57" t="s">
        <v>13</v>
      </c>
      <c r="K6" s="57" t="s">
        <v>13</v>
      </c>
      <c r="L6" s="57">
        <f>M6/12</f>
        <v>4644</v>
      </c>
      <c r="M6" s="57">
        <v>55728</v>
      </c>
      <c r="N6" s="57">
        <f t="shared" ref="N6:N48" si="0">IF(M6=0,0,IF($B6=0,0,M6/$B6))</f>
        <v>283.5164835164835</v>
      </c>
      <c r="O6" s="57">
        <f t="shared" ref="O6:O39" si="1">L6*1.57</f>
        <v>7291.08</v>
      </c>
      <c r="P6" s="57">
        <f t="shared" ref="P6:P48" si="2">IF(O6=0,0,IF(B6=0,0,O6/B6))</f>
        <v>37.093406593406591</v>
      </c>
      <c r="Q6" s="57">
        <f t="shared" ref="Q6:Q39" si="3">IF(O6=0,0,IF(S6=0,0,O6*S6))</f>
        <v>7123.3851599999998</v>
      </c>
      <c r="R6" s="57">
        <f t="shared" ref="R6:R48" si="4">IF(Q6=0,0,IF(B6=0,0,Q6/B6))</f>
        <v>36.240258241758241</v>
      </c>
      <c r="S6" s="150">
        <v>0.97699999999999998</v>
      </c>
      <c r="T6" s="57"/>
    </row>
    <row r="7" spans="1:23" ht="13.95" customHeight="1" x14ac:dyDescent="0.25">
      <c r="A7" s="94">
        <v>1967</v>
      </c>
      <c r="B7" s="95">
        <v>198.71199999999999</v>
      </c>
      <c r="C7" s="57" t="s">
        <v>13</v>
      </c>
      <c r="D7" s="57" t="s">
        <v>13</v>
      </c>
      <c r="E7" s="57" t="s">
        <v>13</v>
      </c>
      <c r="F7" s="57" t="s">
        <v>13</v>
      </c>
      <c r="G7" s="57" t="s">
        <v>13</v>
      </c>
      <c r="H7" s="57" t="s">
        <v>13</v>
      </c>
      <c r="I7" s="57" t="s">
        <v>13</v>
      </c>
      <c r="J7" s="57" t="s">
        <v>13</v>
      </c>
      <c r="K7" s="57" t="s">
        <v>13</v>
      </c>
      <c r="L7" s="57">
        <f>M7/12</f>
        <v>4756</v>
      </c>
      <c r="M7" s="57">
        <v>57072</v>
      </c>
      <c r="N7" s="57">
        <f t="shared" si="0"/>
        <v>287.2096300173115</v>
      </c>
      <c r="O7" s="57">
        <f t="shared" si="1"/>
        <v>7466.92</v>
      </c>
      <c r="P7" s="57">
        <f t="shared" si="2"/>
        <v>37.576593260598258</v>
      </c>
      <c r="Q7" s="57">
        <f t="shared" si="3"/>
        <v>7297.420916</v>
      </c>
      <c r="R7" s="57">
        <f t="shared" si="4"/>
        <v>36.723604593582678</v>
      </c>
      <c r="S7" s="150">
        <v>0.97729999999999995</v>
      </c>
      <c r="T7" s="57"/>
    </row>
    <row r="8" spans="1:23" ht="13.95" customHeight="1" x14ac:dyDescent="0.25">
      <c r="A8" s="94">
        <v>1968</v>
      </c>
      <c r="B8" s="95">
        <v>200.70599999999999</v>
      </c>
      <c r="C8" s="57" t="s">
        <v>13</v>
      </c>
      <c r="D8" s="57" t="s">
        <v>13</v>
      </c>
      <c r="E8" s="57" t="s">
        <v>13</v>
      </c>
      <c r="F8" s="57" t="s">
        <v>13</v>
      </c>
      <c r="G8" s="57" t="s">
        <v>13</v>
      </c>
      <c r="H8" s="57" t="s">
        <v>13</v>
      </c>
      <c r="I8" s="57" t="s">
        <v>13</v>
      </c>
      <c r="J8" s="57" t="s">
        <v>13</v>
      </c>
      <c r="K8" s="57" t="s">
        <v>13</v>
      </c>
      <c r="L8" s="57">
        <f>M8/12</f>
        <v>4765</v>
      </c>
      <c r="M8" s="57">
        <v>57180</v>
      </c>
      <c r="N8" s="57">
        <f t="shared" si="0"/>
        <v>284.89432303966998</v>
      </c>
      <c r="O8" s="57">
        <f t="shared" si="1"/>
        <v>7481.05</v>
      </c>
      <c r="P8" s="57">
        <f t="shared" si="2"/>
        <v>37.273673931023488</v>
      </c>
      <c r="Q8" s="57">
        <f t="shared" si="3"/>
        <v>7314.2225850000004</v>
      </c>
      <c r="R8" s="57">
        <f t="shared" si="4"/>
        <v>36.442471002361664</v>
      </c>
      <c r="S8" s="150">
        <v>0.97770000000000001</v>
      </c>
      <c r="T8" s="57"/>
    </row>
    <row r="9" spans="1:23" ht="13.95" customHeight="1" x14ac:dyDescent="0.25">
      <c r="A9" s="94">
        <v>1969</v>
      </c>
      <c r="B9" s="95">
        <v>202.67699999999999</v>
      </c>
      <c r="C9" s="57" t="s">
        <v>13</v>
      </c>
      <c r="D9" s="57" t="s">
        <v>13</v>
      </c>
      <c r="E9" s="57" t="s">
        <v>13</v>
      </c>
      <c r="F9" s="57" t="s">
        <v>13</v>
      </c>
      <c r="G9" s="57" t="s">
        <v>13</v>
      </c>
      <c r="H9" s="57" t="s">
        <v>13</v>
      </c>
      <c r="I9" s="57" t="s">
        <v>13</v>
      </c>
      <c r="J9" s="57" t="s">
        <v>13</v>
      </c>
      <c r="K9" s="57" t="s">
        <v>13</v>
      </c>
      <c r="L9" s="57">
        <f>M9/12</f>
        <v>4706</v>
      </c>
      <c r="M9" s="57">
        <v>56472</v>
      </c>
      <c r="N9" s="57">
        <f t="shared" si="0"/>
        <v>278.63053035124852</v>
      </c>
      <c r="O9" s="57">
        <f t="shared" si="1"/>
        <v>7388.42</v>
      </c>
      <c r="P9" s="57">
        <f t="shared" si="2"/>
        <v>36.454161054288349</v>
      </c>
      <c r="Q9" s="57">
        <f t="shared" si="3"/>
        <v>7225.8747599999997</v>
      </c>
      <c r="R9" s="57">
        <f t="shared" si="4"/>
        <v>35.652169511094009</v>
      </c>
      <c r="S9" s="150">
        <v>0.97799999999999998</v>
      </c>
      <c r="T9" s="57"/>
    </row>
    <row r="10" spans="1:23" s="8" customFormat="1" ht="13.95" customHeight="1" x14ac:dyDescent="0.25">
      <c r="A10" s="94">
        <v>1970</v>
      </c>
      <c r="B10" s="95">
        <v>205.05199999999999</v>
      </c>
      <c r="C10" s="57">
        <v>5703.5</v>
      </c>
      <c r="D10" s="57">
        <v>567.86899999999991</v>
      </c>
      <c r="E10" s="57">
        <v>19.334000000000003</v>
      </c>
      <c r="F10" s="57">
        <v>1.53</v>
      </c>
      <c r="G10" s="57">
        <f t="shared" ref="G10:G37" si="5">C10-D10+E10+F10</f>
        <v>5156.4949999999999</v>
      </c>
      <c r="H10" s="57">
        <v>14.140999999999998</v>
      </c>
      <c r="I10" s="57">
        <v>24.783999999999999</v>
      </c>
      <c r="J10" s="57">
        <v>402.14</v>
      </c>
      <c r="K10" s="57">
        <v>1.53</v>
      </c>
      <c r="L10" s="57">
        <f t="shared" ref="L10:L36" si="6">G10-H10-I10-J10-K10</f>
        <v>4713.9000000000005</v>
      </c>
      <c r="M10" s="57">
        <f t="shared" ref="M10:M48" si="7">L10*12</f>
        <v>56566.8</v>
      </c>
      <c r="N10" s="57">
        <f t="shared" si="0"/>
        <v>275.86563408306188</v>
      </c>
      <c r="O10" s="57">
        <f t="shared" si="1"/>
        <v>7400.8230000000012</v>
      </c>
      <c r="P10" s="57">
        <f t="shared" si="2"/>
        <v>36.092420459200603</v>
      </c>
      <c r="Q10" s="57">
        <f t="shared" si="3"/>
        <v>7240.225140900001</v>
      </c>
      <c r="R10" s="57">
        <f t="shared" si="4"/>
        <v>35.309214935235943</v>
      </c>
      <c r="S10" s="150">
        <v>0.97829999999999995</v>
      </c>
      <c r="T10" s="57"/>
      <c r="U10" s="6"/>
      <c r="V10" s="6"/>
      <c r="W10" s="6"/>
    </row>
    <row r="11" spans="1:23" ht="13.95" customHeight="1" x14ac:dyDescent="0.25">
      <c r="A11" s="92">
        <v>1971</v>
      </c>
      <c r="B11" s="50">
        <v>207.661</v>
      </c>
      <c r="C11" s="52">
        <v>5806.1669999999995</v>
      </c>
      <c r="D11" s="52">
        <v>642.13699999999994</v>
      </c>
      <c r="E11" s="148">
        <v>4.9749999999999996</v>
      </c>
      <c r="F11" s="52">
        <v>1.53</v>
      </c>
      <c r="G11" s="52">
        <f t="shared" si="5"/>
        <v>5170.5349999999999</v>
      </c>
      <c r="H11" s="52">
        <v>12.845000000000001</v>
      </c>
      <c r="I11" s="149">
        <v>25.62</v>
      </c>
      <c r="J11" s="52">
        <v>389.476</v>
      </c>
      <c r="K11" s="52">
        <v>1.8</v>
      </c>
      <c r="L11" s="52">
        <f t="shared" si="6"/>
        <v>4740.7939999999999</v>
      </c>
      <c r="M11" s="52">
        <f t="shared" si="7"/>
        <v>56889.527999999998</v>
      </c>
      <c r="N11" s="52">
        <f t="shared" si="0"/>
        <v>273.95383822672528</v>
      </c>
      <c r="O11" s="52">
        <f t="shared" si="1"/>
        <v>7443.0465800000002</v>
      </c>
      <c r="P11" s="52">
        <f t="shared" si="2"/>
        <v>35.842293834663224</v>
      </c>
      <c r="Q11" s="52">
        <f t="shared" si="3"/>
        <v>7284.5096878459999</v>
      </c>
      <c r="R11" s="52">
        <f t="shared" si="4"/>
        <v>35.078852975984901</v>
      </c>
      <c r="S11" s="173">
        <v>0.97870000000000001</v>
      </c>
    </row>
    <row r="12" spans="1:23" ht="13.95" customHeight="1" x14ac:dyDescent="0.25">
      <c r="A12" s="92">
        <v>1972</v>
      </c>
      <c r="B12" s="50">
        <v>209.89599999999999</v>
      </c>
      <c r="C12" s="52">
        <v>5741.5830000000005</v>
      </c>
      <c r="D12" s="52">
        <v>628.55999999999995</v>
      </c>
      <c r="E12" s="148">
        <v>1.0149999999999999</v>
      </c>
      <c r="F12" s="52">
        <v>1.8</v>
      </c>
      <c r="G12" s="52">
        <f t="shared" si="5"/>
        <v>5115.8380000000016</v>
      </c>
      <c r="H12" s="52">
        <v>14.927</v>
      </c>
      <c r="I12" s="149">
        <v>28.074999999999999</v>
      </c>
      <c r="J12" s="52">
        <v>391.45</v>
      </c>
      <c r="K12" s="52">
        <v>1.23</v>
      </c>
      <c r="L12" s="52">
        <f t="shared" si="6"/>
        <v>4680.1560000000027</v>
      </c>
      <c r="M12" s="52">
        <f t="shared" si="7"/>
        <v>56161.872000000032</v>
      </c>
      <c r="N12" s="52">
        <f t="shared" si="0"/>
        <v>267.56999656972994</v>
      </c>
      <c r="O12" s="52">
        <f t="shared" si="1"/>
        <v>7347.8449200000041</v>
      </c>
      <c r="P12" s="52">
        <f t="shared" si="2"/>
        <v>35.007074551206337</v>
      </c>
      <c r="Q12" s="52">
        <f t="shared" si="3"/>
        <v>7193.5401766800042</v>
      </c>
      <c r="R12" s="52">
        <f t="shared" si="4"/>
        <v>34.271925985631</v>
      </c>
      <c r="S12" s="173">
        <v>0.97899999999999998</v>
      </c>
    </row>
    <row r="13" spans="1:23" ht="13.95" customHeight="1" x14ac:dyDescent="0.25">
      <c r="A13" s="92">
        <v>1973</v>
      </c>
      <c r="B13" s="50">
        <v>211.90899999999999</v>
      </c>
      <c r="C13" s="52">
        <v>5501.5</v>
      </c>
      <c r="D13" s="52">
        <v>547.23199999999997</v>
      </c>
      <c r="E13" s="148">
        <v>13.106999999999999</v>
      </c>
      <c r="F13" s="52">
        <v>1.23</v>
      </c>
      <c r="G13" s="52">
        <f t="shared" si="5"/>
        <v>4968.6049999999996</v>
      </c>
      <c r="H13" s="52">
        <v>14.835000000000001</v>
      </c>
      <c r="I13" s="149">
        <v>22.438000000000002</v>
      </c>
      <c r="J13" s="52">
        <v>391.85899999999998</v>
      </c>
      <c r="K13" s="52">
        <v>1.02</v>
      </c>
      <c r="L13" s="52">
        <f t="shared" si="6"/>
        <v>4538.4529999999986</v>
      </c>
      <c r="M13" s="52">
        <f t="shared" si="7"/>
        <v>54461.435999999987</v>
      </c>
      <c r="N13" s="52">
        <f t="shared" si="0"/>
        <v>257.00388374254982</v>
      </c>
      <c r="O13" s="52">
        <f t="shared" si="1"/>
        <v>7125.3712099999984</v>
      </c>
      <c r="P13" s="52">
        <f t="shared" si="2"/>
        <v>33.624674789650271</v>
      </c>
      <c r="Q13" s="52">
        <f t="shared" si="3"/>
        <v>6977.8760259529981</v>
      </c>
      <c r="R13" s="52">
        <f t="shared" si="4"/>
        <v>32.928644021504503</v>
      </c>
      <c r="S13" s="173">
        <v>0.97929999999999995</v>
      </c>
    </row>
    <row r="14" spans="1:23" ht="13.95" customHeight="1" x14ac:dyDescent="0.25">
      <c r="A14" s="92">
        <v>1974</v>
      </c>
      <c r="B14" s="50">
        <v>213.85400000000001</v>
      </c>
      <c r="C14" s="52">
        <v>5460.9169999999995</v>
      </c>
      <c r="D14" s="52">
        <v>624.60899999999992</v>
      </c>
      <c r="E14" s="148">
        <v>12.775</v>
      </c>
      <c r="F14" s="52">
        <v>1.02</v>
      </c>
      <c r="G14" s="52">
        <f t="shared" si="5"/>
        <v>4850.1029999999992</v>
      </c>
      <c r="H14" s="52">
        <v>19.59</v>
      </c>
      <c r="I14" s="149">
        <v>18.765000000000001</v>
      </c>
      <c r="J14" s="52">
        <v>365.642</v>
      </c>
      <c r="K14" s="52">
        <v>1.08</v>
      </c>
      <c r="L14" s="52">
        <f t="shared" si="6"/>
        <v>4445.0259999999989</v>
      </c>
      <c r="M14" s="52">
        <f t="shared" si="7"/>
        <v>53340.311999999991</v>
      </c>
      <c r="N14" s="52">
        <f t="shared" si="0"/>
        <v>249.42396214239616</v>
      </c>
      <c r="O14" s="52">
        <f t="shared" si="1"/>
        <v>6978.6908199999989</v>
      </c>
      <c r="P14" s="52">
        <f t="shared" si="2"/>
        <v>32.63296838029683</v>
      </c>
      <c r="Q14" s="52">
        <f t="shared" si="3"/>
        <v>6837.0233963539986</v>
      </c>
      <c r="R14" s="52">
        <f t="shared" si="4"/>
        <v>31.970519122176803</v>
      </c>
      <c r="S14" s="173">
        <v>0.97970000000000002</v>
      </c>
    </row>
    <row r="15" spans="1:23" s="8" customFormat="1" ht="13.95" customHeight="1" x14ac:dyDescent="0.25">
      <c r="A15" s="92">
        <v>1975</v>
      </c>
      <c r="B15" s="50">
        <v>215.97300000000001</v>
      </c>
      <c r="C15" s="52">
        <v>5382.1669999999995</v>
      </c>
      <c r="D15" s="52">
        <v>553.14699999999993</v>
      </c>
      <c r="E15" s="148">
        <v>4.8780000000000001</v>
      </c>
      <c r="F15" s="52">
        <v>1.08</v>
      </c>
      <c r="G15" s="52">
        <f t="shared" si="5"/>
        <v>4834.9779999999992</v>
      </c>
      <c r="H15" s="52">
        <v>22.451999999999998</v>
      </c>
      <c r="I15" s="149">
        <v>23.637999999999998</v>
      </c>
      <c r="J15" s="52">
        <v>372.11799999999999</v>
      </c>
      <c r="K15" s="52">
        <v>0.66</v>
      </c>
      <c r="L15" s="52">
        <f t="shared" si="6"/>
        <v>4416.1099999999988</v>
      </c>
      <c r="M15" s="52">
        <f t="shared" si="7"/>
        <v>52993.319999999985</v>
      </c>
      <c r="N15" s="52">
        <f t="shared" si="0"/>
        <v>245.37011570890797</v>
      </c>
      <c r="O15" s="52">
        <f t="shared" si="1"/>
        <v>6933.2926999999981</v>
      </c>
      <c r="P15" s="52">
        <f t="shared" si="2"/>
        <v>32.10259013858213</v>
      </c>
      <c r="Q15" s="52">
        <f t="shared" si="3"/>
        <v>6794.6268459999983</v>
      </c>
      <c r="R15" s="52">
        <f t="shared" si="4"/>
        <v>31.460538335810487</v>
      </c>
      <c r="S15" s="173">
        <v>0.98</v>
      </c>
      <c r="T15" s="6"/>
      <c r="U15" s="6"/>
      <c r="V15" s="6"/>
      <c r="W15" s="6"/>
    </row>
    <row r="16" spans="1:23" ht="13.95" customHeight="1" x14ac:dyDescent="0.25">
      <c r="A16" s="94">
        <v>1976</v>
      </c>
      <c r="B16" s="95">
        <v>218.035</v>
      </c>
      <c r="C16" s="57">
        <v>5376.8330000000005</v>
      </c>
      <c r="D16" s="57">
        <v>591.90900000000011</v>
      </c>
      <c r="E16" s="57">
        <v>2.4969999999999999</v>
      </c>
      <c r="F16" s="57">
        <v>0.66</v>
      </c>
      <c r="G16" s="57">
        <f t="shared" si="5"/>
        <v>4788.081000000001</v>
      </c>
      <c r="H16" s="57">
        <v>30.84</v>
      </c>
      <c r="I16" s="57">
        <v>25.13</v>
      </c>
      <c r="J16" s="57">
        <v>419.07100000000003</v>
      </c>
      <c r="K16" s="57">
        <v>0.84</v>
      </c>
      <c r="L16" s="57">
        <f t="shared" si="6"/>
        <v>4312.2000000000007</v>
      </c>
      <c r="M16" s="57">
        <f t="shared" si="7"/>
        <v>51746.400000000009</v>
      </c>
      <c r="N16" s="57">
        <f t="shared" si="0"/>
        <v>237.33070378608943</v>
      </c>
      <c r="O16" s="57">
        <f t="shared" si="1"/>
        <v>6770.1540000000014</v>
      </c>
      <c r="P16" s="57">
        <f t="shared" si="2"/>
        <v>31.050767078680035</v>
      </c>
      <c r="Q16" s="57">
        <f t="shared" si="3"/>
        <v>6636.7819662000011</v>
      </c>
      <c r="R16" s="57">
        <f t="shared" si="4"/>
        <v>30.439066967230037</v>
      </c>
      <c r="S16" s="150">
        <v>0.98029999999999995</v>
      </c>
    </row>
    <row r="17" spans="1:23" ht="13.95" customHeight="1" x14ac:dyDescent="0.25">
      <c r="A17" s="94">
        <v>1977</v>
      </c>
      <c r="B17" s="95">
        <v>220.23899999999998</v>
      </c>
      <c r="C17" s="57">
        <v>5407.5</v>
      </c>
      <c r="D17" s="57">
        <v>686.34400000000005</v>
      </c>
      <c r="E17" s="57">
        <v>14.140999999999998</v>
      </c>
      <c r="F17" s="57">
        <v>0.84</v>
      </c>
      <c r="G17" s="57">
        <f t="shared" si="5"/>
        <v>4736.1369999999997</v>
      </c>
      <c r="H17" s="57">
        <v>48.132999999999996</v>
      </c>
      <c r="I17" s="57">
        <v>18.75</v>
      </c>
      <c r="J17" s="57">
        <v>427.13799999999998</v>
      </c>
      <c r="K17" s="57">
        <v>1.17</v>
      </c>
      <c r="L17" s="57">
        <f t="shared" si="6"/>
        <v>4240.9459999999999</v>
      </c>
      <c r="M17" s="57">
        <f t="shared" si="7"/>
        <v>50891.351999999999</v>
      </c>
      <c r="N17" s="57">
        <f t="shared" si="0"/>
        <v>231.07329764483131</v>
      </c>
      <c r="O17" s="57">
        <f t="shared" si="1"/>
        <v>6658.2852199999998</v>
      </c>
      <c r="P17" s="57">
        <f t="shared" si="2"/>
        <v>30.232089775198762</v>
      </c>
      <c r="Q17" s="57">
        <f t="shared" si="3"/>
        <v>6529.780315254</v>
      </c>
      <c r="R17" s="57">
        <f t="shared" si="4"/>
        <v>29.648610442537429</v>
      </c>
      <c r="S17" s="150">
        <v>0.98070000000000002</v>
      </c>
    </row>
    <row r="18" spans="1:23" ht="13.95" customHeight="1" x14ac:dyDescent="0.25">
      <c r="A18" s="94">
        <v>1978</v>
      </c>
      <c r="B18" s="95">
        <v>222.58500000000001</v>
      </c>
      <c r="C18" s="57">
        <v>5608.3330000000005</v>
      </c>
      <c r="D18" s="57">
        <v>686.02399999999989</v>
      </c>
      <c r="E18" s="57">
        <v>11.446000000000002</v>
      </c>
      <c r="F18" s="57">
        <v>1.17</v>
      </c>
      <c r="G18" s="57">
        <f t="shared" si="5"/>
        <v>4934.9250000000011</v>
      </c>
      <c r="H18" s="57">
        <v>46.79</v>
      </c>
      <c r="I18" s="57">
        <v>21.622999999999998</v>
      </c>
      <c r="J18" s="57">
        <v>465.67200000000003</v>
      </c>
      <c r="K18" s="57">
        <v>1.1399999999999999</v>
      </c>
      <c r="L18" s="57">
        <f t="shared" si="6"/>
        <v>4399.7000000000016</v>
      </c>
      <c r="M18" s="57">
        <f t="shared" si="7"/>
        <v>52796.400000000023</v>
      </c>
      <c r="N18" s="57">
        <f t="shared" si="0"/>
        <v>237.19657658871901</v>
      </c>
      <c r="O18" s="57">
        <f t="shared" si="1"/>
        <v>6907.5290000000032</v>
      </c>
      <c r="P18" s="57">
        <f t="shared" si="2"/>
        <v>31.033218770357404</v>
      </c>
      <c r="Q18" s="57">
        <f t="shared" si="3"/>
        <v>6776.2859490000028</v>
      </c>
      <c r="R18" s="57">
        <f t="shared" si="4"/>
        <v>30.443587613720613</v>
      </c>
      <c r="S18" s="150">
        <v>0.98099999999999998</v>
      </c>
    </row>
    <row r="19" spans="1:23" ht="13.95" customHeight="1" x14ac:dyDescent="0.25">
      <c r="A19" s="94">
        <v>1979</v>
      </c>
      <c r="B19" s="95">
        <v>225.05500000000001</v>
      </c>
      <c r="C19" s="57">
        <v>5777.0830000000005</v>
      </c>
      <c r="D19" s="57">
        <v>701.28700000000003</v>
      </c>
      <c r="E19" s="57">
        <v>9.3939999999999984</v>
      </c>
      <c r="F19" s="57">
        <v>1.1399999999999999</v>
      </c>
      <c r="G19" s="57">
        <f t="shared" si="5"/>
        <v>5086.3300000000008</v>
      </c>
      <c r="H19" s="57">
        <v>42.025999999999996</v>
      </c>
      <c r="I19" s="57">
        <v>23.158000000000001</v>
      </c>
      <c r="J19" s="57">
        <v>497.51</v>
      </c>
      <c r="K19" s="57">
        <v>1.1399999999999999</v>
      </c>
      <c r="L19" s="57">
        <f t="shared" si="6"/>
        <v>4522.4960000000001</v>
      </c>
      <c r="M19" s="57">
        <f t="shared" si="7"/>
        <v>54269.952000000005</v>
      </c>
      <c r="N19" s="57">
        <f t="shared" si="0"/>
        <v>241.14084112772434</v>
      </c>
      <c r="O19" s="57">
        <f t="shared" si="1"/>
        <v>7100.3187200000002</v>
      </c>
      <c r="P19" s="57">
        <f t="shared" si="2"/>
        <v>31.549260047543935</v>
      </c>
      <c r="Q19" s="57">
        <f t="shared" si="3"/>
        <v>6967.542759936</v>
      </c>
      <c r="R19" s="57">
        <f t="shared" si="4"/>
        <v>30.95928888465486</v>
      </c>
      <c r="S19" s="150">
        <v>0.98129999999999995</v>
      </c>
    </row>
    <row r="20" spans="1:23" s="8" customFormat="1" ht="13.95" customHeight="1" x14ac:dyDescent="0.25">
      <c r="A20" s="94">
        <v>1980</v>
      </c>
      <c r="B20" s="95">
        <v>227.726</v>
      </c>
      <c r="C20" s="57">
        <v>5806.3330000000005</v>
      </c>
      <c r="D20" s="57">
        <v>728.74700000000007</v>
      </c>
      <c r="E20" s="57">
        <v>5.0530000000000008</v>
      </c>
      <c r="F20" s="57">
        <v>1.1399999999999999</v>
      </c>
      <c r="G20" s="57">
        <f t="shared" si="5"/>
        <v>5083.7790000000005</v>
      </c>
      <c r="H20" s="57">
        <v>79.084999999999994</v>
      </c>
      <c r="I20" s="57">
        <v>22.091000000000001</v>
      </c>
      <c r="J20" s="57">
        <v>498.69099999999997</v>
      </c>
      <c r="K20" s="57">
        <v>0.93</v>
      </c>
      <c r="L20" s="57">
        <f t="shared" si="6"/>
        <v>4482.982</v>
      </c>
      <c r="M20" s="57">
        <f t="shared" si="7"/>
        <v>53795.784</v>
      </c>
      <c r="N20" s="57">
        <f t="shared" si="0"/>
        <v>236.23031186601443</v>
      </c>
      <c r="O20" s="57">
        <f t="shared" si="1"/>
        <v>7038.2817400000004</v>
      </c>
      <c r="P20" s="57">
        <f t="shared" si="2"/>
        <v>30.906799135803556</v>
      </c>
      <c r="Q20" s="57">
        <f t="shared" si="3"/>
        <v>6909.4811841580004</v>
      </c>
      <c r="R20" s="57">
        <f t="shared" si="4"/>
        <v>30.341204711618349</v>
      </c>
      <c r="S20" s="150">
        <v>0.98170000000000002</v>
      </c>
      <c r="T20" s="6"/>
      <c r="U20" s="6"/>
      <c r="V20" s="6"/>
      <c r="W20" s="6"/>
    </row>
    <row r="21" spans="1:23" ht="13.95" customHeight="1" x14ac:dyDescent="0.25">
      <c r="A21" s="92">
        <v>1981</v>
      </c>
      <c r="B21" s="50">
        <v>229.96600000000001</v>
      </c>
      <c r="C21" s="52">
        <v>5824.6669999999995</v>
      </c>
      <c r="D21" s="52">
        <v>731.66200000000003</v>
      </c>
      <c r="E21" s="148">
        <v>4.49</v>
      </c>
      <c r="F21" s="52">
        <v>0.93</v>
      </c>
      <c r="G21" s="52">
        <f t="shared" si="5"/>
        <v>5098.4249999999993</v>
      </c>
      <c r="H21" s="52">
        <v>120.053</v>
      </c>
      <c r="I21" s="149">
        <v>20.024999999999999</v>
      </c>
      <c r="J21" s="52">
        <v>506.71300000000002</v>
      </c>
      <c r="K21" s="52">
        <v>1.02</v>
      </c>
      <c r="L21" s="52">
        <f t="shared" si="6"/>
        <v>4450.6139999999996</v>
      </c>
      <c r="M21" s="52">
        <f t="shared" si="7"/>
        <v>53407.367999999995</v>
      </c>
      <c r="N21" s="52">
        <f t="shared" si="0"/>
        <v>232.24027899776485</v>
      </c>
      <c r="O21" s="52">
        <f t="shared" si="1"/>
        <v>6987.4639799999995</v>
      </c>
      <c r="P21" s="52">
        <f t="shared" si="2"/>
        <v>30.384769835540904</v>
      </c>
      <c r="Q21" s="52">
        <f t="shared" si="3"/>
        <v>6861.689628359999</v>
      </c>
      <c r="R21" s="52">
        <f t="shared" si="4"/>
        <v>29.837843978501166</v>
      </c>
      <c r="S21" s="173">
        <v>0.98199999999999998</v>
      </c>
    </row>
    <row r="22" spans="1:23" ht="13.95" customHeight="1" x14ac:dyDescent="0.25">
      <c r="A22" s="92">
        <v>1982</v>
      </c>
      <c r="B22" s="50">
        <v>232.18799999999999</v>
      </c>
      <c r="C22" s="52">
        <v>5801.9169999999995</v>
      </c>
      <c r="D22" s="52">
        <v>732.70700000000011</v>
      </c>
      <c r="E22" s="148">
        <v>2.282</v>
      </c>
      <c r="F22" s="52">
        <v>1.02</v>
      </c>
      <c r="G22" s="52">
        <f t="shared" si="5"/>
        <v>5072.5119999999997</v>
      </c>
      <c r="H22" s="52">
        <v>86.461999999999989</v>
      </c>
      <c r="I22" s="149">
        <v>24.625</v>
      </c>
      <c r="J22" s="52">
        <v>505.65199999999999</v>
      </c>
      <c r="K22" s="52">
        <v>1.03</v>
      </c>
      <c r="L22" s="52">
        <f t="shared" si="6"/>
        <v>4454.7429999999995</v>
      </c>
      <c r="M22" s="52">
        <f t="shared" si="7"/>
        <v>53456.915999999997</v>
      </c>
      <c r="N22" s="52">
        <f t="shared" si="0"/>
        <v>230.23117473771254</v>
      </c>
      <c r="O22" s="52">
        <f t="shared" si="1"/>
        <v>6993.9465099999998</v>
      </c>
      <c r="P22" s="52">
        <f t="shared" si="2"/>
        <v>30.12191202818406</v>
      </c>
      <c r="Q22" s="52">
        <f t="shared" si="3"/>
        <v>6870.1536567729991</v>
      </c>
      <c r="R22" s="52">
        <f t="shared" si="4"/>
        <v>29.588754185285197</v>
      </c>
      <c r="S22" s="173">
        <v>0.98229999999999995</v>
      </c>
    </row>
    <row r="23" spans="1:23" ht="13.95" customHeight="1" x14ac:dyDescent="0.25">
      <c r="A23" s="92">
        <v>1983</v>
      </c>
      <c r="B23" s="50">
        <v>234.30699999999999</v>
      </c>
      <c r="C23" s="52">
        <v>5659.3330000000005</v>
      </c>
      <c r="D23" s="52">
        <v>731.92100000000005</v>
      </c>
      <c r="E23" s="148">
        <v>22.235999999999997</v>
      </c>
      <c r="F23" s="52">
        <v>1.03</v>
      </c>
      <c r="G23" s="52">
        <f t="shared" si="5"/>
        <v>4950.6779999999999</v>
      </c>
      <c r="H23" s="52">
        <v>29.127000000000002</v>
      </c>
      <c r="I23" s="149">
        <v>25.183999999999997</v>
      </c>
      <c r="J23" s="52">
        <v>499.96600000000001</v>
      </c>
      <c r="K23" s="52">
        <v>0.39</v>
      </c>
      <c r="L23" s="52">
        <f t="shared" si="6"/>
        <v>4396.0109999999986</v>
      </c>
      <c r="M23" s="52">
        <f t="shared" si="7"/>
        <v>52752.131999999983</v>
      </c>
      <c r="N23" s="52">
        <f t="shared" si="0"/>
        <v>225.1410841332098</v>
      </c>
      <c r="O23" s="52">
        <f t="shared" si="1"/>
        <v>6901.7372699999978</v>
      </c>
      <c r="P23" s="52">
        <f t="shared" si="2"/>
        <v>29.455958507428281</v>
      </c>
      <c r="Q23" s="52">
        <f t="shared" si="3"/>
        <v>6782.3372152289976</v>
      </c>
      <c r="R23" s="52">
        <f t="shared" si="4"/>
        <v>28.946370425249771</v>
      </c>
      <c r="S23" s="173">
        <v>0.98270000000000002</v>
      </c>
    </row>
    <row r="24" spans="1:23" ht="13.95" customHeight="1" x14ac:dyDescent="0.25">
      <c r="A24" s="92">
        <v>1984</v>
      </c>
      <c r="B24" s="50">
        <v>236.34800000000001</v>
      </c>
      <c r="C24" s="52">
        <v>5708.75</v>
      </c>
      <c r="D24" s="52">
        <v>768.92699999999991</v>
      </c>
      <c r="E24" s="148">
        <v>28.530999999999999</v>
      </c>
      <c r="F24" s="52">
        <v>0.39</v>
      </c>
      <c r="G24" s="52">
        <f t="shared" si="5"/>
        <v>4968.7440000000006</v>
      </c>
      <c r="H24" s="52">
        <v>25.777999999999999</v>
      </c>
      <c r="I24" s="149">
        <v>24.122</v>
      </c>
      <c r="J24" s="52">
        <v>529.67399999999998</v>
      </c>
      <c r="K24" s="52">
        <v>0.93</v>
      </c>
      <c r="L24" s="52">
        <f t="shared" si="6"/>
        <v>4388.24</v>
      </c>
      <c r="M24" s="52">
        <f t="shared" si="7"/>
        <v>52658.879999999997</v>
      </c>
      <c r="N24" s="52">
        <f t="shared" si="0"/>
        <v>222.80230846040581</v>
      </c>
      <c r="O24" s="52">
        <f t="shared" si="1"/>
        <v>6889.5367999999999</v>
      </c>
      <c r="P24" s="52">
        <f t="shared" si="2"/>
        <v>29.149968690236427</v>
      </c>
      <c r="Q24" s="52">
        <f t="shared" si="3"/>
        <v>6772.4146744</v>
      </c>
      <c r="R24" s="52">
        <f t="shared" si="4"/>
        <v>28.654419222502408</v>
      </c>
      <c r="S24" s="173">
        <v>0.98299999999999998</v>
      </c>
    </row>
    <row r="25" spans="1:23" s="8" customFormat="1" ht="13.95" customHeight="1" x14ac:dyDescent="0.25">
      <c r="A25" s="92">
        <v>1985</v>
      </c>
      <c r="B25" s="50">
        <v>238.46600000000001</v>
      </c>
      <c r="C25" s="52">
        <v>5710.0830000000005</v>
      </c>
      <c r="D25" s="52">
        <v>812.60799999999995</v>
      </c>
      <c r="E25" s="148">
        <v>8.5889999999999986</v>
      </c>
      <c r="F25" s="52">
        <v>0.93</v>
      </c>
      <c r="G25" s="52">
        <f t="shared" si="5"/>
        <v>4906.9940000000006</v>
      </c>
      <c r="H25" s="52">
        <v>27.1</v>
      </c>
      <c r="I25" s="149">
        <v>28.902000000000001</v>
      </c>
      <c r="J25" s="52">
        <v>548.08600000000001</v>
      </c>
      <c r="K25" s="52">
        <v>0.72</v>
      </c>
      <c r="L25" s="52">
        <f t="shared" si="6"/>
        <v>4302.1859999999997</v>
      </c>
      <c r="M25" s="52">
        <f t="shared" si="7"/>
        <v>51626.231999999996</v>
      </c>
      <c r="N25" s="52">
        <f t="shared" si="0"/>
        <v>216.49305142032824</v>
      </c>
      <c r="O25" s="52">
        <f t="shared" si="1"/>
        <v>6754.4320200000002</v>
      </c>
      <c r="P25" s="52">
        <f t="shared" si="2"/>
        <v>28.32450756082628</v>
      </c>
      <c r="Q25" s="52">
        <f t="shared" si="3"/>
        <v>6641.6330052659996</v>
      </c>
      <c r="R25" s="52">
        <f t="shared" si="4"/>
        <v>27.851488284560478</v>
      </c>
      <c r="S25" s="173">
        <v>0.98329999999999995</v>
      </c>
      <c r="T25" s="6"/>
      <c r="U25" s="6"/>
      <c r="V25" s="6"/>
      <c r="W25" s="6"/>
    </row>
    <row r="26" spans="1:23" ht="13.95" customHeight="1" x14ac:dyDescent="0.25">
      <c r="A26" s="94">
        <v>1986</v>
      </c>
      <c r="B26" s="95">
        <v>240.65100000000001</v>
      </c>
      <c r="C26" s="57">
        <v>5766.3330000000005</v>
      </c>
      <c r="D26" s="57">
        <v>857.44100000000003</v>
      </c>
      <c r="E26" s="57">
        <v>10.956</v>
      </c>
      <c r="F26" s="57">
        <v>0.72</v>
      </c>
      <c r="G26" s="57">
        <f t="shared" si="5"/>
        <v>4920.5680000000011</v>
      </c>
      <c r="H26" s="57">
        <v>25.939</v>
      </c>
      <c r="I26" s="57">
        <v>26.808</v>
      </c>
      <c r="J26" s="57">
        <v>566.82299999999998</v>
      </c>
      <c r="K26" s="57">
        <v>0.66</v>
      </c>
      <c r="L26" s="57">
        <f t="shared" si="6"/>
        <v>4300.3380000000006</v>
      </c>
      <c r="M26" s="57">
        <f t="shared" si="7"/>
        <v>51604.056000000011</v>
      </c>
      <c r="N26" s="57">
        <f t="shared" si="0"/>
        <v>214.43524439956622</v>
      </c>
      <c r="O26" s="57">
        <f t="shared" si="1"/>
        <v>6751.5306600000013</v>
      </c>
      <c r="P26" s="57">
        <f t="shared" si="2"/>
        <v>28.055277808943245</v>
      </c>
      <c r="Q26" s="57">
        <f t="shared" si="3"/>
        <v>6641.4807102420018</v>
      </c>
      <c r="R26" s="57">
        <f t="shared" si="4"/>
        <v>27.597976780657472</v>
      </c>
      <c r="S26" s="150">
        <v>0.98370000000000002</v>
      </c>
    </row>
    <row r="27" spans="1:23" ht="13.95" customHeight="1" x14ac:dyDescent="0.25">
      <c r="A27" s="94">
        <v>1987</v>
      </c>
      <c r="B27" s="95">
        <v>242.804</v>
      </c>
      <c r="C27" s="57">
        <v>5868.5829999999996</v>
      </c>
      <c r="D27" s="57">
        <v>940.08299999999997</v>
      </c>
      <c r="E27" s="57">
        <v>2.3180000000000001</v>
      </c>
      <c r="F27" s="57">
        <v>0.66</v>
      </c>
      <c r="G27" s="57">
        <f t="shared" si="5"/>
        <v>4931.4780000000001</v>
      </c>
      <c r="H27" s="57">
        <v>48.581000000000003</v>
      </c>
      <c r="I27" s="57">
        <v>23.692999999999998</v>
      </c>
      <c r="J27" s="57">
        <v>599.05399999999997</v>
      </c>
      <c r="K27" s="57">
        <v>1.29</v>
      </c>
      <c r="L27" s="57">
        <f t="shared" si="6"/>
        <v>4258.8599999999997</v>
      </c>
      <c r="M27" s="57">
        <f t="shared" si="7"/>
        <v>51106.319999999992</v>
      </c>
      <c r="N27" s="57">
        <f t="shared" si="0"/>
        <v>210.48384705359052</v>
      </c>
      <c r="O27" s="57">
        <f t="shared" si="1"/>
        <v>6686.4101999999993</v>
      </c>
      <c r="P27" s="57">
        <f t="shared" si="2"/>
        <v>27.538303322844762</v>
      </c>
      <c r="Q27" s="57">
        <f t="shared" si="3"/>
        <v>6579.4276367999992</v>
      </c>
      <c r="R27" s="57">
        <f t="shared" si="4"/>
        <v>27.097690469679243</v>
      </c>
      <c r="S27" s="150">
        <v>0.98399999999999999</v>
      </c>
    </row>
    <row r="28" spans="1:23" ht="13.95" customHeight="1" x14ac:dyDescent="0.25">
      <c r="A28" s="94">
        <v>1988</v>
      </c>
      <c r="B28" s="95">
        <v>245.02099999999999</v>
      </c>
      <c r="C28" s="57">
        <v>5803.4170000000004</v>
      </c>
      <c r="D28" s="57">
        <v>976.39700000000005</v>
      </c>
      <c r="E28" s="57">
        <v>2.3260000000000001</v>
      </c>
      <c r="F28" s="57">
        <v>1.29</v>
      </c>
      <c r="G28" s="57">
        <f t="shared" si="5"/>
        <v>4830.6360000000004</v>
      </c>
      <c r="H28" s="57">
        <v>66.998999999999995</v>
      </c>
      <c r="I28" s="57">
        <v>25.191000000000003</v>
      </c>
      <c r="J28" s="57">
        <v>605.88599999999997</v>
      </c>
      <c r="K28" s="57">
        <v>0.27</v>
      </c>
      <c r="L28" s="57">
        <f t="shared" si="6"/>
        <v>4132.2900000000009</v>
      </c>
      <c r="M28" s="57">
        <f t="shared" si="7"/>
        <v>49587.48000000001</v>
      </c>
      <c r="N28" s="57">
        <f t="shared" si="0"/>
        <v>202.38053064839346</v>
      </c>
      <c r="O28" s="57">
        <f t="shared" si="1"/>
        <v>6487.6953000000012</v>
      </c>
      <c r="P28" s="57">
        <f t="shared" si="2"/>
        <v>26.478119426498143</v>
      </c>
      <c r="Q28" s="57">
        <f t="shared" si="3"/>
        <v>6385.8384837900012</v>
      </c>
      <c r="R28" s="57">
        <f t="shared" si="4"/>
        <v>26.062412951502122</v>
      </c>
      <c r="S28" s="150">
        <v>0.98429999999999995</v>
      </c>
    </row>
    <row r="29" spans="1:23" ht="13.95" customHeight="1" x14ac:dyDescent="0.25">
      <c r="A29" s="94">
        <v>1989</v>
      </c>
      <c r="B29" s="95">
        <v>247.34200000000001</v>
      </c>
      <c r="C29" s="57">
        <v>5620.9170000000004</v>
      </c>
      <c r="D29" s="57">
        <v>948.971</v>
      </c>
      <c r="E29" s="57">
        <v>22.908999999999999</v>
      </c>
      <c r="F29" s="57">
        <v>0.27</v>
      </c>
      <c r="G29" s="57">
        <f t="shared" si="5"/>
        <v>4695.125</v>
      </c>
      <c r="H29" s="57">
        <v>52.421000000000006</v>
      </c>
      <c r="I29" s="57">
        <v>28</v>
      </c>
      <c r="J29" s="57">
        <v>641.84199999999998</v>
      </c>
      <c r="K29" s="57">
        <v>0.36</v>
      </c>
      <c r="L29" s="57">
        <f t="shared" si="6"/>
        <v>3972.5019999999995</v>
      </c>
      <c r="M29" s="57">
        <f t="shared" si="7"/>
        <v>47670.02399999999</v>
      </c>
      <c r="N29" s="57">
        <f t="shared" si="0"/>
        <v>192.72919277761153</v>
      </c>
      <c r="O29" s="57">
        <f t="shared" si="1"/>
        <v>6236.8281399999996</v>
      </c>
      <c r="P29" s="57">
        <f t="shared" si="2"/>
        <v>25.215402721737512</v>
      </c>
      <c r="Q29" s="57">
        <f t="shared" si="3"/>
        <v>6141.4046694580002</v>
      </c>
      <c r="R29" s="57">
        <f t="shared" si="4"/>
        <v>24.829607060094929</v>
      </c>
      <c r="S29" s="150">
        <v>0.98470000000000002</v>
      </c>
    </row>
    <row r="30" spans="1:23" s="8" customFormat="1" ht="13.95" customHeight="1" x14ac:dyDescent="0.25">
      <c r="A30" s="94">
        <v>1990</v>
      </c>
      <c r="B30" s="95">
        <v>250.13200000000001</v>
      </c>
      <c r="C30" s="57">
        <v>5687</v>
      </c>
      <c r="D30" s="57">
        <v>1050.731</v>
      </c>
      <c r="E30" s="57">
        <v>8.0329999999999995</v>
      </c>
      <c r="F30" s="57">
        <v>0.36</v>
      </c>
      <c r="G30" s="57">
        <f t="shared" si="5"/>
        <v>4644.6620000000003</v>
      </c>
      <c r="H30" s="57">
        <v>53.216999999999999</v>
      </c>
      <c r="I30" s="57">
        <v>32</v>
      </c>
      <c r="J30" s="57">
        <v>678.48559523809536</v>
      </c>
      <c r="K30" s="57">
        <v>0.45</v>
      </c>
      <c r="L30" s="57">
        <f t="shared" si="6"/>
        <v>3880.5094047619054</v>
      </c>
      <c r="M30" s="57">
        <f t="shared" si="7"/>
        <v>46566.112857142864</v>
      </c>
      <c r="N30" s="57">
        <f t="shared" si="0"/>
        <v>186.1661556983627</v>
      </c>
      <c r="O30" s="57">
        <f t="shared" si="1"/>
        <v>6092.3997654761915</v>
      </c>
      <c r="P30" s="57">
        <f t="shared" si="2"/>
        <v>24.356738703869123</v>
      </c>
      <c r="Q30" s="57">
        <f t="shared" si="3"/>
        <v>6001.0137689940484</v>
      </c>
      <c r="R30" s="57">
        <f t="shared" si="4"/>
        <v>23.991387623311084</v>
      </c>
      <c r="S30" s="150">
        <v>0.98499999999999999</v>
      </c>
      <c r="T30" s="6"/>
      <c r="U30" s="6"/>
      <c r="V30" s="6"/>
      <c r="W30" s="6"/>
    </row>
    <row r="31" spans="1:23" ht="13.95" customHeight="1" x14ac:dyDescent="0.25">
      <c r="A31" s="92">
        <v>1991</v>
      </c>
      <c r="B31" s="50">
        <v>253.49299999999999</v>
      </c>
      <c r="C31" s="52">
        <v>5800.583333333333</v>
      </c>
      <c r="D31" s="52">
        <v>1145.076</v>
      </c>
      <c r="E31" s="148">
        <v>1.64</v>
      </c>
      <c r="F31" s="52">
        <v>0.45</v>
      </c>
      <c r="G31" s="52">
        <f t="shared" si="5"/>
        <v>4657.5973333333332</v>
      </c>
      <c r="H31" s="52">
        <v>82.856999999999999</v>
      </c>
      <c r="I31" s="149">
        <v>13</v>
      </c>
      <c r="J31" s="52">
        <v>708.58399999999995</v>
      </c>
      <c r="K31" s="52">
        <v>0.63</v>
      </c>
      <c r="L31" s="52">
        <f t="shared" si="6"/>
        <v>3852.5263333333332</v>
      </c>
      <c r="M31" s="52">
        <f t="shared" si="7"/>
        <v>46230.315999999999</v>
      </c>
      <c r="N31" s="52">
        <f t="shared" si="0"/>
        <v>182.37314639851988</v>
      </c>
      <c r="O31" s="52">
        <f t="shared" si="1"/>
        <v>6048.4663433333335</v>
      </c>
      <c r="P31" s="52">
        <f t="shared" si="2"/>
        <v>23.860486653806351</v>
      </c>
      <c r="Q31" s="52">
        <f t="shared" si="3"/>
        <v>5957.7393481833333</v>
      </c>
      <c r="R31" s="52">
        <f t="shared" si="4"/>
        <v>23.502579353999256</v>
      </c>
      <c r="S31" s="173">
        <v>0.98499999999999999</v>
      </c>
    </row>
    <row r="32" spans="1:23" ht="13.95" customHeight="1" x14ac:dyDescent="0.25">
      <c r="A32" s="92">
        <v>1992</v>
      </c>
      <c r="B32" s="50">
        <v>256.89400000000001</v>
      </c>
      <c r="C32" s="52">
        <v>5905</v>
      </c>
      <c r="D32" s="52">
        <v>1233.8440000000001</v>
      </c>
      <c r="E32" s="148">
        <v>3.4830000000000001</v>
      </c>
      <c r="F32" s="52">
        <v>0.63</v>
      </c>
      <c r="G32" s="52">
        <f t="shared" si="5"/>
        <v>4675.2690000000002</v>
      </c>
      <c r="H32" s="52">
        <v>84.215999999999994</v>
      </c>
      <c r="I32" s="149">
        <v>13</v>
      </c>
      <c r="J32" s="52">
        <v>732.01300000000003</v>
      </c>
      <c r="K32" s="52">
        <v>0.45</v>
      </c>
      <c r="L32" s="52">
        <f t="shared" si="6"/>
        <v>3845.59</v>
      </c>
      <c r="M32" s="52">
        <f t="shared" si="7"/>
        <v>46147.08</v>
      </c>
      <c r="N32" s="52">
        <f t="shared" si="0"/>
        <v>179.63471315017088</v>
      </c>
      <c r="O32" s="52">
        <f t="shared" si="1"/>
        <v>6037.5763000000006</v>
      </c>
      <c r="P32" s="52">
        <f t="shared" si="2"/>
        <v>23.502208303814026</v>
      </c>
      <c r="Q32" s="52">
        <f t="shared" si="3"/>
        <v>5947.0126555000006</v>
      </c>
      <c r="R32" s="52">
        <f t="shared" si="4"/>
        <v>23.149675179256818</v>
      </c>
      <c r="S32" s="173">
        <v>0.98499999999999999</v>
      </c>
    </row>
    <row r="33" spans="1:23" ht="13.95" customHeight="1" x14ac:dyDescent="0.25">
      <c r="A33" s="92">
        <v>1993</v>
      </c>
      <c r="B33" s="50">
        <v>260.255</v>
      </c>
      <c r="C33" s="52">
        <v>6005.666666666667</v>
      </c>
      <c r="D33" s="52">
        <v>1268.6279999999999</v>
      </c>
      <c r="E33" s="148">
        <v>3.2719999999999998</v>
      </c>
      <c r="F33" s="52">
        <v>0.45</v>
      </c>
      <c r="G33" s="52">
        <f t="shared" si="5"/>
        <v>4740.760666666667</v>
      </c>
      <c r="H33" s="52">
        <v>100.562</v>
      </c>
      <c r="I33" s="149">
        <v>15</v>
      </c>
      <c r="J33" s="52">
        <v>769.61300000000006</v>
      </c>
      <c r="K33" s="52">
        <v>0.3</v>
      </c>
      <c r="L33" s="52">
        <f t="shared" si="6"/>
        <v>3855.2856666666667</v>
      </c>
      <c r="M33" s="52">
        <f t="shared" si="7"/>
        <v>46263.428</v>
      </c>
      <c r="N33" s="52">
        <f t="shared" si="0"/>
        <v>177.76191811876814</v>
      </c>
      <c r="O33" s="52">
        <f t="shared" si="1"/>
        <v>6052.7984966666672</v>
      </c>
      <c r="P33" s="52">
        <f t="shared" si="2"/>
        <v>23.257184287205501</v>
      </c>
      <c r="Q33" s="52">
        <f t="shared" si="3"/>
        <v>5962.0065192166676</v>
      </c>
      <c r="R33" s="52">
        <f t="shared" si="4"/>
        <v>22.908326522897418</v>
      </c>
      <c r="S33" s="173">
        <v>0.98499999999999999</v>
      </c>
    </row>
    <row r="34" spans="1:23" ht="13.95" customHeight="1" x14ac:dyDescent="0.25">
      <c r="A34" s="92">
        <v>1994</v>
      </c>
      <c r="B34" s="50">
        <v>263.43599999999998</v>
      </c>
      <c r="C34" s="52">
        <v>6178.666666666667</v>
      </c>
      <c r="D34" s="52">
        <v>1402.6690000000001</v>
      </c>
      <c r="E34" s="148">
        <v>2.6240000000000001</v>
      </c>
      <c r="F34" s="52">
        <v>0.3</v>
      </c>
      <c r="G34" s="52">
        <f t="shared" si="5"/>
        <v>4778.9216666666671</v>
      </c>
      <c r="H34" s="52">
        <v>110.41500000000001</v>
      </c>
      <c r="I34" s="149">
        <v>19</v>
      </c>
      <c r="J34" s="52">
        <v>805.37300000000005</v>
      </c>
      <c r="K34" s="52">
        <v>0.12</v>
      </c>
      <c r="L34" s="52">
        <f t="shared" si="6"/>
        <v>3844.0136666666672</v>
      </c>
      <c r="M34" s="52">
        <f t="shared" si="7"/>
        <v>46128.164000000004</v>
      </c>
      <c r="N34" s="52">
        <f t="shared" si="0"/>
        <v>175.1019754323631</v>
      </c>
      <c r="O34" s="52">
        <f t="shared" si="1"/>
        <v>6035.1014566666681</v>
      </c>
      <c r="P34" s="52">
        <f t="shared" si="2"/>
        <v>22.909175119067509</v>
      </c>
      <c r="Q34" s="52">
        <f t="shared" si="3"/>
        <v>5944.5749348166682</v>
      </c>
      <c r="R34" s="52">
        <f t="shared" si="4"/>
        <v>22.565537492281496</v>
      </c>
      <c r="S34" s="173">
        <v>0.98499999999999999</v>
      </c>
    </row>
    <row r="35" spans="1:23" s="8" customFormat="1" ht="13.95" customHeight="1" x14ac:dyDescent="0.25">
      <c r="A35" s="92">
        <v>1995</v>
      </c>
      <c r="B35" s="50">
        <v>266.55700000000002</v>
      </c>
      <c r="C35" s="52">
        <v>6230.75</v>
      </c>
      <c r="D35" s="52">
        <v>1427.693</v>
      </c>
      <c r="E35" s="148">
        <v>3.0958680000000003</v>
      </c>
      <c r="F35" s="52">
        <v>0.12</v>
      </c>
      <c r="G35" s="52">
        <f t="shared" si="5"/>
        <v>4806.272868</v>
      </c>
      <c r="H35" s="52">
        <v>109.00366699999999</v>
      </c>
      <c r="I35" s="149">
        <v>22</v>
      </c>
      <c r="J35" s="52">
        <v>847.19600000000003</v>
      </c>
      <c r="K35" s="52">
        <v>0.78</v>
      </c>
      <c r="L35" s="52">
        <f t="shared" si="6"/>
        <v>3827.293201</v>
      </c>
      <c r="M35" s="52">
        <f t="shared" si="7"/>
        <v>45927.518411999998</v>
      </c>
      <c r="N35" s="52">
        <f t="shared" si="0"/>
        <v>172.29905203014738</v>
      </c>
      <c r="O35" s="52">
        <f t="shared" si="1"/>
        <v>6008.8503255699998</v>
      </c>
      <c r="P35" s="52">
        <f t="shared" si="2"/>
        <v>22.542459307277614</v>
      </c>
      <c r="Q35" s="52">
        <f t="shared" si="3"/>
        <v>5918.71757068645</v>
      </c>
      <c r="R35" s="52">
        <f t="shared" si="4"/>
        <v>22.204322417668454</v>
      </c>
      <c r="S35" s="173">
        <v>0.98499999999999999</v>
      </c>
      <c r="T35" s="6"/>
      <c r="U35" s="6"/>
      <c r="V35" s="6"/>
      <c r="W35" s="6"/>
    </row>
    <row r="36" spans="1:23" ht="13.95" customHeight="1" x14ac:dyDescent="0.25">
      <c r="A36" s="94">
        <v>1996</v>
      </c>
      <c r="B36" s="95">
        <v>269.66699999999997</v>
      </c>
      <c r="C36" s="57">
        <v>6377.666666666667</v>
      </c>
      <c r="D36" s="57">
        <v>1510.796</v>
      </c>
      <c r="E36" s="57">
        <v>5.3532660000000014</v>
      </c>
      <c r="F36" s="57">
        <v>0.78</v>
      </c>
      <c r="G36" s="57">
        <f t="shared" si="5"/>
        <v>4873.0039326666665</v>
      </c>
      <c r="H36" s="57">
        <v>113.83670900000001</v>
      </c>
      <c r="I36" s="57">
        <v>22</v>
      </c>
      <c r="J36" s="57">
        <v>864.73800000000006</v>
      </c>
      <c r="K36" s="57">
        <v>0.81</v>
      </c>
      <c r="L36" s="57">
        <f t="shared" si="6"/>
        <v>3871.6192236666661</v>
      </c>
      <c r="M36" s="57">
        <f t="shared" si="7"/>
        <v>46459.430683999992</v>
      </c>
      <c r="N36" s="57">
        <f t="shared" si="0"/>
        <v>172.2844496508657</v>
      </c>
      <c r="O36" s="57">
        <f t="shared" si="1"/>
        <v>6078.4421811566663</v>
      </c>
      <c r="P36" s="57">
        <f t="shared" si="2"/>
        <v>22.540548829321597</v>
      </c>
      <c r="Q36" s="57">
        <f t="shared" si="3"/>
        <v>5987.2655484393163</v>
      </c>
      <c r="R36" s="57">
        <f t="shared" si="4"/>
        <v>22.202440596881772</v>
      </c>
      <c r="S36" s="150">
        <v>0.98499999999999999</v>
      </c>
    </row>
    <row r="37" spans="1:23" ht="13.95" customHeight="1" x14ac:dyDescent="0.25">
      <c r="A37" s="94">
        <v>1997</v>
      </c>
      <c r="B37" s="95">
        <v>272.91199999999998</v>
      </c>
      <c r="C37" s="57">
        <v>6473.083333333333</v>
      </c>
      <c r="D37" s="57">
        <v>1589.973</v>
      </c>
      <c r="E37" s="57">
        <v>4.6628410000000002</v>
      </c>
      <c r="F37" s="57">
        <v>0.81</v>
      </c>
      <c r="G37" s="57">
        <f t="shared" si="5"/>
        <v>4888.5831743333338</v>
      </c>
      <c r="H37" s="57">
        <v>99.543747999999994</v>
      </c>
      <c r="I37" s="57">
        <v>29</v>
      </c>
      <c r="J37" s="57">
        <v>894.70500000000004</v>
      </c>
      <c r="K37" s="57" t="s">
        <v>13</v>
      </c>
      <c r="L37" s="57">
        <f>G37-H37-I37-J37</f>
        <v>3865.3344263333338</v>
      </c>
      <c r="M37" s="57">
        <f t="shared" si="7"/>
        <v>46384.013116000002</v>
      </c>
      <c r="N37" s="57">
        <f t="shared" si="0"/>
        <v>169.95959545934224</v>
      </c>
      <c r="O37" s="57">
        <f t="shared" si="1"/>
        <v>6068.5750493433343</v>
      </c>
      <c r="P37" s="57">
        <f t="shared" si="2"/>
        <v>22.23638040593061</v>
      </c>
      <c r="Q37" s="57">
        <f t="shared" si="3"/>
        <v>5977.5464236031839</v>
      </c>
      <c r="R37" s="57">
        <f t="shared" si="4"/>
        <v>21.902834699841652</v>
      </c>
      <c r="S37" s="150">
        <v>0.98499999999999999</v>
      </c>
    </row>
    <row r="38" spans="1:23" ht="13.95" customHeight="1" x14ac:dyDescent="0.25">
      <c r="A38" s="94">
        <v>1998</v>
      </c>
      <c r="B38" s="95">
        <v>276.11500000000001</v>
      </c>
      <c r="C38" s="57">
        <v>6666.916666666667</v>
      </c>
      <c r="D38" s="57">
        <v>1645.1780000000001</v>
      </c>
      <c r="E38" s="57">
        <v>4.0110620000000008</v>
      </c>
      <c r="F38" s="150" t="s">
        <v>13</v>
      </c>
      <c r="G38" s="57">
        <f>C38-D38+E38</f>
        <v>5025.7497286666667</v>
      </c>
      <c r="H38" s="57">
        <v>102.387878</v>
      </c>
      <c r="I38" s="57">
        <v>24</v>
      </c>
      <c r="J38" s="57">
        <v>921.60380158730163</v>
      </c>
      <c r="K38" s="57" t="s">
        <v>13</v>
      </c>
      <c r="L38" s="57">
        <f t="shared" ref="L38:L51" si="8">G38-H38-I38-J38</f>
        <v>3977.7580490793644</v>
      </c>
      <c r="M38" s="57">
        <f t="shared" si="7"/>
        <v>47733.096588952372</v>
      </c>
      <c r="N38" s="57">
        <f t="shared" si="0"/>
        <v>172.87397131250518</v>
      </c>
      <c r="O38" s="57">
        <f t="shared" si="1"/>
        <v>6245.0801370546023</v>
      </c>
      <c r="P38" s="57">
        <f t="shared" si="2"/>
        <v>22.617677913386096</v>
      </c>
      <c r="Q38" s="57">
        <f t="shared" si="3"/>
        <v>6151.4039349987834</v>
      </c>
      <c r="R38" s="57">
        <f t="shared" si="4"/>
        <v>22.278412744685305</v>
      </c>
      <c r="S38" s="150">
        <v>0.98499999999999999</v>
      </c>
    </row>
    <row r="39" spans="1:23" ht="13.95" customHeight="1" x14ac:dyDescent="0.25">
      <c r="A39" s="94">
        <v>1999</v>
      </c>
      <c r="B39" s="95">
        <v>279.29500000000002</v>
      </c>
      <c r="C39" s="57">
        <v>6932.5000000000009</v>
      </c>
      <c r="D39" s="57">
        <v>1754.671</v>
      </c>
      <c r="E39" s="57">
        <v>5.0617320000000001</v>
      </c>
      <c r="F39" s="150" t="s">
        <v>13</v>
      </c>
      <c r="G39" s="57">
        <f t="shared" ref="G39:G61" si="9">C39-D39+E39</f>
        <v>5182.8907320000008</v>
      </c>
      <c r="H39" s="57">
        <v>84.869197</v>
      </c>
      <c r="I39" s="57">
        <v>17</v>
      </c>
      <c r="J39" s="57">
        <v>943.40653968253946</v>
      </c>
      <c r="K39" s="57" t="s">
        <v>13</v>
      </c>
      <c r="L39" s="57">
        <f t="shared" si="8"/>
        <v>4137.6149953174609</v>
      </c>
      <c r="M39" s="57">
        <f t="shared" si="7"/>
        <v>49651.37994380953</v>
      </c>
      <c r="N39" s="57">
        <f t="shared" si="0"/>
        <v>177.77396639327424</v>
      </c>
      <c r="O39" s="57">
        <f t="shared" si="1"/>
        <v>6496.0555426484134</v>
      </c>
      <c r="P39" s="57">
        <f t="shared" si="2"/>
        <v>23.258760603120045</v>
      </c>
      <c r="Q39" s="57">
        <f t="shared" si="3"/>
        <v>6398.6147095086872</v>
      </c>
      <c r="R39" s="57">
        <f t="shared" si="4"/>
        <v>22.909879194073245</v>
      </c>
      <c r="S39" s="150">
        <v>0.98499999999999999</v>
      </c>
    </row>
    <row r="40" spans="1:23" ht="13.95" customHeight="1" x14ac:dyDescent="0.25">
      <c r="A40" s="94">
        <v>2000</v>
      </c>
      <c r="B40" s="95">
        <v>282.38499999999999</v>
      </c>
      <c r="C40" s="57">
        <v>7062.3329999999996</v>
      </c>
      <c r="D40" s="57">
        <v>1814.463</v>
      </c>
      <c r="E40" s="57">
        <v>3.5595180000000002</v>
      </c>
      <c r="F40" s="150" t="s">
        <v>13</v>
      </c>
      <c r="G40" s="57">
        <f t="shared" si="9"/>
        <v>5251.4295179999999</v>
      </c>
      <c r="H40" s="57">
        <v>94.045653999999999</v>
      </c>
      <c r="I40" s="57">
        <v>29</v>
      </c>
      <c r="J40" s="57">
        <v>940.22</v>
      </c>
      <c r="K40" s="57" t="s">
        <v>13</v>
      </c>
      <c r="L40" s="57">
        <f t="shared" si="8"/>
        <v>4188.1638640000001</v>
      </c>
      <c r="M40" s="57">
        <f t="shared" si="7"/>
        <v>50257.966368000001</v>
      </c>
      <c r="N40" s="57">
        <f t="shared" si="0"/>
        <v>177.97675644244561</v>
      </c>
      <c r="O40" s="57">
        <f t="shared" ref="O40:O45" si="10">L40*1.57</f>
        <v>6575.4172664800008</v>
      </c>
      <c r="P40" s="57">
        <f t="shared" si="2"/>
        <v>23.285292301219968</v>
      </c>
      <c r="Q40" s="57">
        <f t="shared" ref="Q40:Q45" si="11">IF(O40=0,0,IF(S40=0,0,O40*S40))</f>
        <v>6476.7860074828004</v>
      </c>
      <c r="R40" s="57">
        <f t="shared" si="4"/>
        <v>22.936012916701667</v>
      </c>
      <c r="S40" s="150">
        <v>0.98499999999999999</v>
      </c>
    </row>
    <row r="41" spans="1:23" ht="13.95" customHeight="1" x14ac:dyDescent="0.25">
      <c r="A41" s="92">
        <v>2001</v>
      </c>
      <c r="B41" s="50">
        <v>285.30901899999998</v>
      </c>
      <c r="C41" s="52">
        <v>7187</v>
      </c>
      <c r="D41" s="52">
        <v>1835.133</v>
      </c>
      <c r="E41" s="148">
        <v>3.7403819999999994</v>
      </c>
      <c r="F41" s="151" t="s">
        <v>13</v>
      </c>
      <c r="G41" s="52">
        <f t="shared" si="9"/>
        <v>5355.6073820000001</v>
      </c>
      <c r="H41" s="52">
        <v>91.054647000000003</v>
      </c>
      <c r="I41" s="149">
        <v>22</v>
      </c>
      <c r="J41" s="52">
        <v>964.2</v>
      </c>
      <c r="K41" s="51" t="s">
        <v>13</v>
      </c>
      <c r="L41" s="52">
        <f t="shared" si="8"/>
        <v>4278.3527350000004</v>
      </c>
      <c r="M41" s="52">
        <f t="shared" si="7"/>
        <v>51340.232820000005</v>
      </c>
      <c r="N41" s="52">
        <f t="shared" si="0"/>
        <v>179.94605638456881</v>
      </c>
      <c r="O41" s="52">
        <f t="shared" si="10"/>
        <v>6717.0137939500009</v>
      </c>
      <c r="P41" s="52">
        <f t="shared" si="2"/>
        <v>23.542942376981085</v>
      </c>
      <c r="Q41" s="52">
        <f t="shared" si="11"/>
        <v>6616.2585870407511</v>
      </c>
      <c r="R41" s="52">
        <f t="shared" si="4"/>
        <v>23.189798241326368</v>
      </c>
      <c r="S41" s="173">
        <v>0.98499999999999999</v>
      </c>
    </row>
    <row r="42" spans="1:23" ht="13.95" customHeight="1" x14ac:dyDescent="0.25">
      <c r="A42" s="92">
        <v>2002</v>
      </c>
      <c r="B42" s="50">
        <v>288.10481800000002</v>
      </c>
      <c r="C42" s="52">
        <v>7270</v>
      </c>
      <c r="D42" s="52">
        <v>1883.3</v>
      </c>
      <c r="E42" s="148">
        <v>4.0610119999999998</v>
      </c>
      <c r="F42" s="151" t="s">
        <v>13</v>
      </c>
      <c r="G42" s="52">
        <f t="shared" si="9"/>
        <v>5390.7610119999999</v>
      </c>
      <c r="H42" s="52">
        <v>88.651677000000007</v>
      </c>
      <c r="I42" s="149">
        <v>17</v>
      </c>
      <c r="J42" s="52">
        <v>961.3</v>
      </c>
      <c r="K42" s="51" t="s">
        <v>13</v>
      </c>
      <c r="L42" s="52">
        <f t="shared" si="8"/>
        <v>4323.8093349999999</v>
      </c>
      <c r="M42" s="52">
        <f t="shared" si="7"/>
        <v>51885.712019999999</v>
      </c>
      <c r="N42" s="52">
        <f t="shared" si="0"/>
        <v>180.09317712972089</v>
      </c>
      <c r="O42" s="52">
        <f t="shared" si="10"/>
        <v>6788.3806559499999</v>
      </c>
      <c r="P42" s="52">
        <f t="shared" si="2"/>
        <v>23.562190674471815</v>
      </c>
      <c r="Q42" s="52">
        <f t="shared" si="11"/>
        <v>6686.5549461107494</v>
      </c>
      <c r="R42" s="52">
        <f t="shared" si="4"/>
        <v>23.208757814354737</v>
      </c>
      <c r="S42" s="173">
        <v>0.98499999999999999</v>
      </c>
    </row>
    <row r="43" spans="1:23" ht="13.95" customHeight="1" x14ac:dyDescent="0.25">
      <c r="A43" s="92">
        <v>2003</v>
      </c>
      <c r="B43" s="50">
        <v>290.81963400000001</v>
      </c>
      <c r="C43" s="52">
        <v>7299</v>
      </c>
      <c r="D43" s="52">
        <v>1828.1</v>
      </c>
      <c r="E43" s="148">
        <v>5.3595370000000004</v>
      </c>
      <c r="F43" s="151" t="s">
        <v>13</v>
      </c>
      <c r="G43" s="52">
        <f t="shared" si="9"/>
        <v>5476.2595369999999</v>
      </c>
      <c r="H43" s="52">
        <v>87.356053999999986</v>
      </c>
      <c r="I43" s="149">
        <v>14</v>
      </c>
      <c r="J43" s="52">
        <v>959.4</v>
      </c>
      <c r="K43" s="51" t="s">
        <v>13</v>
      </c>
      <c r="L43" s="52">
        <f t="shared" si="8"/>
        <v>4415.5034830000004</v>
      </c>
      <c r="M43" s="52">
        <f t="shared" si="7"/>
        <v>52986.041796000005</v>
      </c>
      <c r="N43" s="52">
        <f t="shared" si="0"/>
        <v>182.19554528426372</v>
      </c>
      <c r="O43" s="52">
        <f t="shared" si="10"/>
        <v>6932.3404683100007</v>
      </c>
      <c r="P43" s="52">
        <f t="shared" si="2"/>
        <v>23.837250508024503</v>
      </c>
      <c r="Q43" s="52">
        <f t="shared" si="11"/>
        <v>6828.3553612853502</v>
      </c>
      <c r="R43" s="52">
        <f t="shared" si="4"/>
        <v>23.479691750404136</v>
      </c>
      <c r="S43" s="173">
        <v>0.98499999999999999</v>
      </c>
    </row>
    <row r="44" spans="1:23" ht="13.95" customHeight="1" x14ac:dyDescent="0.25">
      <c r="A44" s="92">
        <v>2004</v>
      </c>
      <c r="B44" s="50">
        <v>293.46318500000001</v>
      </c>
      <c r="C44" s="52">
        <v>7450</v>
      </c>
      <c r="D44" s="52">
        <v>1929.4</v>
      </c>
      <c r="E44" s="148">
        <v>3.9052990000000003</v>
      </c>
      <c r="F44" s="151" t="s">
        <v>13</v>
      </c>
      <c r="G44" s="52">
        <f t="shared" si="9"/>
        <v>5524.5052990000004</v>
      </c>
      <c r="H44" s="52">
        <v>105.91764999999999</v>
      </c>
      <c r="I44" s="149">
        <v>19</v>
      </c>
      <c r="J44" s="52">
        <v>988.1</v>
      </c>
      <c r="K44" s="51" t="s">
        <v>13</v>
      </c>
      <c r="L44" s="52">
        <f t="shared" si="8"/>
        <v>4411.4876489999997</v>
      </c>
      <c r="M44" s="52">
        <f t="shared" si="7"/>
        <v>52937.851788</v>
      </c>
      <c r="N44" s="52">
        <f t="shared" si="0"/>
        <v>180.39009488702987</v>
      </c>
      <c r="O44" s="52">
        <f t="shared" si="10"/>
        <v>6926.0356089299994</v>
      </c>
      <c r="P44" s="52">
        <f t="shared" si="2"/>
        <v>23.601037414386404</v>
      </c>
      <c r="Q44" s="52">
        <f t="shared" si="11"/>
        <v>6822.1450747960489</v>
      </c>
      <c r="R44" s="52">
        <f t="shared" si="4"/>
        <v>23.247021853170608</v>
      </c>
      <c r="S44" s="173">
        <v>0.98499999999999999</v>
      </c>
    </row>
    <row r="45" spans="1:23" ht="13.95" customHeight="1" x14ac:dyDescent="0.25">
      <c r="A45" s="92">
        <v>2005</v>
      </c>
      <c r="B45" s="50">
        <v>296.186216</v>
      </c>
      <c r="C45" s="52">
        <v>7538</v>
      </c>
      <c r="D45" s="52">
        <v>2051.1</v>
      </c>
      <c r="E45" s="148">
        <v>3.2199700000000004</v>
      </c>
      <c r="F45" s="151" t="s">
        <v>13</v>
      </c>
      <c r="G45" s="52">
        <f t="shared" si="9"/>
        <v>5490.1199699999997</v>
      </c>
      <c r="H45" s="52">
        <v>104.97335799999999</v>
      </c>
      <c r="I45" s="149">
        <v>23</v>
      </c>
      <c r="J45" s="52">
        <v>996.7</v>
      </c>
      <c r="K45" s="51" t="s">
        <v>13</v>
      </c>
      <c r="L45" s="52">
        <f t="shared" si="8"/>
        <v>4365.4466119999997</v>
      </c>
      <c r="M45" s="52">
        <f t="shared" si="7"/>
        <v>52385.359343999997</v>
      </c>
      <c r="N45" s="52">
        <f t="shared" si="0"/>
        <v>176.86629732965019</v>
      </c>
      <c r="O45" s="52">
        <f t="shared" si="10"/>
        <v>6853.7511808399995</v>
      </c>
      <c r="P45" s="52">
        <f t="shared" si="2"/>
        <v>23.140007233962567</v>
      </c>
      <c r="Q45" s="52">
        <f t="shared" si="11"/>
        <v>6750.9449131273996</v>
      </c>
      <c r="R45" s="52">
        <f t="shared" si="4"/>
        <v>22.79290712545313</v>
      </c>
      <c r="S45" s="173">
        <v>0.98499999999999999</v>
      </c>
    </row>
    <row r="46" spans="1:23" ht="13.95" customHeight="1" x14ac:dyDescent="0.25">
      <c r="A46" s="94">
        <v>2006</v>
      </c>
      <c r="B46" s="95">
        <v>298.99582500000002</v>
      </c>
      <c r="C46" s="57">
        <v>7650</v>
      </c>
      <c r="D46" s="57">
        <v>2023.1</v>
      </c>
      <c r="E46" s="57">
        <v>3.502949000000001</v>
      </c>
      <c r="F46" s="57" t="s">
        <v>13</v>
      </c>
      <c r="G46" s="57">
        <f t="shared" si="9"/>
        <v>5630.4029489999994</v>
      </c>
      <c r="H46" s="57">
        <v>108.40774100000002</v>
      </c>
      <c r="I46" s="57">
        <v>28</v>
      </c>
      <c r="J46" s="57">
        <v>992.2</v>
      </c>
      <c r="K46" s="57" t="s">
        <v>13</v>
      </c>
      <c r="L46" s="57">
        <f t="shared" si="8"/>
        <v>4501.7952079999995</v>
      </c>
      <c r="M46" s="57">
        <f t="shared" si="7"/>
        <v>54021.542495999995</v>
      </c>
      <c r="N46" s="57">
        <f t="shared" si="0"/>
        <v>180.67657799569605</v>
      </c>
      <c r="O46" s="57">
        <f t="shared" ref="O46:O51" si="12">L46*1.57</f>
        <v>7067.8184765599999</v>
      </c>
      <c r="P46" s="57">
        <f t="shared" si="2"/>
        <v>23.638518954436904</v>
      </c>
      <c r="Q46" s="57">
        <f t="shared" ref="Q46:Q51" si="13">IF(O46=0,0,IF(S46=0,0,O46*S46))</f>
        <v>6961.8011994115996</v>
      </c>
      <c r="R46" s="57">
        <f t="shared" si="4"/>
        <v>23.28394117012035</v>
      </c>
      <c r="S46" s="150">
        <v>0.98499999999999999</v>
      </c>
    </row>
    <row r="47" spans="1:23" ht="13.95" customHeight="1" x14ac:dyDescent="0.25">
      <c r="A47" s="94">
        <v>2007</v>
      </c>
      <c r="B47" s="95">
        <v>302.003917</v>
      </c>
      <c r="C47" s="57">
        <v>7587.8333333333303</v>
      </c>
      <c r="D47" s="57">
        <v>1997</v>
      </c>
      <c r="E47" s="57">
        <v>2.863791</v>
      </c>
      <c r="F47" s="57" t="s">
        <v>13</v>
      </c>
      <c r="G47" s="57">
        <f t="shared" si="9"/>
        <v>5593.6971243333301</v>
      </c>
      <c r="H47" s="57">
        <v>138.408804</v>
      </c>
      <c r="I47" s="57">
        <v>33.900112</v>
      </c>
      <c r="J47" s="57">
        <v>1016.3</v>
      </c>
      <c r="K47" s="57" t="s">
        <v>13</v>
      </c>
      <c r="L47" s="57">
        <f t="shared" si="8"/>
        <v>4405.0882083333299</v>
      </c>
      <c r="M47" s="57">
        <f t="shared" si="7"/>
        <v>52861.058499999956</v>
      </c>
      <c r="N47" s="57">
        <f t="shared" si="0"/>
        <v>175.03434731940897</v>
      </c>
      <c r="O47" s="57">
        <f t="shared" si="12"/>
        <v>6915.9884870833284</v>
      </c>
      <c r="P47" s="57">
        <f t="shared" si="2"/>
        <v>22.900327107622676</v>
      </c>
      <c r="Q47" s="57">
        <f t="shared" si="13"/>
        <v>6812.2486597770785</v>
      </c>
      <c r="R47" s="57">
        <f t="shared" si="4"/>
        <v>22.556822201008334</v>
      </c>
      <c r="S47" s="150">
        <v>0.98499999999999999</v>
      </c>
    </row>
    <row r="48" spans="1:23" ht="13.95" customHeight="1" x14ac:dyDescent="0.25">
      <c r="A48" s="94">
        <v>2008</v>
      </c>
      <c r="B48" s="95">
        <v>304.79776099999998</v>
      </c>
      <c r="C48" s="57">
        <v>7519.4166999999998</v>
      </c>
      <c r="D48" s="57">
        <v>2047.8</v>
      </c>
      <c r="E48" s="57">
        <v>3.1681370000000002</v>
      </c>
      <c r="F48" s="57" t="s">
        <v>13</v>
      </c>
      <c r="G48" s="57">
        <f t="shared" si="9"/>
        <v>5474.7848369999992</v>
      </c>
      <c r="H48" s="57">
        <v>113.038588</v>
      </c>
      <c r="I48" s="57">
        <v>35.559305000000002</v>
      </c>
      <c r="J48" s="57">
        <v>996.3</v>
      </c>
      <c r="K48" s="57" t="s">
        <v>13</v>
      </c>
      <c r="L48" s="57">
        <f t="shared" si="8"/>
        <v>4329.8869439999989</v>
      </c>
      <c r="M48" s="57">
        <f t="shared" si="7"/>
        <v>51958.643327999991</v>
      </c>
      <c r="N48" s="57">
        <f t="shared" si="0"/>
        <v>170.46924215430832</v>
      </c>
      <c r="O48" s="57">
        <f t="shared" si="12"/>
        <v>6797.9225020799986</v>
      </c>
      <c r="P48" s="57">
        <f t="shared" si="2"/>
        <v>22.303059181855339</v>
      </c>
      <c r="Q48" s="57">
        <f t="shared" si="13"/>
        <v>6695.9536645487988</v>
      </c>
      <c r="R48" s="57">
        <f t="shared" si="4"/>
        <v>21.968513294127508</v>
      </c>
      <c r="S48" s="150">
        <v>0.98499999999999999</v>
      </c>
    </row>
    <row r="49" spans="1:23" ht="13.95" customHeight="1" x14ac:dyDescent="0.25">
      <c r="A49" s="94">
        <v>2009</v>
      </c>
      <c r="B49" s="95">
        <v>307.43940600000002</v>
      </c>
      <c r="C49" s="57">
        <v>7568.9166999999998</v>
      </c>
      <c r="D49" s="57">
        <v>1993.7</v>
      </c>
      <c r="E49" s="57">
        <v>2.9788490000000003</v>
      </c>
      <c r="F49" s="57" t="s">
        <v>13</v>
      </c>
      <c r="G49" s="57">
        <f t="shared" si="9"/>
        <v>5578.195549</v>
      </c>
      <c r="H49" s="57">
        <v>125.301621</v>
      </c>
      <c r="I49" s="57">
        <v>33.695962999999999</v>
      </c>
      <c r="J49" s="57">
        <v>955.3</v>
      </c>
      <c r="K49" s="57" t="s">
        <v>13</v>
      </c>
      <c r="L49" s="57">
        <f t="shared" si="8"/>
        <v>4463.8979650000001</v>
      </c>
      <c r="M49" s="57">
        <f t="shared" ref="M49:M54" si="14">L49*12</f>
        <v>53566.775580000001</v>
      </c>
      <c r="N49" s="57">
        <f t="shared" ref="N49:N54" si="15">IF(M49=0,0,IF($B49=0,0,M49/$B49))</f>
        <v>174.23522988461667</v>
      </c>
      <c r="O49" s="57">
        <f t="shared" si="12"/>
        <v>7008.3198050500005</v>
      </c>
      <c r="P49" s="57">
        <f t="shared" ref="P49:P54" si="16">IF(O49=0,0,IF(B49=0,0,O49/B49))</f>
        <v>22.795775909904016</v>
      </c>
      <c r="Q49" s="57">
        <f t="shared" si="13"/>
        <v>6903.1950079742501</v>
      </c>
      <c r="R49" s="57">
        <f t="shared" ref="R49:R54" si="17">IF(Q49=0,0,IF(B49=0,0,Q49/B49))</f>
        <v>22.453839271255454</v>
      </c>
      <c r="S49" s="150">
        <v>0.98499999999999999</v>
      </c>
    </row>
    <row r="50" spans="1:23" ht="13.95" customHeight="1" x14ac:dyDescent="0.25">
      <c r="A50" s="94">
        <v>2010</v>
      </c>
      <c r="B50" s="95">
        <v>309.74127900000002</v>
      </c>
      <c r="C50" s="57">
        <v>7656</v>
      </c>
      <c r="D50" s="57">
        <v>2071.6</v>
      </c>
      <c r="E50" s="57">
        <v>3.4167729999999996</v>
      </c>
      <c r="F50" s="57" t="s">
        <v>13</v>
      </c>
      <c r="G50" s="57">
        <f t="shared" si="9"/>
        <v>5587.8167729999996</v>
      </c>
      <c r="H50" s="57">
        <v>126.48201199999998</v>
      </c>
      <c r="I50" s="57">
        <v>37.112375</v>
      </c>
      <c r="J50" s="57">
        <v>982.2</v>
      </c>
      <c r="K50" s="57" t="s">
        <v>13</v>
      </c>
      <c r="L50" s="57">
        <f t="shared" si="8"/>
        <v>4442.0223859999996</v>
      </c>
      <c r="M50" s="57">
        <f t="shared" si="14"/>
        <v>53304.268631999992</v>
      </c>
      <c r="N50" s="57">
        <f t="shared" si="15"/>
        <v>172.09287959322978</v>
      </c>
      <c r="O50" s="57">
        <f t="shared" si="12"/>
        <v>6973.9751460199996</v>
      </c>
      <c r="P50" s="57">
        <f t="shared" si="16"/>
        <v>22.515485080114232</v>
      </c>
      <c r="Q50" s="57">
        <f t="shared" si="13"/>
        <v>6869.3655188296998</v>
      </c>
      <c r="R50" s="57">
        <f t="shared" si="17"/>
        <v>22.177752803912519</v>
      </c>
      <c r="S50" s="150">
        <v>0.98499999999999999</v>
      </c>
    </row>
    <row r="51" spans="1:23" ht="13.95" customHeight="1" x14ac:dyDescent="0.25">
      <c r="A51" s="99">
        <v>2011</v>
      </c>
      <c r="B51" s="50">
        <v>311.97391399999998</v>
      </c>
      <c r="C51" s="152">
        <v>7715.3333000000002</v>
      </c>
      <c r="D51" s="153">
        <v>2083</v>
      </c>
      <c r="E51" s="154">
        <v>4.4324350000000008</v>
      </c>
      <c r="F51" s="151" t="s">
        <v>13</v>
      </c>
      <c r="G51" s="52">
        <f t="shared" si="9"/>
        <v>5636.7657349999999</v>
      </c>
      <c r="H51" s="153">
        <v>138.18316399999998</v>
      </c>
      <c r="I51" s="155">
        <v>36.766196000000001</v>
      </c>
      <c r="J51" s="153">
        <v>950.11400000000003</v>
      </c>
      <c r="K51" s="51" t="s">
        <v>13</v>
      </c>
      <c r="L51" s="52">
        <f t="shared" si="8"/>
        <v>4511.7023750000008</v>
      </c>
      <c r="M51" s="152">
        <f t="shared" si="14"/>
        <v>54140.428500000009</v>
      </c>
      <c r="N51" s="152">
        <f t="shared" si="15"/>
        <v>173.54152405191164</v>
      </c>
      <c r="O51" s="152">
        <f t="shared" si="12"/>
        <v>7083.3727287500014</v>
      </c>
      <c r="P51" s="152">
        <f t="shared" si="16"/>
        <v>22.705016063458441</v>
      </c>
      <c r="Q51" s="152">
        <f t="shared" si="13"/>
        <v>6977.1221378187511</v>
      </c>
      <c r="R51" s="152">
        <f t="shared" si="17"/>
        <v>22.364440822506563</v>
      </c>
      <c r="S51" s="174">
        <v>0.98499999999999999</v>
      </c>
    </row>
    <row r="52" spans="1:23" ht="13.95" customHeight="1" x14ac:dyDescent="0.25">
      <c r="A52" s="99">
        <v>2012</v>
      </c>
      <c r="B52" s="50">
        <v>314.16755799999999</v>
      </c>
      <c r="C52" s="152">
        <v>7884.0833333333339</v>
      </c>
      <c r="D52" s="153">
        <v>2114.3000000000002</v>
      </c>
      <c r="E52" s="153">
        <v>3.2687540000000004</v>
      </c>
      <c r="F52" s="156" t="s">
        <v>13</v>
      </c>
      <c r="G52" s="152">
        <f t="shared" si="9"/>
        <v>5773.0520873333335</v>
      </c>
      <c r="H52" s="153">
        <v>154.93125499999999</v>
      </c>
      <c r="I52" s="157" t="s">
        <v>13</v>
      </c>
      <c r="J52" s="153">
        <v>941.40499999999997</v>
      </c>
      <c r="K52" s="101" t="s">
        <v>13</v>
      </c>
      <c r="L52" s="152">
        <f t="shared" ref="L52:L57" si="18">G52-H52-J52</f>
        <v>4676.7158323333333</v>
      </c>
      <c r="M52" s="152">
        <f t="shared" si="14"/>
        <v>56120.589988</v>
      </c>
      <c r="N52" s="152">
        <f t="shared" si="15"/>
        <v>178.63267087558418</v>
      </c>
      <c r="O52" s="152">
        <f t="shared" ref="O52:O57" si="19">L52*1.57</f>
        <v>7342.4438567633333</v>
      </c>
      <c r="P52" s="152">
        <f t="shared" si="16"/>
        <v>23.37110777288893</v>
      </c>
      <c r="Q52" s="152">
        <f t="shared" ref="Q52:Q57" si="20">IF(O52=0,0,IF(S52=0,0,O52*S52))</f>
        <v>7232.3071989118835</v>
      </c>
      <c r="R52" s="152">
        <f t="shared" si="17"/>
        <v>23.020541156295597</v>
      </c>
      <c r="S52" s="174">
        <v>0.98499999999999999</v>
      </c>
    </row>
    <row r="53" spans="1:23" ht="13.95" customHeight="1" x14ac:dyDescent="0.25">
      <c r="A53" s="99">
        <v>2013</v>
      </c>
      <c r="B53" s="50">
        <v>316.29476599999998</v>
      </c>
      <c r="C53" s="152">
        <v>8232.7666666666664</v>
      </c>
      <c r="D53" s="153">
        <v>2134</v>
      </c>
      <c r="E53" s="153">
        <v>2.7688220000000001</v>
      </c>
      <c r="F53" s="156" t="s">
        <v>13</v>
      </c>
      <c r="G53" s="152">
        <f t="shared" si="9"/>
        <v>6101.5354886666664</v>
      </c>
      <c r="H53" s="153">
        <v>226.2099</v>
      </c>
      <c r="I53" s="157" t="s">
        <v>13</v>
      </c>
      <c r="J53" s="153">
        <v>963.7</v>
      </c>
      <c r="K53" s="101" t="s">
        <v>13</v>
      </c>
      <c r="L53" s="152">
        <f t="shared" si="18"/>
        <v>4911.6255886666668</v>
      </c>
      <c r="M53" s="152">
        <f t="shared" si="14"/>
        <v>58939.507064000005</v>
      </c>
      <c r="N53" s="152">
        <f t="shared" si="15"/>
        <v>186.34360539497516</v>
      </c>
      <c r="O53" s="152">
        <f t="shared" si="19"/>
        <v>7711.2521742066674</v>
      </c>
      <c r="P53" s="152">
        <f t="shared" si="16"/>
        <v>24.379955039175918</v>
      </c>
      <c r="Q53" s="152">
        <f t="shared" si="20"/>
        <v>7595.5833915935673</v>
      </c>
      <c r="R53" s="152">
        <f t="shared" si="17"/>
        <v>24.01425571358828</v>
      </c>
      <c r="S53" s="174">
        <v>0.98499999999999999</v>
      </c>
    </row>
    <row r="54" spans="1:23" ht="13.95" customHeight="1" x14ac:dyDescent="0.25">
      <c r="A54" s="99">
        <v>2014</v>
      </c>
      <c r="B54" s="50">
        <v>318.576955</v>
      </c>
      <c r="C54" s="152">
        <v>8508.6916666666675</v>
      </c>
      <c r="D54" s="153">
        <v>2262.1</v>
      </c>
      <c r="E54" s="153">
        <v>13.415154999999999</v>
      </c>
      <c r="F54" s="156" t="s">
        <v>13</v>
      </c>
      <c r="G54" s="152">
        <f t="shared" si="9"/>
        <v>6260.0068216666668</v>
      </c>
      <c r="H54" s="153">
        <v>223.039829</v>
      </c>
      <c r="I54" s="157" t="s">
        <v>13</v>
      </c>
      <c r="J54" s="153">
        <v>980.6</v>
      </c>
      <c r="K54" s="101" t="s">
        <v>13</v>
      </c>
      <c r="L54" s="152">
        <f t="shared" si="18"/>
        <v>5056.3669926666662</v>
      </c>
      <c r="M54" s="152">
        <f t="shared" si="14"/>
        <v>60676.403911999994</v>
      </c>
      <c r="N54" s="152">
        <f t="shared" si="15"/>
        <v>190.46074413009563</v>
      </c>
      <c r="O54" s="152">
        <f t="shared" si="19"/>
        <v>7938.4961784866664</v>
      </c>
      <c r="P54" s="152">
        <f t="shared" si="16"/>
        <v>24.918614023687514</v>
      </c>
      <c r="Q54" s="152">
        <f t="shared" si="20"/>
        <v>7819.4187358093659</v>
      </c>
      <c r="R54" s="152">
        <f t="shared" si="17"/>
        <v>24.544834813332201</v>
      </c>
      <c r="S54" s="174">
        <v>0.98499999999999999</v>
      </c>
    </row>
    <row r="55" spans="1:23" ht="13.95" customHeight="1" x14ac:dyDescent="0.25">
      <c r="A55" s="99">
        <v>2015</v>
      </c>
      <c r="B55" s="50">
        <v>320.87070299999999</v>
      </c>
      <c r="C55" s="152">
        <v>8144.116666666665</v>
      </c>
      <c r="D55" s="153">
        <v>2104.1999999999998</v>
      </c>
      <c r="E55" s="153">
        <v>71.961862999999994</v>
      </c>
      <c r="F55" s="156" t="s">
        <v>13</v>
      </c>
      <c r="G55" s="152">
        <f t="shared" si="9"/>
        <v>6111.8785296666647</v>
      </c>
      <c r="H55" s="153">
        <v>218.09791299999998</v>
      </c>
      <c r="I55" s="157" t="s">
        <v>13</v>
      </c>
      <c r="J55" s="153">
        <v>995.64970000000005</v>
      </c>
      <c r="K55" s="101" t="s">
        <v>13</v>
      </c>
      <c r="L55" s="152">
        <f t="shared" si="18"/>
        <v>4898.1309166666651</v>
      </c>
      <c r="M55" s="152">
        <f>L55*12</f>
        <v>58777.570999999982</v>
      </c>
      <c r="N55" s="152">
        <f>IF(M55=0,0,IF($B55=0,0,M55/$B55))</f>
        <v>183.18148229319641</v>
      </c>
      <c r="O55" s="152">
        <f t="shared" si="19"/>
        <v>7690.0655391666642</v>
      </c>
      <c r="P55" s="152">
        <f>IF(O55=0,0,IF(B55=0,0,O55/B55))</f>
        <v>23.966243933359863</v>
      </c>
      <c r="Q55" s="152">
        <f t="shared" si="20"/>
        <v>7574.7145560791641</v>
      </c>
      <c r="R55" s="152">
        <f>IF(Q55=0,0,IF(B55=0,0,Q55/B55))</f>
        <v>23.606750274359463</v>
      </c>
      <c r="S55" s="174">
        <v>0.98499999999999999</v>
      </c>
    </row>
    <row r="56" spans="1:23" ht="13.95" customHeight="1" x14ac:dyDescent="0.25">
      <c r="A56" s="94">
        <v>2016</v>
      </c>
      <c r="B56" s="95">
        <v>323.16101099999997</v>
      </c>
      <c r="C56" s="57">
        <v>8668.0166666666664</v>
      </c>
      <c r="D56" s="57">
        <v>2291.6999999999998</v>
      </c>
      <c r="E56" s="57">
        <v>20.511753000000006</v>
      </c>
      <c r="F56" s="57" t="s">
        <v>13</v>
      </c>
      <c r="G56" s="57">
        <f t="shared" si="9"/>
        <v>6396.8284196666664</v>
      </c>
      <c r="H56" s="57">
        <v>195.53457299999997</v>
      </c>
      <c r="I56" s="57" t="s">
        <v>13</v>
      </c>
      <c r="J56" s="57">
        <v>1009.6004</v>
      </c>
      <c r="K56" s="57" t="s">
        <v>13</v>
      </c>
      <c r="L56" s="57">
        <f t="shared" si="18"/>
        <v>5191.6934466666662</v>
      </c>
      <c r="M56" s="57">
        <f>L56*12</f>
        <v>62300.321359999994</v>
      </c>
      <c r="N56" s="57">
        <f>IF(M56=0,0,IF($B56=0,0,M56/$B56))</f>
        <v>192.78415167478232</v>
      </c>
      <c r="O56" s="57">
        <f t="shared" si="19"/>
        <v>8150.9587112666659</v>
      </c>
      <c r="P56" s="57">
        <f>IF(O56=0,0,IF(B56=0,0,O56/B56))</f>
        <v>25.222593177450687</v>
      </c>
      <c r="Q56" s="57">
        <f t="shared" si="20"/>
        <v>8028.6943305976656</v>
      </c>
      <c r="R56" s="57">
        <f>IF(Q56=0,0,IF(B56=0,0,Q56/B56))</f>
        <v>24.844254279788927</v>
      </c>
      <c r="S56" s="150">
        <v>0.98499999999999999</v>
      </c>
    </row>
    <row r="57" spans="1:23" ht="13.95" customHeight="1" x14ac:dyDescent="0.25">
      <c r="A57" s="94">
        <v>2017</v>
      </c>
      <c r="B57" s="95">
        <v>325.20603</v>
      </c>
      <c r="C57" s="57">
        <v>8947.1916666666675</v>
      </c>
      <c r="D57" s="57">
        <v>2307.0229999999997</v>
      </c>
      <c r="E57" s="57">
        <v>3.0474299999999999</v>
      </c>
      <c r="F57" s="57" t="s">
        <v>13</v>
      </c>
      <c r="G57" s="57">
        <f t="shared" si="9"/>
        <v>6643.2160966666679</v>
      </c>
      <c r="H57" s="57">
        <v>183.43111800000003</v>
      </c>
      <c r="I57" s="57" t="s">
        <v>13</v>
      </c>
      <c r="J57" s="57">
        <v>1035.199951171875</v>
      </c>
      <c r="K57" s="57" t="s">
        <v>13</v>
      </c>
      <c r="L57" s="57">
        <f t="shared" si="18"/>
        <v>5424.5850274947925</v>
      </c>
      <c r="M57" s="57">
        <f>L57*12</f>
        <v>65095.020329937513</v>
      </c>
      <c r="N57" s="57">
        <f>IF(M57=0,0,IF($B57=0,0,M57/$B57))</f>
        <v>200.1654776510064</v>
      </c>
      <c r="O57" s="57">
        <f t="shared" si="19"/>
        <v>8516.5984931668245</v>
      </c>
      <c r="P57" s="57">
        <f>IF(O57=0,0,IF(B57=0,0,O57/B57))</f>
        <v>26.188316659340003</v>
      </c>
      <c r="Q57" s="57">
        <f t="shared" si="20"/>
        <v>8388.8495157693214</v>
      </c>
      <c r="R57" s="57">
        <f>IF(Q57=0,0,IF(B57=0,0,Q57/B57))</f>
        <v>25.7954919094499</v>
      </c>
      <c r="S57" s="150">
        <v>0.98499999999999999</v>
      </c>
    </row>
    <row r="58" spans="1:23" ht="13.95" customHeight="1" x14ac:dyDescent="0.25">
      <c r="A58" s="94">
        <v>2018</v>
      </c>
      <c r="B58" s="95">
        <v>326.92397599999998</v>
      </c>
      <c r="C58" s="57">
        <v>9205.0333333333328</v>
      </c>
      <c r="D58" s="57">
        <v>2399.6</v>
      </c>
      <c r="E58" s="57">
        <v>3.1796870000000004</v>
      </c>
      <c r="F58" s="57" t="s">
        <v>13</v>
      </c>
      <c r="G58" s="57">
        <f t="shared" si="9"/>
        <v>6808.6130203333323</v>
      </c>
      <c r="H58" s="57">
        <v>193.44</v>
      </c>
      <c r="I58" s="57" t="s">
        <v>13</v>
      </c>
      <c r="J58" s="57">
        <v>1057.5</v>
      </c>
      <c r="K58" s="57" t="s">
        <v>13</v>
      </c>
      <c r="L58" s="57">
        <f>G58-H58-J58</f>
        <v>5557.6730203333327</v>
      </c>
      <c r="M58" s="57">
        <f>L58*12</f>
        <v>66692.076243999996</v>
      </c>
      <c r="N58" s="57">
        <f>IF(M58=0,0,IF($B58=0,0,M58/$B58))</f>
        <v>203.99873101996045</v>
      </c>
      <c r="O58" s="57">
        <f>L58*1.57</f>
        <v>8725.5466419233326</v>
      </c>
      <c r="P58" s="57">
        <f>IF(O58=0,0,IF(B58=0,0,O58/B58))</f>
        <v>26.68983397511149</v>
      </c>
      <c r="Q58" s="57">
        <f>IF(O58=0,0,IF(S58=0,0,O58*S58))</f>
        <v>8594.6634422944826</v>
      </c>
      <c r="R58" s="57">
        <f>IF(Q58=0,0,IF(B58=0,0,Q58/B58))</f>
        <v>26.289486465484817</v>
      </c>
      <c r="S58" s="150">
        <v>0.98499999999999999</v>
      </c>
    </row>
    <row r="59" spans="1:23" ht="13.95" customHeight="1" x14ac:dyDescent="0.25">
      <c r="A59" s="94">
        <v>2019</v>
      </c>
      <c r="B59" s="95">
        <v>328.475998</v>
      </c>
      <c r="C59" s="57">
        <v>9441.5666666666657</v>
      </c>
      <c r="D59" s="57">
        <v>2487.7429999999999</v>
      </c>
      <c r="E59" s="57">
        <v>3.269269</v>
      </c>
      <c r="F59" s="57" t="s">
        <v>13</v>
      </c>
      <c r="G59" s="57">
        <f t="shared" si="9"/>
        <v>6957.0929356666657</v>
      </c>
      <c r="H59" s="57">
        <v>211.78300000000002</v>
      </c>
      <c r="I59" s="57" t="s">
        <v>13</v>
      </c>
      <c r="J59" s="57">
        <v>1081.2</v>
      </c>
      <c r="K59" s="57" t="s">
        <v>13</v>
      </c>
      <c r="L59" s="57">
        <f>G59-H59-J59</f>
        <v>5664.1099356666655</v>
      </c>
      <c r="M59" s="57">
        <f>L59*12</f>
        <v>67969.319227999978</v>
      </c>
      <c r="N59" s="57">
        <f>IF(M59=0,0,IF($B59=0,0,M59/$B59))</f>
        <v>206.92324444357112</v>
      </c>
      <c r="O59" s="57">
        <f>L59*1.57</f>
        <v>8892.6525989966649</v>
      </c>
      <c r="P59" s="57">
        <f>IF(O59=0,0,IF(B59=0,0,O59/B59))</f>
        <v>27.072457814700559</v>
      </c>
      <c r="Q59" s="57">
        <f>IF(O59=0,0,IF(S59=0,0,O59*S59))</f>
        <v>8759.2628100117145</v>
      </c>
      <c r="R59" s="57">
        <f>IF(Q59=0,0,IF(B59=0,0,Q59/B59))</f>
        <v>26.666370947480047</v>
      </c>
      <c r="S59" s="150">
        <v>0.98499999999999999</v>
      </c>
    </row>
    <row r="60" spans="1:23" ht="13.95" customHeight="1" x14ac:dyDescent="0.25">
      <c r="A60" s="94">
        <v>2020</v>
      </c>
      <c r="B60" s="95">
        <v>330.11398000000003</v>
      </c>
      <c r="C60" s="57">
        <v>9291.7999999999993</v>
      </c>
      <c r="D60" s="57">
        <v>2215.1999999999998</v>
      </c>
      <c r="E60" s="57">
        <v>3.9618859999999998</v>
      </c>
      <c r="F60" s="57" t="s">
        <v>13</v>
      </c>
      <c r="G60" s="57">
        <f t="shared" si="9"/>
        <v>7080.5618859999995</v>
      </c>
      <c r="H60" s="57">
        <v>200.93454</v>
      </c>
      <c r="I60" s="57" t="s">
        <v>13</v>
      </c>
      <c r="J60" s="57">
        <v>1078.5</v>
      </c>
      <c r="K60" s="57" t="s">
        <v>13</v>
      </c>
      <c r="L60" s="57">
        <f t="shared" ref="L60:L61" si="21">G60-H60-J60</f>
        <v>5801.1273459999993</v>
      </c>
      <c r="M60" s="57">
        <f t="shared" ref="M60:M61" si="22">L60*12</f>
        <v>69613.528151999984</v>
      </c>
      <c r="N60" s="57">
        <f t="shared" ref="N60:N61" si="23">IF(M60=0,0,IF($B60=0,0,M60/$B60))</f>
        <v>210.87724958512808</v>
      </c>
      <c r="O60" s="57">
        <f t="shared" ref="O60:O61" si="24">L60*1.57</f>
        <v>9107.7699332199991</v>
      </c>
      <c r="P60" s="57">
        <f t="shared" ref="P60:P61" si="25">IF(O60=0,0,IF(B60=0,0,O60/B60))</f>
        <v>27.589773487387593</v>
      </c>
      <c r="Q60" s="57">
        <f t="shared" ref="Q60:Q61" si="26">IF(O60=0,0,IF(S60=0,0,O60*S60))</f>
        <v>8971.1533842216995</v>
      </c>
      <c r="R60" s="57">
        <f t="shared" ref="R60:R61" si="27">IF(Q60=0,0,IF(B60=0,0,Q60/B60))</f>
        <v>27.17592688507678</v>
      </c>
      <c r="S60" s="150">
        <v>0.98499999999999999</v>
      </c>
    </row>
    <row r="61" spans="1:23" ht="13.95" customHeight="1" thickBot="1" x14ac:dyDescent="0.3">
      <c r="A61" s="116">
        <v>2021</v>
      </c>
      <c r="B61" s="158">
        <v>332.14052299999997</v>
      </c>
      <c r="C61" s="120">
        <v>9237.7916666666661</v>
      </c>
      <c r="D61" s="120">
        <v>2302.6999999999998</v>
      </c>
      <c r="E61" s="120">
        <v>2.5051589999999999</v>
      </c>
      <c r="F61" s="159" t="s">
        <v>13</v>
      </c>
      <c r="G61" s="120">
        <f t="shared" si="9"/>
        <v>6937.5968256666665</v>
      </c>
      <c r="H61" s="120">
        <v>255.55574000000001</v>
      </c>
      <c r="I61" s="118" t="s">
        <v>13</v>
      </c>
      <c r="J61" s="120">
        <v>1103.5</v>
      </c>
      <c r="K61" s="118" t="s">
        <v>13</v>
      </c>
      <c r="L61" s="120">
        <f t="shared" si="21"/>
        <v>5578.5410856666667</v>
      </c>
      <c r="M61" s="120">
        <f t="shared" si="22"/>
        <v>66942.493027999997</v>
      </c>
      <c r="N61" s="120">
        <f t="shared" si="23"/>
        <v>201.54870722594725</v>
      </c>
      <c r="O61" s="120">
        <f t="shared" si="24"/>
        <v>8758.3095044966667</v>
      </c>
      <c r="P61" s="120">
        <f t="shared" si="25"/>
        <v>26.369289195394767</v>
      </c>
      <c r="Q61" s="120">
        <f t="shared" si="26"/>
        <v>8626.9348619292159</v>
      </c>
      <c r="R61" s="120">
        <f t="shared" si="27"/>
        <v>25.973749857463844</v>
      </c>
      <c r="S61" s="175">
        <v>0.98499999999999999</v>
      </c>
    </row>
    <row r="62" spans="1:23" s="7" customFormat="1" ht="15" customHeight="1" thickTop="1" x14ac:dyDescent="0.25">
      <c r="A62" s="165" t="s">
        <v>17</v>
      </c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3"/>
      <c r="M62"/>
      <c r="N62" s="18"/>
      <c r="O62" s="18"/>
      <c r="P62" s="18"/>
      <c r="Q62" s="18"/>
      <c r="R62" s="18"/>
      <c r="S62" s="18"/>
      <c r="T62" s="18"/>
      <c r="U62" s="18"/>
      <c r="V62" s="18"/>
      <c r="W62" s="17"/>
    </row>
    <row r="63" spans="1:23" ht="12" customHeight="1" x14ac:dyDescent="0.25">
      <c r="A63" s="10"/>
      <c r="B63" s="10"/>
      <c r="E63" s="10"/>
      <c r="F63" s="10"/>
      <c r="H63" s="10"/>
      <c r="I63" s="10"/>
      <c r="K63" s="10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ht="15" customHeight="1" x14ac:dyDescent="0.25">
      <c r="A64" s="64" t="s">
        <v>51</v>
      </c>
      <c r="B64" s="10"/>
      <c r="E64" s="10"/>
      <c r="F64" s="10"/>
      <c r="H64" s="10"/>
      <c r="I64" s="10"/>
      <c r="K64" s="10"/>
    </row>
    <row r="65" spans="1:1" ht="15" customHeight="1" x14ac:dyDescent="0.25">
      <c r="A65" s="64" t="s">
        <v>39</v>
      </c>
    </row>
    <row r="66" spans="1:1" ht="15" customHeight="1" x14ac:dyDescent="0.25">
      <c r="A66" s="64" t="s">
        <v>54</v>
      </c>
    </row>
    <row r="67" spans="1:1" ht="12" customHeight="1" x14ac:dyDescent="0.25">
      <c r="A67" s="64"/>
    </row>
    <row r="68" spans="1:1" ht="15" customHeight="1" x14ac:dyDescent="0.25">
      <c r="A68" s="64" t="s">
        <v>36</v>
      </c>
    </row>
    <row r="115" spans="1:1" ht="12" customHeight="1" x14ac:dyDescent="0.2">
      <c r="A115" s="13"/>
    </row>
  </sheetData>
  <phoneticPr fontId="4" type="noConversion"/>
  <printOptions horizontalCentered="1"/>
  <pageMargins left="0.44930555599999999" right="0.44930555599999999" top="1" bottom="1" header="0" footer="0"/>
  <pageSetup scale="97" fitToHeight="2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TableOfContents</vt:lpstr>
      <vt:lpstr>EggsPcc</vt:lpstr>
      <vt:lpstr>Eggs&amp;Egg Products</vt:lpstr>
      <vt:lpstr>ShellEggs</vt:lpstr>
      <vt:lpstr>'Eggs&amp;Egg Products'!Print_Area</vt:lpstr>
      <vt:lpstr>ShellEggs!Print_Area</vt:lpstr>
      <vt:lpstr>'Eggs&amp;Egg Products'!Print_Titles</vt:lpstr>
      <vt:lpstr>EggsPcc!Print_Titles</vt:lpstr>
      <vt:lpstr>ShellEggs!Print_Titles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Eggs</dc:title>
  <dc:subject>Agricultural economics</dc:subject>
  <dc:creator>Andrzej Blazejczyk; Linda Kantor</dc:creator>
  <cp:keywords>Eggs, shell eggs, food consumption, food availability, per capita, shell, U.S. Department of Agriculture, USDA, Economic Research Service, ERS</cp:keywords>
  <dc:description>Eggs: Per capita availability</dc:description>
  <cp:lastModifiedBy>Blazejczyk, Andrzej - REE-ERS</cp:lastModifiedBy>
  <cp:lastPrinted>2013-03-04T21:33:42Z</cp:lastPrinted>
  <dcterms:created xsi:type="dcterms:W3CDTF">1999-07-13T18:00:07Z</dcterms:created>
  <dcterms:modified xsi:type="dcterms:W3CDTF">2023-01-09T20:47:27Z</dcterms:modified>
  <cp:category>Food Availability</cp:category>
</cp:coreProperties>
</file>