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sa\Python\conversor\tablas\"/>
    </mc:Choice>
  </mc:AlternateContent>
  <xr:revisionPtr revIDLastSave="0" documentId="13_ncr:1_{58A24C54-C56A-4870-8F34-172BE59ABAC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stancia" sheetId="1" r:id="rId1"/>
    <sheet name="Tiempo" sheetId="2" r:id="rId2"/>
    <sheet name="Densidad" sheetId="3" r:id="rId3"/>
    <sheet name="Unid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C2" i="3"/>
  <c r="B2" i="3"/>
  <c r="M13" i="1"/>
  <c r="L13" i="1"/>
  <c r="K13" i="1"/>
  <c r="J13" i="1"/>
  <c r="I13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I4" i="1"/>
  <c r="I5" i="1" s="1"/>
  <c r="I6" i="1" s="1"/>
  <c r="I7" i="1" s="1"/>
  <c r="I8" i="1" s="1"/>
  <c r="J4" i="1"/>
  <c r="J5" i="1" s="1"/>
  <c r="J6" i="1" s="1"/>
  <c r="J7" i="1" s="1"/>
  <c r="J8" i="1" s="1"/>
  <c r="K4" i="1"/>
  <c r="K5" i="1" s="1"/>
  <c r="K6" i="1" s="1"/>
  <c r="K7" i="1" s="1"/>
  <c r="K8" i="1" s="1"/>
  <c r="L4" i="1"/>
  <c r="M4" i="1"/>
  <c r="M5" i="1" s="1"/>
  <c r="M6" i="1" s="1"/>
  <c r="M7" i="1" s="1"/>
  <c r="M8" i="1" s="1"/>
  <c r="L5" i="1"/>
  <c r="L6" i="1" s="1"/>
  <c r="L7" i="1" s="1"/>
  <c r="L8" i="1" s="1"/>
  <c r="M3" i="1"/>
  <c r="L3" i="1"/>
  <c r="K3" i="1"/>
  <c r="J3" i="1"/>
  <c r="I3" i="1"/>
  <c r="M2" i="1"/>
  <c r="L2" i="1"/>
  <c r="K2" i="1"/>
  <c r="J2" i="1"/>
  <c r="I2" i="1"/>
  <c r="C9" i="1"/>
  <c r="D9" i="1" s="1"/>
  <c r="E9" i="1" s="1"/>
  <c r="F9" i="1" s="1"/>
  <c r="G9" i="1" s="1"/>
  <c r="H9" i="1" s="1"/>
  <c r="C10" i="1"/>
  <c r="D10" i="1"/>
  <c r="E10" i="1"/>
  <c r="F10" i="1" s="1"/>
  <c r="G10" i="1" s="1"/>
  <c r="H10" i="1" s="1"/>
  <c r="C11" i="1"/>
  <c r="D11" i="1" s="1"/>
  <c r="E11" i="1" s="1"/>
  <c r="F11" i="1" s="1"/>
  <c r="G11" i="1" s="1"/>
  <c r="H11" i="1" s="1"/>
  <c r="C12" i="1"/>
  <c r="D12" i="1" s="1"/>
  <c r="E12" i="1" s="1"/>
  <c r="F12" i="1" s="1"/>
  <c r="G12" i="1" s="1"/>
  <c r="H12" i="1" s="1"/>
  <c r="C13" i="1"/>
  <c r="D13" i="1" s="1"/>
  <c r="E13" i="1" s="1"/>
  <c r="F13" i="1" s="1"/>
  <c r="G13" i="1" s="1"/>
  <c r="H13" i="1" s="1"/>
  <c r="C4" i="1"/>
  <c r="D4" i="1"/>
  <c r="E4" i="1" s="1"/>
  <c r="F4" i="1" s="1"/>
  <c r="G4" i="1" s="1"/>
  <c r="H4" i="1" s="1"/>
  <c r="C5" i="1"/>
  <c r="D5" i="1"/>
  <c r="E5" i="1"/>
  <c r="F5" i="1"/>
  <c r="G5" i="1"/>
  <c r="H5" i="1" s="1"/>
  <c r="C6" i="1"/>
  <c r="D6" i="1"/>
  <c r="E6" i="1" s="1"/>
  <c r="F6" i="1" s="1"/>
  <c r="G6" i="1" s="1"/>
  <c r="H6" i="1" s="1"/>
  <c r="C7" i="1"/>
  <c r="D7" i="1" s="1"/>
  <c r="E7" i="1" s="1"/>
  <c r="F7" i="1" s="1"/>
  <c r="G7" i="1" s="1"/>
  <c r="H7" i="1" s="1"/>
  <c r="C8" i="1"/>
  <c r="D8" i="1"/>
  <c r="E8" i="1" s="1"/>
  <c r="F8" i="1" s="1"/>
  <c r="G8" i="1" s="1"/>
  <c r="H8" i="1" s="1"/>
  <c r="B4" i="1"/>
  <c r="B5" i="1" s="1"/>
  <c r="B6" i="1" s="1"/>
  <c r="B7" i="1" s="1"/>
  <c r="B8" i="1" s="1"/>
  <c r="C3" i="1"/>
  <c r="B3" i="1"/>
  <c r="C2" i="1"/>
  <c r="D2" i="1" s="1"/>
  <c r="E2" i="1" s="1"/>
  <c r="F2" i="1" s="1"/>
  <c r="G2" i="1" s="1"/>
  <c r="H2" i="1" s="1"/>
  <c r="B2" i="1"/>
  <c r="A2" i="1" a="1"/>
  <c r="A2" i="1" s="1"/>
  <c r="B8" i="2"/>
  <c r="C8" i="2" s="1"/>
  <c r="D8" i="2" s="1"/>
  <c r="E8" i="2" s="1"/>
  <c r="B7" i="2"/>
  <c r="B5" i="2"/>
  <c r="B6" i="2" s="1"/>
  <c r="C6" i="2" s="1"/>
  <c r="D6" i="2" s="1"/>
  <c r="E6" i="2" s="1"/>
  <c r="H3" i="2"/>
  <c r="H4" i="2"/>
  <c r="H2" i="2"/>
  <c r="G3" i="2"/>
  <c r="G4" i="2"/>
  <c r="G2" i="2"/>
  <c r="B4" i="2"/>
  <c r="B3" i="2"/>
  <c r="C7" i="2"/>
  <c r="D7" i="2" s="1"/>
  <c r="E7" i="2" s="1"/>
  <c r="C3" i="2"/>
  <c r="D3" i="2" s="1"/>
  <c r="E3" i="2" s="1"/>
  <c r="F3" i="2" s="1"/>
  <c r="C4" i="2"/>
  <c r="D4" i="2" s="1"/>
  <c r="E4" i="2" s="1"/>
  <c r="F4" i="2" s="1"/>
  <c r="C2" i="2"/>
  <c r="D2" i="2" s="1"/>
  <c r="E2" i="2" s="1"/>
  <c r="F2" i="2" s="1"/>
  <c r="B2" i="2"/>
  <c r="D3" i="1" l="1"/>
  <c r="E3" i="1" s="1"/>
  <c r="F3" i="1" s="1"/>
  <c r="G3" i="1" s="1"/>
  <c r="H3" i="1" s="1"/>
  <c r="F8" i="2"/>
  <c r="H8" i="2"/>
  <c r="G8" i="2"/>
  <c r="F7" i="2"/>
  <c r="G7" i="2"/>
  <c r="H7" i="2"/>
  <c r="F6" i="2"/>
  <c r="H6" i="2"/>
  <c r="G6" i="2"/>
  <c r="C5" i="2"/>
  <c r="D5" i="2" s="1"/>
  <c r="E5" i="2" s="1"/>
  <c r="F5" i="2" l="1"/>
  <c r="G5" i="2"/>
  <c r="H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<sst xmlns="http://schemas.openxmlformats.org/spreadsheetml/2006/main" count="78" uniqueCount="60">
  <si>
    <t>Unidad</t>
  </si>
  <si>
    <t>Segundos [s]</t>
  </si>
  <si>
    <t>Minutos [min]</t>
  </si>
  <si>
    <t>Horas [h]</t>
  </si>
  <si>
    <t>Días</t>
  </si>
  <si>
    <t>Semanas</t>
  </si>
  <si>
    <t>Meses</t>
  </si>
  <si>
    <t>Años</t>
  </si>
  <si>
    <t>Decámetro [dam]</t>
  </si>
  <si>
    <t>Centímetros [cm]</t>
  </si>
  <si>
    <t>Metros [m]</t>
  </si>
  <si>
    <t>Hectómetro [hm]</t>
  </si>
  <si>
    <t>Kilómetro [km]</t>
  </si>
  <si>
    <t>Pulgadas [in]</t>
  </si>
  <si>
    <t>Pies [ft]</t>
  </si>
  <si>
    <t>Yardas [yd]</t>
  </si>
  <si>
    <t>Millas [mi]</t>
  </si>
  <si>
    <t>Leguas [UK lg]</t>
  </si>
  <si>
    <t>Milímetros [mm]</t>
  </si>
  <si>
    <t>Gramo por mililitro [g/ml]</t>
  </si>
  <si>
    <t>Gramo por litro [g/L]</t>
  </si>
  <si>
    <t>Kilogramo por litro [kg/L]</t>
  </si>
  <si>
    <t>Libra por galón [lb/gal]</t>
  </si>
  <si>
    <r>
      <t>Kilogramo por metro cúbico [kg/m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</si>
  <si>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t>Gramo por metro cúbico [g/m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</si>
  <si>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t>Libra por yarda cúbica [lb/yd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</si>
  <si>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t>Libra por pue cúbico [lb/ft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</si>
  <si>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t>Libra por pulgada cúbica [lb/in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</si>
  <si>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t>Onza por pulgada cúbica [oz/in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</si>
  <si>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t>Gramo por centímetro cúbico [g/cm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</si>
  <si>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t>Gramo por metro cúbico [g/cm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</si>
  <si>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t>Distancia</t>
  </si>
  <si>
    <t>Tiempo</t>
  </si>
  <si>
    <t>Densidad</t>
  </si>
  <si>
    <t>Decímetros [dm]</t>
  </si>
  <si>
    <t>[mm] = Milímetros</t>
  </si>
  <si>
    <t>[cm] = Centímetros</t>
  </si>
  <si>
    <t>[dm] = Decímetros</t>
  </si>
  <si>
    <t>[m] = Metros</t>
  </si>
  <si>
    <t>[dam] = Decámetros</t>
  </si>
  <si>
    <t>[hm] = Hectómetros</t>
  </si>
  <si>
    <t>[km] = Kilómetros</t>
  </si>
  <si>
    <t>[in] = Pulgadas</t>
  </si>
  <si>
    <t>[ft] = Pies</t>
  </si>
  <si>
    <t>[yd] = Yardas</t>
  </si>
  <si>
    <t>[mi] =Millas</t>
  </si>
  <si>
    <t>[UK lg] = Leguas</t>
  </si>
  <si>
    <t>[s] = Segundos</t>
  </si>
  <si>
    <t>[min] = Minutos</t>
  </si>
  <si>
    <t>[h] = Horas</t>
  </si>
  <si>
    <r>
      <t>[kg/m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 = Kilogramos por metro cúbico</t>
    </r>
  </si>
  <si>
    <r>
      <t>[g/cm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 = Gramos por metro cúbico</t>
    </r>
  </si>
  <si>
    <t>[g/ml] = Gramos por mililitro</t>
  </si>
  <si>
    <t>[g/L] = Gramos por litro</t>
  </si>
  <si>
    <t>[kg/L] = Kilogramos por litro</t>
  </si>
  <si>
    <r>
      <t>[oz/in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 = Onzas por pulgada cúbica</t>
    </r>
  </si>
  <si>
    <r>
      <t>[lb/in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 = Libras por pulgada cúbica</t>
    </r>
  </si>
  <si>
    <r>
      <t>[lb/ft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 = Libras por pue cúbico</t>
    </r>
  </si>
  <si>
    <r>
      <t>[lb/yd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 = Libras por yarda cúbica</t>
    </r>
  </si>
  <si>
    <t>[lb/gal] = Libras por galón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</si>
</sst>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0" fillId="0" borderId="0" xfId="0" applyNumberFormat="1"/>
    <xf numFmtId="2" fontId="18" fillId="0" borderId="0" xfId="0" applyNumberFormat="1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E21" sqref="E21"/>
    </sheetView>
  </sheetViews>
  <sheetFormatPr baseColWidth="10" defaultRowHeight="14.4" x14ac:dyDescent="0.3"/>
  <cols>
    <col min="1" max="1" width="19" bestFit="1" customWidth="1"/>
    <col min="2" max="2" width="19" customWidth="1"/>
    <col min="3" max="3" width="14.88671875" bestFit="1" customWidth="1"/>
    <col min="4" max="4" width="15.88671875" bestFit="1" customWidth="1"/>
    <col min="5" max="5" width="9.5546875" bestFit="1" customWidth="1"/>
    <col min="6" max="6" width="15" bestFit="1" customWidth="1"/>
    <col min="7" max="7" width="14.6640625" bestFit="1" customWidth="1"/>
    <col min="8" max="8" width="12.5546875" bestFit="1" customWidth="1"/>
    <col min="13" max="13" width="13.5546875" bestFit="1" customWidth="1"/>
  </cols>
  <sheetData>
    <row r="1" spans="1:13" x14ac:dyDescent="0.3">
      <c r="A1" t="s">
        <v>0</v>
      </c>
      <c r="B1" t="s">
        <v>18</v>
      </c>
      <c r="C1" t="s">
        <v>9</v>
      </c>
      <c r="D1" t="s">
        <v>34</v>
      </c>
      <c r="E1" t="s">
        <v>10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 t="str" cm="1">
        <f t="array" ref="A2:A13">TRANSPOSE(B1:M1)</f>
        <v>Milímetros [mm]</v>
      </c>
      <c r="B2">
        <f>1</f>
        <v>1</v>
      </c>
      <c r="C2">
        <f t="shared" ref="C2:H3" si="0">B2/10</f>
        <v>0.1</v>
      </c>
      <c r="D2" s="2">
        <f t="shared" si="0"/>
        <v>0.01</v>
      </c>
      <c r="E2" s="2">
        <f t="shared" si="0"/>
        <v>1E-3</v>
      </c>
      <c r="F2" s="2">
        <f t="shared" si="0"/>
        <v>1E-4</v>
      </c>
      <c r="G2" s="2">
        <f t="shared" si="0"/>
        <v>1.0000000000000001E-5</v>
      </c>
      <c r="H2" s="2">
        <f t="shared" si="0"/>
        <v>1.0000000000000002E-6</v>
      </c>
      <c r="I2" s="2">
        <f>0.0394</f>
        <v>3.9399999999999998E-2</v>
      </c>
      <c r="J2" s="2">
        <f>0.00328</f>
        <v>3.2799999999999999E-3</v>
      </c>
      <c r="K2" s="2">
        <f>0.001094</f>
        <v>1.0939999999999999E-3</v>
      </c>
      <c r="L2" s="2">
        <f>0.000000621</f>
        <v>6.2099999999999996E-7</v>
      </c>
      <c r="M2" s="2">
        <f>0.000000207124</f>
        <v>2.07124E-7</v>
      </c>
    </row>
    <row r="3" spans="1:13" x14ac:dyDescent="0.3">
      <c r="A3" t="str">
        <v>Centímetros [cm]</v>
      </c>
      <c r="B3">
        <f>B2*10</f>
        <v>10</v>
      </c>
      <c r="C3" s="2">
        <f t="shared" si="0"/>
        <v>1</v>
      </c>
      <c r="D3" s="2">
        <f t="shared" si="0"/>
        <v>0.1</v>
      </c>
      <c r="E3" s="2">
        <f t="shared" si="0"/>
        <v>0.01</v>
      </c>
      <c r="F3" s="2">
        <f t="shared" si="0"/>
        <v>1E-3</v>
      </c>
      <c r="G3" s="2">
        <f t="shared" si="0"/>
        <v>1E-4</v>
      </c>
      <c r="H3" s="2">
        <f t="shared" si="0"/>
        <v>1.0000000000000001E-5</v>
      </c>
      <c r="I3" s="2">
        <f>I2*10</f>
        <v>0.39399999999999996</v>
      </c>
      <c r="J3" s="2">
        <f>J2*10</f>
        <v>3.2799999999999996E-2</v>
      </c>
      <c r="K3" s="2">
        <f>K2*10</f>
        <v>1.0939999999999998E-2</v>
      </c>
      <c r="L3" s="2">
        <f>L2*10</f>
        <v>6.2099999999999998E-6</v>
      </c>
      <c r="M3" s="2">
        <f>M2*10</f>
        <v>2.07124E-6</v>
      </c>
    </row>
    <row r="4" spans="1:13" x14ac:dyDescent="0.3">
      <c r="A4" t="str">
        <v>Decímetros [dm]</v>
      </c>
      <c r="B4">
        <f t="shared" ref="B4:B8" si="1">B3*10</f>
        <v>100</v>
      </c>
      <c r="C4" s="2">
        <f t="shared" ref="C4:H4" si="2">B4/10</f>
        <v>10</v>
      </c>
      <c r="D4" s="2">
        <f t="shared" si="2"/>
        <v>1</v>
      </c>
      <c r="E4" s="2">
        <f t="shared" si="2"/>
        <v>0.1</v>
      </c>
      <c r="F4" s="2">
        <f t="shared" si="2"/>
        <v>0.01</v>
      </c>
      <c r="G4" s="2">
        <f t="shared" si="2"/>
        <v>1E-3</v>
      </c>
      <c r="H4" s="2">
        <f t="shared" si="2"/>
        <v>1E-4</v>
      </c>
      <c r="I4" s="2">
        <f t="shared" ref="I4:I8" si="3">I3*10</f>
        <v>3.9399999999999995</v>
      </c>
      <c r="J4" s="2">
        <f t="shared" ref="J4:J8" si="4">J3*10</f>
        <v>0.32799999999999996</v>
      </c>
      <c r="K4" s="2">
        <f t="shared" ref="K4:K8" si="5">K3*10</f>
        <v>0.10939999999999998</v>
      </c>
      <c r="L4" s="2">
        <f t="shared" ref="L4:L8" si="6">L3*10</f>
        <v>6.2099999999999992E-5</v>
      </c>
      <c r="M4" s="2">
        <f t="shared" ref="M4:M8" si="7">M3*10</f>
        <v>2.0712400000000002E-5</v>
      </c>
    </row>
    <row r="5" spans="1:13" x14ac:dyDescent="0.3">
      <c r="A5" t="str">
        <v>Metros [m]</v>
      </c>
      <c r="B5">
        <f t="shared" si="1"/>
        <v>1000</v>
      </c>
      <c r="C5" s="2">
        <f t="shared" ref="C5:H5" si="8">B5/10</f>
        <v>100</v>
      </c>
      <c r="D5" s="2">
        <f t="shared" si="8"/>
        <v>10</v>
      </c>
      <c r="E5" s="2">
        <f t="shared" si="8"/>
        <v>1</v>
      </c>
      <c r="F5" s="2">
        <f t="shared" si="8"/>
        <v>0.1</v>
      </c>
      <c r="G5" s="2">
        <f t="shared" si="8"/>
        <v>0.01</v>
      </c>
      <c r="H5" s="2">
        <f t="shared" si="8"/>
        <v>1E-3</v>
      </c>
      <c r="I5" s="2">
        <f t="shared" si="3"/>
        <v>39.399999999999991</v>
      </c>
      <c r="J5" s="2">
        <f t="shared" si="4"/>
        <v>3.2799999999999994</v>
      </c>
      <c r="K5" s="2">
        <f t="shared" si="5"/>
        <v>1.0939999999999999</v>
      </c>
      <c r="L5" s="2">
        <f t="shared" si="6"/>
        <v>6.2099999999999992E-4</v>
      </c>
      <c r="M5" s="2">
        <f t="shared" si="7"/>
        <v>2.0712400000000002E-4</v>
      </c>
    </row>
    <row r="6" spans="1:13" x14ac:dyDescent="0.3">
      <c r="A6" t="str">
        <v>Decámetro [dam]</v>
      </c>
      <c r="B6">
        <f t="shared" si="1"/>
        <v>10000</v>
      </c>
      <c r="C6" s="2">
        <f t="shared" ref="C6:H6" si="9">B6/10</f>
        <v>1000</v>
      </c>
      <c r="D6" s="2">
        <f t="shared" si="9"/>
        <v>100</v>
      </c>
      <c r="E6" s="2">
        <f t="shared" si="9"/>
        <v>10</v>
      </c>
      <c r="F6" s="2">
        <f t="shared" si="9"/>
        <v>1</v>
      </c>
      <c r="G6" s="2">
        <f t="shared" si="9"/>
        <v>0.1</v>
      </c>
      <c r="H6" s="2">
        <f t="shared" si="9"/>
        <v>0.01</v>
      </c>
      <c r="I6" s="2">
        <f t="shared" si="3"/>
        <v>393.99999999999989</v>
      </c>
      <c r="J6" s="2">
        <f t="shared" si="4"/>
        <v>32.799999999999997</v>
      </c>
      <c r="K6" s="2">
        <f t="shared" si="5"/>
        <v>10.939999999999998</v>
      </c>
      <c r="L6" s="2">
        <f t="shared" si="6"/>
        <v>6.2099999999999994E-3</v>
      </c>
      <c r="M6" s="2">
        <f t="shared" si="7"/>
        <v>2.0712400000000002E-3</v>
      </c>
    </row>
    <row r="7" spans="1:13" x14ac:dyDescent="0.3">
      <c r="A7" t="str">
        <v>Hectómetro [hm]</v>
      </c>
      <c r="B7">
        <f t="shared" si="1"/>
        <v>100000</v>
      </c>
      <c r="C7" s="2">
        <f t="shared" ref="C7:H7" si="10">B7/10</f>
        <v>10000</v>
      </c>
      <c r="D7" s="2">
        <f t="shared" si="10"/>
        <v>1000</v>
      </c>
      <c r="E7" s="2">
        <f t="shared" si="10"/>
        <v>100</v>
      </c>
      <c r="F7" s="2">
        <f t="shared" si="10"/>
        <v>10</v>
      </c>
      <c r="G7" s="2">
        <f t="shared" si="10"/>
        <v>1</v>
      </c>
      <c r="H7" s="2">
        <f t="shared" si="10"/>
        <v>0.1</v>
      </c>
      <c r="I7" s="2">
        <f t="shared" si="3"/>
        <v>3939.9999999999991</v>
      </c>
      <c r="J7" s="2">
        <f t="shared" si="4"/>
        <v>328</v>
      </c>
      <c r="K7" s="2">
        <f t="shared" si="5"/>
        <v>109.39999999999998</v>
      </c>
      <c r="L7" s="2">
        <f t="shared" si="6"/>
        <v>6.2099999999999995E-2</v>
      </c>
      <c r="M7" s="2">
        <f t="shared" si="7"/>
        <v>2.0712400000000002E-2</v>
      </c>
    </row>
    <row r="8" spans="1:13" x14ac:dyDescent="0.3">
      <c r="A8" t="str">
        <v>Kilómetro [km]</v>
      </c>
      <c r="B8">
        <f t="shared" si="1"/>
        <v>1000000</v>
      </c>
      <c r="C8" s="2">
        <f t="shared" ref="C8:H8" si="11">B8/10</f>
        <v>100000</v>
      </c>
      <c r="D8" s="2">
        <f t="shared" si="11"/>
        <v>10000</v>
      </c>
      <c r="E8" s="2">
        <f t="shared" si="11"/>
        <v>1000</v>
      </c>
      <c r="F8" s="2">
        <f t="shared" si="11"/>
        <v>100</v>
      </c>
      <c r="G8" s="2">
        <f t="shared" si="11"/>
        <v>10</v>
      </c>
      <c r="H8" s="2">
        <f t="shared" si="11"/>
        <v>1</v>
      </c>
      <c r="I8" s="2">
        <f t="shared" si="3"/>
        <v>39399.999999999993</v>
      </c>
      <c r="J8" s="2">
        <f t="shared" si="4"/>
        <v>3280</v>
      </c>
      <c r="K8" s="2">
        <f t="shared" si="5"/>
        <v>1093.9999999999998</v>
      </c>
      <c r="L8" s="2">
        <f t="shared" si="6"/>
        <v>0.621</v>
      </c>
      <c r="M8" s="2">
        <f t="shared" si="7"/>
        <v>0.20712400000000003</v>
      </c>
    </row>
    <row r="9" spans="1:13" x14ac:dyDescent="0.3">
      <c r="A9" t="str">
        <v>Pulgadas [in]</v>
      </c>
      <c r="B9">
        <v>25.4</v>
      </c>
      <c r="C9" s="2">
        <f t="shared" ref="C9:H9" si="12">B9/10</f>
        <v>2.54</v>
      </c>
      <c r="D9" s="2">
        <f t="shared" si="12"/>
        <v>0.254</v>
      </c>
      <c r="E9" s="2">
        <f t="shared" si="12"/>
        <v>2.5399999999999999E-2</v>
      </c>
      <c r="F9" s="2">
        <f t="shared" si="12"/>
        <v>2.5399999999999997E-3</v>
      </c>
      <c r="G9" s="2">
        <f t="shared" si="12"/>
        <v>2.5399999999999999E-4</v>
      </c>
      <c r="H9" s="2">
        <f t="shared" si="12"/>
        <v>2.5400000000000001E-5</v>
      </c>
      <c r="I9" s="2">
        <f>1</f>
        <v>1</v>
      </c>
      <c r="J9" s="2">
        <f>0.0833333</f>
        <v>8.3333299999999999E-2</v>
      </c>
      <c r="K9" s="2">
        <f>0.0277778</f>
        <v>2.7777799999999998E-2</v>
      </c>
      <c r="L9" s="2">
        <f>0.000015783</f>
        <v>1.5783000000000001E-5</v>
      </c>
      <c r="M9" s="2">
        <f>0.0000052609</f>
        <v>5.2608999999999999E-6</v>
      </c>
    </row>
    <row r="10" spans="1:13" x14ac:dyDescent="0.3">
      <c r="A10" t="str">
        <v>Pies [ft]</v>
      </c>
      <c r="B10">
        <v>304.8</v>
      </c>
      <c r="C10" s="2">
        <f t="shared" ref="C10:H10" si="13">B10/10</f>
        <v>30.48</v>
      </c>
      <c r="D10" s="2">
        <f t="shared" si="13"/>
        <v>3.048</v>
      </c>
      <c r="E10" s="2">
        <f t="shared" si="13"/>
        <v>0.30480000000000002</v>
      </c>
      <c r="F10" s="2">
        <f t="shared" si="13"/>
        <v>3.048E-2</v>
      </c>
      <c r="G10" s="2">
        <f t="shared" si="13"/>
        <v>3.0479999999999999E-3</v>
      </c>
      <c r="H10" s="2">
        <f t="shared" si="13"/>
        <v>3.0479999999999998E-4</v>
      </c>
      <c r="I10" s="2">
        <f>12</f>
        <v>12</v>
      </c>
      <c r="J10" s="2">
        <f>1</f>
        <v>1</v>
      </c>
      <c r="K10" s="2">
        <f>0.0333333</f>
        <v>3.3333300000000003E-2</v>
      </c>
      <c r="L10" s="2">
        <f>0.000189394</f>
        <v>1.8939400000000001E-4</v>
      </c>
      <c r="M10" s="2">
        <f>0.000063131</f>
        <v>6.3131000000000003E-5</v>
      </c>
    </row>
    <row r="11" spans="1:13" x14ac:dyDescent="0.3">
      <c r="A11" t="str">
        <v>Yardas [yd]</v>
      </c>
      <c r="B11">
        <v>914.4</v>
      </c>
      <c r="C11" s="2">
        <f t="shared" ref="C11:H11" si="14">B11/10</f>
        <v>91.44</v>
      </c>
      <c r="D11" s="2">
        <f t="shared" si="14"/>
        <v>9.1440000000000001</v>
      </c>
      <c r="E11" s="2">
        <f t="shared" si="14"/>
        <v>0.91439999999999999</v>
      </c>
      <c r="F11" s="2">
        <f t="shared" si="14"/>
        <v>9.1439999999999994E-2</v>
      </c>
      <c r="G11" s="2">
        <f t="shared" si="14"/>
        <v>9.1439999999999994E-3</v>
      </c>
      <c r="H11" s="2">
        <f t="shared" si="14"/>
        <v>9.1439999999999989E-4</v>
      </c>
      <c r="I11" s="2">
        <f>36</f>
        <v>36</v>
      </c>
      <c r="J11" s="2">
        <f>3</f>
        <v>3</v>
      </c>
      <c r="K11" s="2">
        <f>1</f>
        <v>1</v>
      </c>
      <c r="L11" s="2">
        <f>0.000568182</f>
        <v>5.6818199999999998E-4</v>
      </c>
      <c r="M11" s="2">
        <f>0.000189394</f>
        <v>1.8939400000000001E-4</v>
      </c>
    </row>
    <row r="12" spans="1:13" x14ac:dyDescent="0.3">
      <c r="A12" t="str">
        <v>Millas [mi]</v>
      </c>
      <c r="B12">
        <v>1609340</v>
      </c>
      <c r="C12" s="2">
        <f t="shared" ref="C12:H12" si="15">B12/10</f>
        <v>160934</v>
      </c>
      <c r="D12" s="2">
        <f t="shared" si="15"/>
        <v>16093.4</v>
      </c>
      <c r="E12" s="2">
        <f t="shared" si="15"/>
        <v>1609.34</v>
      </c>
      <c r="F12" s="2">
        <f t="shared" si="15"/>
        <v>160.934</v>
      </c>
      <c r="G12" s="2">
        <f t="shared" si="15"/>
        <v>16.093399999999999</v>
      </c>
      <c r="H12" s="2">
        <f t="shared" si="15"/>
        <v>1.60934</v>
      </c>
      <c r="I12" s="2">
        <f>63360</f>
        <v>63360</v>
      </c>
      <c r="J12" s="2">
        <f>5280</f>
        <v>5280</v>
      </c>
      <c r="K12" s="2">
        <f>1760</f>
        <v>1760</v>
      </c>
      <c r="L12" s="2">
        <f>1</f>
        <v>1</v>
      </c>
      <c r="M12" s="2">
        <f>0.333333</f>
        <v>0.33333299999999999</v>
      </c>
    </row>
    <row r="13" spans="1:13" x14ac:dyDescent="0.3">
      <c r="A13" t="str">
        <v>Leguas [UK lg]</v>
      </c>
      <c r="B13">
        <v>4828030</v>
      </c>
      <c r="C13" s="2">
        <f t="shared" ref="C13:H13" si="16">B13/10</f>
        <v>482803</v>
      </c>
      <c r="D13" s="2">
        <f t="shared" si="16"/>
        <v>48280.3</v>
      </c>
      <c r="E13" s="2">
        <f t="shared" si="16"/>
        <v>4828.0300000000007</v>
      </c>
      <c r="F13" s="2">
        <f t="shared" si="16"/>
        <v>482.80300000000005</v>
      </c>
      <c r="G13" s="2">
        <f t="shared" si="16"/>
        <v>48.280300000000004</v>
      </c>
      <c r="H13" s="2">
        <f t="shared" si="16"/>
        <v>4.82803</v>
      </c>
      <c r="I13" s="2">
        <f>190080</f>
        <v>190080</v>
      </c>
      <c r="J13" s="2">
        <f>15840</f>
        <v>15840</v>
      </c>
      <c r="K13" s="2">
        <f>5280</f>
        <v>5280</v>
      </c>
      <c r="L13" s="2">
        <f>3</f>
        <v>3</v>
      </c>
      <c r="M13" s="2">
        <f>1</f>
        <v>1</v>
      </c>
    </row>
    <row r="16" spans="1:13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3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  <row r="22" spans="2:8" x14ac:dyDescent="0.3">
      <c r="G22" s="2"/>
      <c r="H22" s="2"/>
    </row>
    <row r="23" spans="2:8" x14ac:dyDescent="0.3">
      <c r="G23" s="2"/>
      <c r="H23" s="2"/>
    </row>
    <row r="24" spans="2:8" x14ac:dyDescent="0.3">
      <c r="G24" s="2"/>
      <c r="H24" s="2"/>
    </row>
    <row r="25" spans="2:8" x14ac:dyDescent="0.3">
      <c r="G25" s="2"/>
      <c r="H25" s="2"/>
    </row>
    <row r="26" spans="2:8" x14ac:dyDescent="0.3">
      <c r="G26" s="2"/>
      <c r="H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4CF3-502B-483B-B807-5C05D9B9F585}">
  <dimension ref="A1:H9"/>
  <sheetViews>
    <sheetView workbookViewId="0">
      <selection activeCell="D18" sqref="D18"/>
    </sheetView>
  </sheetViews>
  <sheetFormatPr baseColWidth="10" defaultRowHeight="14.4" x14ac:dyDescent="0.3"/>
  <cols>
    <col min="1" max="1" width="11.88671875" bestFit="1" customWidth="1"/>
    <col min="5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</v>
      </c>
      <c r="B2" s="2">
        <f>1</f>
        <v>1</v>
      </c>
      <c r="C2" s="2">
        <f>B2/60</f>
        <v>1.6666666666666666E-2</v>
      </c>
      <c r="D2" s="2">
        <f>C2/60</f>
        <v>2.7777777777777778E-4</v>
      </c>
      <c r="E2" s="2">
        <f>D2/24</f>
        <v>1.1574074074074073E-5</v>
      </c>
      <c r="F2" s="2">
        <f>E2/7</f>
        <v>1.6534391534391533E-6</v>
      </c>
      <c r="G2" s="2">
        <f>E2/30</f>
        <v>3.8580246913580245E-7</v>
      </c>
      <c r="H2" s="2">
        <f>E2/365</f>
        <v>3.1709791983764586E-8</v>
      </c>
    </row>
    <row r="3" spans="1:8" x14ac:dyDescent="0.3">
      <c r="A3" t="s">
        <v>2</v>
      </c>
      <c r="B3" s="2">
        <f>B2*60</f>
        <v>60</v>
      </c>
      <c r="C3" s="2">
        <f t="shared" ref="C3:C8" si="0">B3/60</f>
        <v>1</v>
      </c>
      <c r="D3" s="2">
        <f t="shared" ref="D3:D8" si="1">C3/60</f>
        <v>1.6666666666666666E-2</v>
      </c>
      <c r="E3" s="2">
        <f t="shared" ref="E3:E8" si="2">D3/24</f>
        <v>6.9444444444444447E-4</v>
      </c>
      <c r="F3" s="2">
        <f t="shared" ref="F3:F8" si="3">E3/7</f>
        <v>9.9206349206349206E-5</v>
      </c>
      <c r="G3" s="2">
        <f t="shared" ref="G3:G8" si="4">E3/30</f>
        <v>2.314814814814815E-5</v>
      </c>
      <c r="H3" s="2">
        <f t="shared" ref="H3:H8" si="5">E3/365</f>
        <v>1.9025875190258753E-6</v>
      </c>
    </row>
    <row r="4" spans="1:8" x14ac:dyDescent="0.3">
      <c r="A4" t="s">
        <v>3</v>
      </c>
      <c r="B4" s="2">
        <f>B3*60</f>
        <v>3600</v>
      </c>
      <c r="C4" s="2">
        <f t="shared" si="0"/>
        <v>60</v>
      </c>
      <c r="D4" s="2">
        <f t="shared" si="1"/>
        <v>1</v>
      </c>
      <c r="E4" s="2">
        <f t="shared" si="2"/>
        <v>4.1666666666666664E-2</v>
      </c>
      <c r="F4" s="2">
        <f t="shared" si="3"/>
        <v>5.9523809523809521E-3</v>
      </c>
      <c r="G4" s="2">
        <f t="shared" si="4"/>
        <v>1.3888888888888887E-3</v>
      </c>
      <c r="H4" s="2">
        <f t="shared" si="5"/>
        <v>1.1415525114155251E-4</v>
      </c>
    </row>
    <row r="5" spans="1:8" x14ac:dyDescent="0.3">
      <c r="A5" t="s">
        <v>4</v>
      </c>
      <c r="B5" s="2">
        <f>B4*24</f>
        <v>86400</v>
      </c>
      <c r="C5" s="2">
        <f t="shared" si="0"/>
        <v>1440</v>
      </c>
      <c r="D5" s="2">
        <f t="shared" si="1"/>
        <v>24</v>
      </c>
      <c r="E5" s="2">
        <f t="shared" si="2"/>
        <v>1</v>
      </c>
      <c r="F5" s="2">
        <f t="shared" si="3"/>
        <v>0.14285714285714285</v>
      </c>
      <c r="G5" s="2">
        <f t="shared" si="4"/>
        <v>3.3333333333333333E-2</v>
      </c>
      <c r="H5" s="2">
        <f t="shared" si="5"/>
        <v>2.7397260273972603E-3</v>
      </c>
    </row>
    <row r="6" spans="1:8" x14ac:dyDescent="0.3">
      <c r="A6" t="s">
        <v>5</v>
      </c>
      <c r="B6" s="2">
        <f>B5*7</f>
        <v>604800</v>
      </c>
      <c r="C6" s="2">
        <f t="shared" si="0"/>
        <v>10080</v>
      </c>
      <c r="D6" s="2">
        <f t="shared" si="1"/>
        <v>168</v>
      </c>
      <c r="E6" s="2">
        <f t="shared" si="2"/>
        <v>7</v>
      </c>
      <c r="F6" s="2">
        <f t="shared" si="3"/>
        <v>1</v>
      </c>
      <c r="G6" s="2">
        <f t="shared" si="4"/>
        <v>0.23333333333333334</v>
      </c>
      <c r="H6" s="2">
        <f t="shared" si="5"/>
        <v>1.9178082191780823E-2</v>
      </c>
    </row>
    <row r="7" spans="1:8" x14ac:dyDescent="0.3">
      <c r="A7" t="s">
        <v>6</v>
      </c>
      <c r="B7" s="3">
        <f>B5*30</f>
        <v>2592000</v>
      </c>
      <c r="C7" s="2">
        <f t="shared" si="0"/>
        <v>43200</v>
      </c>
      <c r="D7" s="2">
        <f t="shared" si="1"/>
        <v>720</v>
      </c>
      <c r="E7" s="2">
        <f t="shared" si="2"/>
        <v>30</v>
      </c>
      <c r="F7" s="2">
        <f t="shared" si="3"/>
        <v>4.2857142857142856</v>
      </c>
      <c r="G7" s="2">
        <f t="shared" si="4"/>
        <v>1</v>
      </c>
      <c r="H7" s="2">
        <f t="shared" si="5"/>
        <v>8.2191780821917804E-2</v>
      </c>
    </row>
    <row r="8" spans="1:8" x14ac:dyDescent="0.3">
      <c r="A8" t="s">
        <v>7</v>
      </c>
      <c r="B8" s="2">
        <f>B5*365</f>
        <v>31536000</v>
      </c>
      <c r="C8" s="2">
        <f t="shared" si="0"/>
        <v>525600</v>
      </c>
      <c r="D8" s="2">
        <f t="shared" si="1"/>
        <v>8760</v>
      </c>
      <c r="E8" s="2">
        <f t="shared" si="2"/>
        <v>365</v>
      </c>
      <c r="F8" s="2">
        <f t="shared" si="3"/>
        <v>52.142857142857146</v>
      </c>
      <c r="G8" s="2">
        <f t="shared" si="4"/>
        <v>12.166666666666666</v>
      </c>
      <c r="H8" s="2">
        <f t="shared" si="5"/>
        <v>1</v>
      </c>
    </row>
    <row r="9" spans="1:8" x14ac:dyDescent="0.3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6F65-6150-44A0-AA36-838B12DC856A}">
  <dimension ref="A1:L11"/>
  <sheetViews>
    <sheetView workbookViewId="0">
      <selection activeCell="B14" sqref="B14"/>
    </sheetView>
  </sheetViews>
  <sheetFormatPr baseColWidth="10" defaultRowHeight="14.4" x14ac:dyDescent="0.3"/>
  <cols>
    <col min="1" max="1" width="30.33203125" bestFit="1" customWidth="1"/>
    <col min="2" max="2" width="29.6640625" bestFit="1" customWidth="1"/>
    <col min="3" max="3" width="30.33203125" bestFit="1" customWidth="1"/>
    <col min="4" max="4" width="21" bestFit="1" customWidth="1"/>
    <col min="5" max="5" width="26.33203125" bestFit="1" customWidth="1"/>
    <col min="6" max="6" width="17" bestFit="1" customWidth="1"/>
    <col min="7" max="7" width="20.33203125" bestFit="1" customWidth="1"/>
    <col min="8" max="8" width="27.21875" bestFit="1" customWidth="1"/>
    <col min="9" max="9" width="26.77734375" bestFit="1" customWidth="1"/>
    <col min="10" max="10" width="23" bestFit="1" customWidth="1"/>
    <col min="11" max="11" width="25.109375" bestFit="1" customWidth="1"/>
    <col min="12" max="12" width="18.6640625" bestFit="1" customWidth="1"/>
  </cols>
  <sheetData>
    <row r="1" spans="1:12" ht="16.2" x14ac:dyDescent="0.3">
      <c r="A1" t="s">
        <v>0</v>
      </c>
      <c r="B1" t="s">
        <v>23</v>
      </c>
      <c r="C1" t="s">
        <v>29</v>
      </c>
      <c r="D1" t="s">
        <v>19</v>
      </c>
      <c r="E1" t="s">
        <v>24</v>
      </c>
      <c r="F1" t="s">
        <v>20</v>
      </c>
      <c r="G1" t="s">
        <v>21</v>
      </c>
      <c r="H1" t="s">
        <v>28</v>
      </c>
      <c r="I1" t="s">
        <v>27</v>
      </c>
      <c r="J1" t="s">
        <v>26</v>
      </c>
      <c r="K1" t="s">
        <v>25</v>
      </c>
      <c r="L1" t="s">
        <v>22</v>
      </c>
    </row>
    <row r="2" spans="1:12" ht="16.2" x14ac:dyDescent="0.3">
      <c r="A2" t="s">
        <v>23</v>
      </c>
      <c r="B2">
        <f>1</f>
        <v>1</v>
      </c>
      <c r="C2">
        <f>B2/1000</f>
        <v>1E-3</v>
      </c>
      <c r="D2">
        <f>B2/1000</f>
        <v>1E-3</v>
      </c>
    </row>
    <row r="3" spans="1:12" ht="16.2" x14ac:dyDescent="0.3">
      <c r="A3" t="s">
        <v>30</v>
      </c>
    </row>
    <row r="4" spans="1:12" x14ac:dyDescent="0.3">
      <c r="A4" t="s">
        <v>19</v>
      </c>
      <c r="I4" s="2"/>
    </row>
    <row r="5" spans="1:12" x14ac:dyDescent="0.3">
      <c r="A5" t="s">
        <v>20</v>
      </c>
      <c r="H5" s="2"/>
      <c r="I5" s="2"/>
    </row>
    <row r="6" spans="1:12" x14ac:dyDescent="0.3">
      <c r="A6" t="s">
        <v>21</v>
      </c>
      <c r="G6" s="2"/>
      <c r="H6" s="2"/>
      <c r="I6" s="2"/>
    </row>
    <row r="7" spans="1:12" ht="16.2" x14ac:dyDescent="0.3">
      <c r="A7" t="s">
        <v>28</v>
      </c>
      <c r="F7" s="2"/>
      <c r="G7" s="2"/>
      <c r="H7" s="2"/>
      <c r="I7" s="2"/>
    </row>
    <row r="8" spans="1:12" ht="16.2" x14ac:dyDescent="0.3">
      <c r="A8" t="s">
        <v>27</v>
      </c>
      <c r="E8" s="2"/>
      <c r="F8" s="2"/>
      <c r="G8" s="2"/>
      <c r="H8" s="2"/>
      <c r="I8" s="2"/>
    </row>
    <row r="9" spans="1:12" ht="16.2" x14ac:dyDescent="0.3">
      <c r="A9" t="s">
        <v>26</v>
      </c>
      <c r="D9" s="2"/>
      <c r="E9" s="2"/>
      <c r="F9" s="2"/>
      <c r="G9" s="2"/>
      <c r="H9" s="2"/>
      <c r="I9" s="2"/>
    </row>
    <row r="10" spans="1:12" ht="16.2" x14ac:dyDescent="0.3">
      <c r="A10" t="s">
        <v>25</v>
      </c>
    </row>
    <row r="11" spans="1:12" x14ac:dyDescent="0.3">
      <c r="A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5AC5-489C-416C-A449-7DD722C5D591}">
  <dimension ref="A1:C13"/>
  <sheetViews>
    <sheetView tabSelected="1" workbookViewId="0">
      <selection activeCell="E17" sqref="E17"/>
    </sheetView>
  </sheetViews>
  <sheetFormatPr baseColWidth="10" defaultRowHeight="14.4" x14ac:dyDescent="0.3"/>
  <cols>
    <col min="1" max="1" width="17.33203125" bestFit="1" customWidth="1"/>
    <col min="2" max="2" width="13.109375" bestFit="1" customWidth="1"/>
    <col min="3" max="3" width="31.6640625" bestFit="1" customWidth="1"/>
  </cols>
  <sheetData>
    <row r="1" spans="1:3" x14ac:dyDescent="0.3">
      <c r="A1" s="4" t="s">
        <v>31</v>
      </c>
      <c r="B1" s="4" t="s">
        <v>32</v>
      </c>
      <c r="C1" s="4" t="s">
        <v>33</v>
      </c>
    </row>
    <row r="2" spans="1:3" ht="16.2" x14ac:dyDescent="0.3">
      <c r="A2" s="5" t="s">
        <v>35</v>
      </c>
      <c r="B2" s="5" t="s">
        <v>47</v>
      </c>
      <c r="C2" s="5" t="s">
        <v>50</v>
      </c>
    </row>
    <row r="3" spans="1:3" ht="16.2" x14ac:dyDescent="0.3">
      <c r="A3" s="5" t="s">
        <v>36</v>
      </c>
      <c r="B3" s="5" t="s">
        <v>48</v>
      </c>
      <c r="C3" s="5" t="s">
        <v>51</v>
      </c>
    </row>
    <row r="4" spans="1:3" x14ac:dyDescent="0.3">
      <c r="A4" s="5" t="s">
        <v>37</v>
      </c>
      <c r="B4" s="5" t="s">
        <v>49</v>
      </c>
      <c r="C4" s="5" t="s">
        <v>52</v>
      </c>
    </row>
    <row r="5" spans="1:3" x14ac:dyDescent="0.3">
      <c r="A5" s="5" t="s">
        <v>38</v>
      </c>
      <c r="B5" s="5"/>
      <c r="C5" s="5" t="s">
        <v>53</v>
      </c>
    </row>
    <row r="6" spans="1:3" x14ac:dyDescent="0.3">
      <c r="A6" s="5" t="s">
        <v>39</v>
      </c>
      <c r="B6" s="5"/>
      <c r="C6" s="5" t="s">
        <v>54</v>
      </c>
    </row>
    <row r="7" spans="1:3" ht="16.2" x14ac:dyDescent="0.3">
      <c r="A7" s="5" t="s">
        <v>40</v>
      </c>
      <c r="B7" s="5"/>
      <c r="C7" s="5" t="s">
        <v>55</v>
      </c>
    </row>
    <row r="8" spans="1:3" ht="16.2" x14ac:dyDescent="0.3">
      <c r="A8" s="5" t="s">
        <v>41</v>
      </c>
      <c r="B8" s="5"/>
      <c r="C8" s="5" t="s">
        <v>56</v>
      </c>
    </row>
    <row r="9" spans="1:3" ht="16.2" x14ac:dyDescent="0.3">
      <c r="A9" s="5" t="s">
        <v>42</v>
      </c>
      <c r="B9" s="5"/>
      <c r="C9" s="5" t="s">
        <v>57</v>
      </c>
    </row>
    <row r="10" spans="1:3" ht="16.2" x14ac:dyDescent="0.3">
      <c r="A10" s="5" t="s">
        <v>43</v>
      </c>
      <c r="B10" s="5"/>
      <c r="C10" s="5" t="s">
        <v>58</v>
      </c>
    </row>
    <row r="11" spans="1:3" x14ac:dyDescent="0.3">
      <c r="A11" s="5" t="s">
        <v>44</v>
      </c>
      <c r="B11" s="5"/>
      <c r="C11" s="5" t="s">
        <v>59</v>
      </c>
    </row>
    <row r="12" spans="1:3" x14ac:dyDescent="0.3">
      <c r="A12" s="5" t="s">
        <v>45</v>
      </c>
      <c r="B12" s="5"/>
      <c r="C12" s="5"/>
    </row>
    <row r="13" spans="1:3" x14ac:dyDescent="0.3">
      <c r="A13" s="5" t="s">
        <v>46</v>
      </c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Distancia</vt:lpstr>
      <vt:lpstr>Tiempo</vt:lpstr>
      <vt:lpstr>Densidad</vt:lpstr>
      <vt:lpstr>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Gomez</dc:creator>
  <cp:lastModifiedBy>Ariel Grez</cp:lastModifiedBy>
  <dcterms:created xsi:type="dcterms:W3CDTF">2024-01-19T12:32:56Z</dcterms:created>
  <dcterms:modified xsi:type="dcterms:W3CDTF">2024-01-22T11:48:17Z</dcterms:modified>
</cp:coreProperties>
</file>