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saraswat\Downloads\"/>
    </mc:Choice>
  </mc:AlternateContent>
  <xr:revisionPtr revIDLastSave="0" documentId="13_ncr:1_{B1DBF39A-183A-495A-A5FD-7A432B122F0C}" xr6:coauthVersionLast="47" xr6:coauthVersionMax="47" xr10:uidLastSave="{00000000-0000-0000-0000-000000000000}"/>
  <bookViews>
    <workbookView xWindow="28680" yWindow="-120" windowWidth="29040" windowHeight="15840" activeTab="2" xr2:uid="{76586D91-6141-487D-BFA1-1BD6A4011561}"/>
  </bookViews>
  <sheets>
    <sheet name="Current Stock " sheetId="1" r:id="rId1"/>
    <sheet name="Bought " sheetId="2" r:id="rId2"/>
    <sheet name="Comapris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2" l="1"/>
  <c r="F3" i="2"/>
  <c r="B4" i="2"/>
  <c r="C4" i="2" s="1" a="1"/>
  <c r="C4" i="2" s="1"/>
  <c r="G4" i="2" s="1"/>
  <c r="H4" i="2" s="1"/>
  <c r="B3" i="2"/>
  <c r="C3" i="2" s="1" a="1"/>
  <c r="C3" i="2" s="1"/>
  <c r="G3" i="2" s="1"/>
  <c r="H3" i="2" s="1"/>
  <c r="G3" i="1" a="1"/>
  <c r="G3" i="1" s="1"/>
  <c r="G4" i="1" a="1"/>
  <c r="G4" i="1" s="1"/>
  <c r="G5" i="1" a="1"/>
  <c r="G5" i="1" s="1"/>
  <c r="G6" i="1" a="1"/>
  <c r="G6" i="1" s="1"/>
  <c r="G7" i="1" a="1"/>
  <c r="G7" i="1" s="1"/>
  <c r="G8" i="1" a="1"/>
  <c r="G8" i="1" s="1"/>
  <c r="G9" i="1" a="1"/>
  <c r="G9" i="1" s="1"/>
  <c r="F3" i="1" a="1"/>
  <c r="F3" i="1" s="1"/>
  <c r="F4" i="1" a="1"/>
  <c r="F4" i="1" s="1"/>
  <c r="F5" i="1" a="1"/>
  <c r="F5" i="1" s="1"/>
  <c r="F6" i="1" a="1"/>
  <c r="F6" i="1" s="1"/>
  <c r="F7" i="1" a="1"/>
  <c r="F7" i="1" s="1"/>
  <c r="F8" i="1" a="1"/>
  <c r="F8" i="1" s="1"/>
  <c r="F9" i="1" a="1"/>
  <c r="F9" i="1" s="1"/>
  <c r="E4" i="1" a="1"/>
  <c r="E4" i="1" s="1"/>
  <c r="E3" i="1" a="1"/>
  <c r="E3" i="1" s="1"/>
  <c r="E5" i="1" a="1"/>
  <c r="E5" i="1" s="1"/>
  <c r="E6" i="1" a="1"/>
  <c r="E6" i="1" s="1"/>
  <c r="E7" i="1" a="1"/>
  <c r="E7" i="1" s="1"/>
  <c r="E8" i="1" a="1"/>
  <c r="E8" i="1" s="1"/>
  <c r="E9" i="1" a="1"/>
  <c r="E9" i="1" s="1"/>
  <c r="D3" i="1" a="1"/>
  <c r="D3" i="1" s="1"/>
  <c r="D4" i="1" a="1"/>
  <c r="D4" i="1" s="1"/>
  <c r="D5" i="1" a="1"/>
  <c r="D5" i="1" s="1"/>
  <c r="D6" i="1" a="1"/>
  <c r="D6" i="1" s="1"/>
  <c r="D7" i="1" a="1"/>
  <c r="D7" i="1" s="1"/>
  <c r="D8" i="1" a="1"/>
  <c r="D8" i="1" s="1"/>
  <c r="D9" i="1" a="1"/>
  <c r="D9" i="1" s="1"/>
  <c r="F8" i="3" a="1"/>
  <c r="C8" i="3" a="1"/>
  <c r="F8" i="3" l="1"/>
  <c r="C8"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1">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4"/>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futureMetadata>
  <cellMetadata count="1">
    <bk>
      <rc t="1" v="0"/>
    </bk>
  </cellMetadata>
  <valueMetadata count="6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valueMetadata>
</metadata>
</file>

<file path=xl/sharedStrings.xml><?xml version="1.0" encoding="utf-8"?>
<sst xmlns="http://schemas.openxmlformats.org/spreadsheetml/2006/main" count="28" uniqueCount="27">
  <si>
    <t>Stock</t>
  </si>
  <si>
    <t xml:space="preserve">Ticker </t>
  </si>
  <si>
    <t xml:space="preserve">Indutry </t>
  </si>
  <si>
    <t xml:space="preserve">Price </t>
  </si>
  <si>
    <t xml:space="preserve">Apple </t>
  </si>
  <si>
    <t>Chewy</t>
  </si>
  <si>
    <t>Microsoft</t>
  </si>
  <si>
    <t xml:space="preserve">Google </t>
  </si>
  <si>
    <t>Tesla</t>
  </si>
  <si>
    <t>Amazon</t>
  </si>
  <si>
    <t>IBM</t>
  </si>
  <si>
    <t xml:space="preserve">Market cap </t>
  </si>
  <si>
    <t>P/E</t>
  </si>
  <si>
    <t xml:space="preserve">Stock </t>
  </si>
  <si>
    <t xml:space="preserve">Live price </t>
  </si>
  <si>
    <t>Bought Price</t>
  </si>
  <si>
    <t xml:space="preserve">Quantity </t>
  </si>
  <si>
    <t>Total cost</t>
  </si>
  <si>
    <t xml:space="preserve">Total value </t>
  </si>
  <si>
    <t>Gain/loss</t>
  </si>
  <si>
    <t xml:space="preserve">Bought </t>
  </si>
  <si>
    <t xml:space="preserve">Not Bought </t>
  </si>
  <si>
    <t>Ticker-&gt;</t>
  </si>
  <si>
    <t>TSLA</t>
  </si>
  <si>
    <t>MSFT</t>
  </si>
  <si>
    <t>Months  -&gt;</t>
  </si>
  <si>
    <t>Months -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</si>
</sst>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_([$$-409]* #,##0.00_);_([$$-409]* \(#,##0.00\);_([$$-409]* &quot;-&quot;??_);_(@_)"/>
    <numFmt numFmtId="165" formatCode="_([$$-409]* #,##0_);_([$$-409]* \(#,##0\);_([$$-409]* &quot;-&quot;_);_(@_)"/>
    <numFmt numFmtId="166" formatCode="&quot;$&quot;#,##0.00"/>
  </numFmts>
  <fonts count="3" x14ac:knownFonts="1">
    <font>
      <sz val="11"/>
      <color theme="1"/>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wrapText="1"/>
    </xf>
    <xf numFmtId="164" fontId="0" fillId="0" borderId="0" xfId="0" applyNumberFormat="1"/>
    <xf numFmtId="165" fontId="0" fillId="0" borderId="0" xfId="0" applyNumberFormat="1"/>
    <xf numFmtId="0" fontId="0" fillId="2" borderId="0" xfId="0" applyFill="1" applyAlignment="1">
      <alignment horizontal="center" vertical="center"/>
    </xf>
    <xf numFmtId="166" fontId="0" fillId="0" borderId="0" xfId="0" applyNumberFormat="1"/>
    <xf numFmtId="4" fontId="0" fillId="0" borderId="0" xfId="0" applyNumberFormat="1"/>
    <xf numFmtId="0" fontId="2" fillId="3" borderId="0" xfId="0" applyFont="1" applyFill="1"/>
    <xf numFmtId="166" fontId="2" fillId="3" borderId="0" xfId="0" applyNumberFormat="1" applyFont="1" applyFill="1"/>
    <xf numFmtId="4" fontId="2" fillId="3" borderId="0" xfId="0" applyNumberFormat="1" applyFont="1" applyFill="1"/>
    <xf numFmtId="6" fontId="0" fillId="0" borderId="0" xfId="0" applyNumberFormat="1"/>
    <xf numFmtId="0" fontId="0" fillId="0" borderId="0" xfId="0" applyAlignment="1">
      <alignment horizontal="center"/>
    </xf>
    <xf numFmtId="0" fontId="2" fillId="3" borderId="0" xfId="0" applyFont="1" applyFill="1" applyAlignment="1">
      <alignment horizontal="center"/>
    </xf>
  </cellXfs>
  <cellStyles count="1">
    <cellStyle name="Normal" xfId="0" builtinId="0"/>
  </cellStyles>
  <dxfs count="17">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5" formatCode="_([$$-409]* #,##0_);_([$$-409]* \(#,##0\);_([$$-409]* &quot;-&quot;_);_(@_)"/>
    </dxf>
    <dxf>
      <numFmt numFmtId="165" formatCode="_([$$-409]* #,##0_);_([$$-409]* \(#,##0\);_([$$-409]* &quot;-&quot;_);_(@_)"/>
    </dxf>
    <dxf>
      <numFmt numFmtId="164" formatCode="_([$$-409]* #,##0.00_);_([$$-409]* \(#,##0.00\);_([$$-409]* &quot;-&quot;??_);_(@_)"/>
    </dxf>
    <dxf>
      <font>
        <b/>
        <i val="0"/>
        <strike val="0"/>
        <condense val="0"/>
        <extend val="0"/>
        <outline val="0"/>
        <shadow val="0"/>
        <u val="none"/>
        <vertAlign val="baseline"/>
        <sz val="11"/>
        <color theme="1"/>
        <name val="Calibri"/>
        <family val="2"/>
        <scheme val="minor"/>
      </font>
      <fill>
        <patternFill patternType="solid">
          <fgColor indexed="64"/>
          <bgColor theme="4" tint="0.3999755851924192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Comaprison!$D$4</c:f>
              <c:strCache>
                <c:ptCount val="1"/>
                <c:pt idx="0">
                  <c:v>TSLA</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Comaprison!$C$9:$C$26</c:f>
              <c:numCache>
                <c:formatCode>m/d/yyyy</c:formatCode>
                <c:ptCount val="18"/>
                <c:pt idx="0">
                  <c:v>44922</c:v>
                </c:pt>
                <c:pt idx="1">
                  <c:v>44923</c:v>
                </c:pt>
                <c:pt idx="2">
                  <c:v>44924</c:v>
                </c:pt>
                <c:pt idx="3">
                  <c:v>44925</c:v>
                </c:pt>
                <c:pt idx="4">
                  <c:v>44929</c:v>
                </c:pt>
                <c:pt idx="5">
                  <c:v>44930</c:v>
                </c:pt>
                <c:pt idx="6">
                  <c:v>44931</c:v>
                </c:pt>
                <c:pt idx="7">
                  <c:v>44932</c:v>
                </c:pt>
                <c:pt idx="8">
                  <c:v>44935</c:v>
                </c:pt>
                <c:pt idx="9">
                  <c:v>44936</c:v>
                </c:pt>
                <c:pt idx="10">
                  <c:v>44937</c:v>
                </c:pt>
                <c:pt idx="11">
                  <c:v>44938</c:v>
                </c:pt>
                <c:pt idx="12">
                  <c:v>44939</c:v>
                </c:pt>
                <c:pt idx="13">
                  <c:v>44943</c:v>
                </c:pt>
                <c:pt idx="14">
                  <c:v>44944</c:v>
                </c:pt>
                <c:pt idx="15">
                  <c:v>44945</c:v>
                </c:pt>
                <c:pt idx="16">
                  <c:v>44946</c:v>
                </c:pt>
                <c:pt idx="17">
                  <c:v>44949</c:v>
                </c:pt>
              </c:numCache>
            </c:numRef>
          </c:cat>
          <c:val>
            <c:numRef>
              <c:f>Comaprison!$D$9:$D$26</c:f>
              <c:numCache>
                <c:formatCode>_([$$-409]* #,##0.00_);_([$$-409]* \(#,##0.00\);_([$$-409]* "-"??_);_(@_)</c:formatCode>
                <c:ptCount val="18"/>
                <c:pt idx="0">
                  <c:v>109.1</c:v>
                </c:pt>
                <c:pt idx="1">
                  <c:v>112.71</c:v>
                </c:pt>
                <c:pt idx="2">
                  <c:v>121.82</c:v>
                </c:pt>
                <c:pt idx="3">
                  <c:v>123.18</c:v>
                </c:pt>
                <c:pt idx="4">
                  <c:v>108.1</c:v>
                </c:pt>
                <c:pt idx="5">
                  <c:v>113.64</c:v>
                </c:pt>
                <c:pt idx="6">
                  <c:v>110.34</c:v>
                </c:pt>
                <c:pt idx="7">
                  <c:v>113.06</c:v>
                </c:pt>
                <c:pt idx="8">
                  <c:v>119.77</c:v>
                </c:pt>
                <c:pt idx="9">
                  <c:v>118.85</c:v>
                </c:pt>
                <c:pt idx="10">
                  <c:v>123.22</c:v>
                </c:pt>
                <c:pt idx="11">
                  <c:v>123.56</c:v>
                </c:pt>
                <c:pt idx="12">
                  <c:v>122.4</c:v>
                </c:pt>
                <c:pt idx="13">
                  <c:v>131.49</c:v>
                </c:pt>
                <c:pt idx="14">
                  <c:v>128.78</c:v>
                </c:pt>
                <c:pt idx="15">
                  <c:v>127.17</c:v>
                </c:pt>
                <c:pt idx="16">
                  <c:v>133.41999999999999</c:v>
                </c:pt>
                <c:pt idx="17">
                  <c:v>143.75</c:v>
                </c:pt>
              </c:numCache>
            </c:numRef>
          </c:val>
          <c:smooth val="0"/>
          <c:extLst>
            <c:ext xmlns:c16="http://schemas.microsoft.com/office/drawing/2014/chart" uri="{C3380CC4-5D6E-409C-BE32-E72D297353CC}">
              <c16:uniqueId val="{00000000-816E-4825-813D-3B8481B22471}"/>
            </c:ext>
          </c:extLst>
        </c:ser>
        <c:ser>
          <c:idx val="1"/>
          <c:order val="1"/>
          <c:tx>
            <c:strRef>
              <c:f>Comaprison!$G$4</c:f>
              <c:strCache>
                <c:ptCount val="1"/>
                <c:pt idx="0">
                  <c:v>MSFT</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Comaprison!$C$9:$C$26</c:f>
              <c:numCache>
                <c:formatCode>m/d/yyyy</c:formatCode>
                <c:ptCount val="18"/>
                <c:pt idx="0">
                  <c:v>44922</c:v>
                </c:pt>
                <c:pt idx="1">
                  <c:v>44923</c:v>
                </c:pt>
                <c:pt idx="2">
                  <c:v>44924</c:v>
                </c:pt>
                <c:pt idx="3">
                  <c:v>44925</c:v>
                </c:pt>
                <c:pt idx="4">
                  <c:v>44929</c:v>
                </c:pt>
                <c:pt idx="5">
                  <c:v>44930</c:v>
                </c:pt>
                <c:pt idx="6">
                  <c:v>44931</c:v>
                </c:pt>
                <c:pt idx="7">
                  <c:v>44932</c:v>
                </c:pt>
                <c:pt idx="8">
                  <c:v>44935</c:v>
                </c:pt>
                <c:pt idx="9">
                  <c:v>44936</c:v>
                </c:pt>
                <c:pt idx="10">
                  <c:v>44937</c:v>
                </c:pt>
                <c:pt idx="11">
                  <c:v>44938</c:v>
                </c:pt>
                <c:pt idx="12">
                  <c:v>44939</c:v>
                </c:pt>
                <c:pt idx="13">
                  <c:v>44943</c:v>
                </c:pt>
                <c:pt idx="14">
                  <c:v>44944</c:v>
                </c:pt>
                <c:pt idx="15">
                  <c:v>44945</c:v>
                </c:pt>
                <c:pt idx="16">
                  <c:v>44946</c:v>
                </c:pt>
                <c:pt idx="17">
                  <c:v>44949</c:v>
                </c:pt>
              </c:numCache>
            </c:numRef>
          </c:cat>
          <c:val>
            <c:numRef>
              <c:f>Comaprison!$G$9:$G$26</c:f>
              <c:numCache>
                <c:formatCode>_([$$-409]* #,##0.00_);_([$$-409]* \(#,##0.00\);_([$$-409]* "-"??_);_(@_)</c:formatCode>
                <c:ptCount val="18"/>
                <c:pt idx="0">
                  <c:v>236.96</c:v>
                </c:pt>
                <c:pt idx="1">
                  <c:v>234.53</c:v>
                </c:pt>
                <c:pt idx="2">
                  <c:v>241.01</c:v>
                </c:pt>
                <c:pt idx="3">
                  <c:v>239.82</c:v>
                </c:pt>
                <c:pt idx="4">
                  <c:v>239.58</c:v>
                </c:pt>
                <c:pt idx="5">
                  <c:v>229.1</c:v>
                </c:pt>
                <c:pt idx="6">
                  <c:v>222.31</c:v>
                </c:pt>
                <c:pt idx="7">
                  <c:v>224.93</c:v>
                </c:pt>
                <c:pt idx="8">
                  <c:v>227.12</c:v>
                </c:pt>
                <c:pt idx="9">
                  <c:v>228.85</c:v>
                </c:pt>
                <c:pt idx="10">
                  <c:v>235.77</c:v>
                </c:pt>
                <c:pt idx="11">
                  <c:v>238.51</c:v>
                </c:pt>
                <c:pt idx="12">
                  <c:v>239.23</c:v>
                </c:pt>
                <c:pt idx="13">
                  <c:v>240.35</c:v>
                </c:pt>
                <c:pt idx="14">
                  <c:v>235.81</c:v>
                </c:pt>
                <c:pt idx="15">
                  <c:v>231.93</c:v>
                </c:pt>
                <c:pt idx="16">
                  <c:v>240.22</c:v>
                </c:pt>
                <c:pt idx="17">
                  <c:v>242.58</c:v>
                </c:pt>
              </c:numCache>
            </c:numRef>
          </c:val>
          <c:smooth val="0"/>
          <c:extLst>
            <c:ext xmlns:c16="http://schemas.microsoft.com/office/drawing/2014/chart" uri="{C3380CC4-5D6E-409C-BE32-E72D297353CC}">
              <c16:uniqueId val="{00000001-816E-4825-813D-3B8481B22471}"/>
            </c:ext>
          </c:extLst>
        </c:ser>
        <c:dLbls>
          <c:dLblPos val="t"/>
          <c:showLegendKey val="0"/>
          <c:showVal val="1"/>
          <c:showCatName val="0"/>
          <c:showSerName val="0"/>
          <c:showPercent val="0"/>
          <c:showBubbleSize val="0"/>
        </c:dLbls>
        <c:smooth val="0"/>
        <c:axId val="250072976"/>
        <c:axId val="250073808"/>
      </c:lineChart>
      <c:dateAx>
        <c:axId val="2500729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073808"/>
        <c:crosses val="autoZero"/>
        <c:auto val="1"/>
        <c:lblOffset val="100"/>
        <c:baseTimeUnit val="days"/>
      </c:dateAx>
      <c:valAx>
        <c:axId val="250073808"/>
        <c:scaling>
          <c:orientation val="minMax"/>
          <c:min val="80"/>
        </c:scaling>
        <c:delete val="0"/>
        <c:axPos val="l"/>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072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228600</xdr:colOff>
      <xdr:row>26</xdr:row>
      <xdr:rowOff>175258</xdr:rowOff>
    </xdr:from>
    <xdr:to>
      <xdr:col>24</xdr:col>
      <xdr:colOff>392430</xdr:colOff>
      <xdr:row>58</xdr:row>
      <xdr:rowOff>38099</xdr:rowOff>
    </xdr:to>
    <xdr:graphicFrame macro="">
      <xdr:nvGraphicFramePr>
        <xdr:cNvPr id="3" name="Chart 2">
          <a:extLst>
            <a:ext uri="{FF2B5EF4-FFF2-40B4-BE49-F238E27FC236}">
              <a16:creationId xmlns:a16="http://schemas.microsoft.com/office/drawing/2014/main" id="{7DD608DF-DF05-BCED-2CA6-70B902DFD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18">
    <v t="i">3</v>
    <v t="i">4</v>
    <v t="i">5</v>
    <v t="i">6</v>
    <v t="i">10</v>
    <v t="i">11</v>
    <v t="i">12</v>
    <v t="i">13</v>
    <v t="i">16</v>
    <v t="i">17</v>
    <v t="i">18</v>
    <v t="i">19</v>
    <v t="i">20</v>
    <v t="i">24</v>
    <v t="i">25</v>
    <v t="i">26</v>
    <v t="i">27</v>
    <v t="i">30</v>
  </a>
  <a r="1" c="18">
    <v>236.96</v>
    <v>234.53</v>
    <v>241.01</v>
    <v>239.82</v>
    <v>239.58</v>
    <v>229.1</v>
    <v>222.31</v>
    <v>224.93</v>
    <v>227.12</v>
    <v>228.85</v>
    <v>235.77</v>
    <v>238.51</v>
    <v>239.23</v>
    <v>240.35</v>
    <v>235.81</v>
    <v>231.93</v>
    <v>240.22</v>
    <v>242.58</v>
  </a>
  <a r="1" c="18">
    <v>109.1</v>
    <v>112.71</v>
    <v>121.82</v>
    <v>123.18</v>
    <v>108.1</v>
    <v>113.64</v>
    <v>110.34</v>
    <v>113.06</v>
    <v>119.77</v>
    <v>118.85</v>
    <v>123.22</v>
    <v>123.56</v>
    <v>122.4</v>
    <v>131.49</v>
    <v>128.78</v>
    <v>127.17</v>
    <v>133.41999999999999</v>
    <v>143.75</v>
  </a>
</arrayData>
</file>

<file path=xl/richData/rdrichvalue.xml><?xml version="1.0" encoding="utf-8"?>
<rvData xmlns="http://schemas.microsoft.com/office/spreadsheetml/2017/richdata" count="84">
  <rv s="0">
    <v>https://www.bing.com/financeapi/forcetrigger?t=a1mou2&amp;q=XNAS%3aAAPL&amp;form=skydnc</v>
    <v>Learn more on Bing</v>
  </rv>
  <rv s="1">
    <v>en-US</v>
    <v>a1mou2</v>
    <v>268435456</v>
    <v>1</v>
    <v>Powered by Refinitiv</v>
    <v>0</v>
    <v>APPLE INC. (XNAS:AAPL)</v>
    <v>2</v>
    <v>3</v>
    <v>Finance</v>
    <v>4</v>
    <v>179.61</v>
    <v>124.17</v>
    <v>1.2765</v>
    <v>1.42</v>
    <v>-5.5079999999999999E-3</v>
    <v>1.0062999999999999E-2</v>
    <v>-0.78500000000000003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143.16</v>
    <v>Computers, Phones &amp; Household Electronics</v>
    <v>Stock</v>
    <v>44950.980873263281</v>
    <v>0</v>
    <v>140.30000000000001</v>
    <v>2257135011300</v>
    <v>APPLE INC.</v>
    <v>APPLE INC.</v>
    <v>140.30500000000001</v>
    <v>23.1248</v>
    <v>141.11000000000001</v>
    <v>142.53</v>
    <v>141.745</v>
    <v>15836210000</v>
    <v>AAPL</v>
    <v>APPLE INC. (XNAS:AAPL)</v>
    <v>66213825</v>
    <v>80310439</v>
    <v>1977</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315.95</v>
    <v>213.43100000000001</v>
    <v>0.92459999999999998</v>
    <v>-0.54</v>
    <v>-1.1734E-2</v>
    <v>-2.2260000000000001E-3</v>
    <v>-2.84</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243.95</v>
    <v>6</v>
    <v>Software &amp; IT Services</v>
    <v>Stock</v>
    <v>44950.980911828126</v>
    <v>7</v>
    <v>240.44</v>
    <v>1804280644920</v>
    <v>MICROSOFT CORPORATION</v>
    <v>MICROSOFT CORPORATION</v>
    <v>242.5</v>
    <v>26.1389</v>
    <v>242.58</v>
    <v>242.04</v>
    <v>239.2</v>
    <v>7454473000</v>
    <v>MSFT</v>
    <v>MICROSOFT CORPORATION (XNAS:MSFT)</v>
    <v>39266290</v>
    <v>30918664</v>
    <v>1993</v>
  </rv>
  <rv s="2">
    <v>8</v>
  </rv>
  <rv s="0">
    <v>https://www.bing.com/financeapi/forcetrigger?t=a1u3p2&amp;q=XNAS%3aGOOG&amp;form=skydnc</v>
    <v>Learn more on Bing</v>
  </rv>
  <rv s="1">
    <v>en-US</v>
    <v>a1u3p2</v>
    <v>268435456</v>
    <v>1</v>
    <v>Powered by Refinitiv</v>
    <v>0</v>
    <v>ALPHABET INC. (XNAS:GOOG)</v>
    <v>2</v>
    <v>3</v>
    <v>Finance</v>
    <v>4</v>
    <v>152.1</v>
    <v>83.45</v>
    <v>1.0792999999999999</v>
    <v>-2</v>
    <v>-4.0819999999999997E-3</v>
    <v>-1.9761000000000001E-2</v>
    <v>-0.40500000000000003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186779</v>
    <v>Nasdaq Stock Market</v>
    <v>XNAS</v>
    <v>XNAS</v>
    <v>1600 Amphitheatre Pkwy, MOUNTAIN VIEW, CA, 94043-1351 US</v>
    <v>101.09</v>
    <v>Software &amp; IT Services</v>
    <v>Stock</v>
    <v>44950.980889767969</v>
    <v>10</v>
    <v>98.7</v>
    <v>1300224000000</v>
    <v>ALPHABET INC.</v>
    <v>ALPHABET INC.</v>
    <v>99.55</v>
    <v>20.095199999999998</v>
    <v>101.21</v>
    <v>99.21</v>
    <v>98.805000000000007</v>
    <v>12943000000</v>
    <v>GOOG</v>
    <v>ALPHABET INC. (XNAS:GOOG)</v>
    <v>27325441</v>
    <v>24878473</v>
    <v>2015</v>
  </rv>
  <rv s="2">
    <v>11</v>
  </rv>
  <rv s="0">
    <v>https://www.bing.com/financeapi/forcetrigger?t=a24kar&amp;q=XNAS%3aTSLA&amp;form=skydnc</v>
    <v>Learn more on Bing</v>
  </rv>
  <rv s="1">
    <v>en-US</v>
    <v>a24kar</v>
    <v>268435456</v>
    <v>1</v>
    <v>Powered by Refinitiv</v>
    <v>0</v>
    <v>TESLA, INC. (XNAS:TSLA)</v>
    <v>2</v>
    <v>3</v>
    <v>Finance</v>
    <v>4</v>
    <v>384.28960000000001</v>
    <v>101.81</v>
    <v>2.0385</v>
    <v>0.14000000000000001</v>
    <v>-1.2718E-2</v>
    <v>9.7390000000000009E-4</v>
    <v>-1.83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146.5</v>
    <v>Automobiles &amp; Auto Parts</v>
    <v>Stock</v>
    <v>44950.980905635937</v>
    <v>13</v>
    <v>141.1</v>
    <v>454368935279</v>
    <v>TESLA, INC.</v>
    <v>TESLA, INC.</v>
    <v>143</v>
    <v>44.284599999999998</v>
    <v>143.75</v>
    <v>143.88999999999999</v>
    <v>142.06</v>
    <v>3157752000</v>
    <v>TSLA</v>
    <v>TESLA, INC. (XNAS:TSLA)</v>
    <v>157410676</v>
    <v>178768018</v>
    <v>2003</v>
  </rv>
  <rv s="2">
    <v>14</v>
  </rv>
  <rv s="0">
    <v>https://www.bing.com/financeapi/forcetrigger?t=a1nhlh&amp;q=XNAS%3aAMZN&amp;form=skydnc</v>
    <v>Learn more on Bing</v>
  </rv>
  <rv s="1">
    <v>en-US</v>
    <v>a1nhlh</v>
    <v>268435456</v>
    <v>1</v>
    <v>Powered by Refinitiv</v>
    <v>0</v>
    <v>AMAZON.COM, INC. (XNAS:AMZN)</v>
    <v>2</v>
    <v>3</v>
    <v>Finance</v>
    <v>4</v>
    <v>170.83150000000001</v>
    <v>81.430000000000007</v>
    <v>1.1820999999999999</v>
    <v>-1.2</v>
    <v>-2.0453000000000002E-2</v>
    <v>-1.2305E-2</v>
    <v>-1.97</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1544000</v>
    <v>Nasdaq Stock Market</v>
    <v>XNAS</v>
    <v>XNAS</v>
    <v>410 Terry Ave N, SEATTLE, WA, 98109 US</v>
    <v>98.09</v>
    <v>Diversified Retail</v>
    <v>Stock</v>
    <v>44950.980845404687</v>
    <v>16</v>
    <v>96</v>
    <v>994865300000</v>
    <v>AMAZON.COM, INC.</v>
    <v>AMAZON.COM, INC.</v>
    <v>96.93</v>
    <v>89.995000000000005</v>
    <v>97.52</v>
    <v>96.32</v>
    <v>94.35</v>
    <v>10201650000</v>
    <v>AMZN</v>
    <v>AMAZON.COM, INC. (XNAS:AMZN)</v>
    <v>65406534</v>
    <v>75558304</v>
    <v>1996</v>
  </rv>
  <rv s="2">
    <v>17</v>
  </rv>
  <rv s="0">
    <v>http://en.wikipedia.org/wiki/IBM</v>
    <v>Wikipedia</v>
  </rv>
  <rv s="3">
    <v>3</v>
    <v>19</v>
  </rv>
  <rv s="4">
    <v>9</v>
    <v>https://www.bing.com/th?id=AMMS_41da901be1b295dc42c72dadb9c0f67d&amp;qlt=95</v>
    <v>20</v>
    <v>0</v>
    <v>https://www.bing.com/images/search?form=xlimg&amp;q=ibm</v>
    <v>Image of INTERNATIONAL BUSINESS MACHINES CORPORATION</v>
  </rv>
  <rv s="0">
    <v>https://www.bing.com/financeapi/forcetrigger?t=a1v6nm&amp;q=XNYS%3aIBM&amp;form=skydnc</v>
    <v>Learn more on Bing</v>
  </rv>
  <rv s="5">
    <v>en-US</v>
    <v>a1v6nm</v>
    <v>268435456</v>
    <v>1</v>
    <v>Powered by Refinitiv</v>
    <v>5</v>
    <v>INTERNATIONAL BUSINESS MACHINES CORPORATION (XNYS:IBM)</v>
    <v>7</v>
    <v>8</v>
    <v>Finance</v>
    <v>4</v>
    <v>153.21</v>
    <v>115.545</v>
    <v>0.87670000000000003</v>
    <v>-0.37</v>
    <v>-3.4629999999999999E-3</v>
    <v>-2.6079999999999996E-3</v>
    <v>-0.49</v>
    <v>USD</v>
    <v>International Business Machines Corporation (IBM) is a technology company engaged in providing hybrid cloud and artificial intelligence (AI) solutions. It offers integrated solutions and products that use data and information technology (IT) in industries and business processes. Its segments include Software, Consulting, Infrastructure and Financing. Software segment consists of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various sectors. Consulting segment is engaged in business transformation, technology consulting and application operations. Infrastructure segment is engaged in hybrid infrastructure and infrastructure support. Financing segment is engaged in client financing and commercial financing business.</v>
    <v>307600</v>
    <v>New York Stock Exchange</v>
    <v>XNYS</v>
    <v>XNYS</v>
    <v>1 New Orchard Rd, ARMONK, NY, 10504 US</v>
    <v>142.75</v>
    <v>21</v>
    <v>Software &amp; IT Services</v>
    <v>Stock</v>
    <v>44950.980848853906</v>
    <v>22</v>
    <v>140</v>
    <v>127924830187</v>
    <v>INTERNATIONAL BUSINESS MACHINES CORPORATION</v>
    <v>INTERNATIONAL BUSINESS MACHINES CORPORATION</v>
    <v>141.25</v>
    <v>93.581999999999994</v>
    <v>141.86000000000001</v>
    <v>141.49</v>
    <v>141</v>
    <v>904126300</v>
    <v>IBM</v>
    <v>INTERNATIONAL BUSINESS MACHINES CORPORATION (XNYS:IBM)</v>
    <v>4405901</v>
    <v>4088413</v>
    <v>1911</v>
  </rv>
  <rv s="2">
    <v>23</v>
  </rv>
  <rv s="0">
    <v>https://www.bing.com/financeapi/forcetrigger?t=bqef52&amp;q=XNYS%3aCHWY&amp;form=skydnc</v>
    <v>Learn more on Bing</v>
  </rv>
  <rv s="1">
    <v>en-US</v>
    <v>bqef52</v>
    <v>268435456</v>
    <v>1</v>
    <v>Powered by Refinitiv</v>
    <v>0</v>
    <v>CHEWY, INC. (XNYS:CHWY)</v>
    <v>2</v>
    <v>3</v>
    <v>Finance</v>
    <v>4</v>
    <v>54.19</v>
    <v>22.22</v>
    <v>0.7198</v>
    <v>0.08</v>
    <v>-9.195E-3</v>
    <v>1.8420000000000001E-3</v>
    <v>-0.4</v>
    <v>USD</v>
    <v>Chewy, Inc. is a pure play e-commerce company geared toward pet products for dogs, cats, fish, birds, small pets, horses, and reptiles. The Company's brands include A Pet Hub, A&amp;E Cage Company, A Pet's Life, ABO Gear, Bark and Slumber, B&amp;G Martin, C&amp;S, KONG, Nutro, ORIJEN, NexGard, and Frisco. It offers a selection of quality pet food, treats and supplies, and pet healthcare products. The Company's product offerings include Food products such as dry food, wet food, veterinary diets, raw food; Treat products, such as soft and chewy treats, biscuits, cookies and crunchy treats, dental treats, jerky treats, bones, bully sticks and natural chews; Healthcare products such as Dental care, DNA Kits, Heartworm Prevention &amp; Dewormers, Milk Replacers and Eye Care, and Vitamin and supplements, such as Hip &amp; Joint, Digestive Health &amp; Probiotics, Multivitamins, Anxiety &amp; Calming, Heart &amp; Liver. The Company serves its customers through its retail Website, www.chewy.com, and its mobile applications.</v>
    <v>21300</v>
    <v>New York Stock Exchange</v>
    <v>XNYS</v>
    <v>XNYS</v>
    <v>7700 WEST SUNRISE BOULEVARD, PLANTATION, FL, 33322 US</v>
    <v>44.552199999999999</v>
    <v>Specialty Retailers</v>
    <v>Stock</v>
    <v>44950.978010543753</v>
    <v>25</v>
    <v>43</v>
    <v>18415655400</v>
    <v>CHEWY, INC.</v>
    <v>CHEWY, INC.</v>
    <v>43</v>
    <v>0</v>
    <v>43.42</v>
    <v>43.5</v>
    <v>43.1</v>
    <v>423348400</v>
    <v>CHWY</v>
    <v>CHEWY, INC. (XNYS:CHWY)</v>
    <v>3745767</v>
    <v>3455017</v>
    <v>2013</v>
  </rv>
  <rv s="2">
    <v>26</v>
  </rv>
  <rv s="6">
    <fb>44922</fb>
    <v>10</v>
  </rv>
  <rv s="6">
    <fb>109.1</fb>
    <v>11</v>
  </rv>
  <rv s="6">
    <fb>236.96</fb>
    <v>11</v>
  </rv>
  <rv s="6">
    <fb>44923</fb>
    <v>10</v>
  </rv>
  <rv s="6">
    <fb>112.71</fb>
    <v>11</v>
  </rv>
  <rv s="6">
    <fb>234.53</fb>
    <v>11</v>
  </rv>
  <rv s="6">
    <fb>44924</fb>
    <v>10</v>
  </rv>
  <rv s="6">
    <fb>121.82</fb>
    <v>11</v>
  </rv>
  <rv s="6">
    <fb>241.01</fb>
    <v>11</v>
  </rv>
  <rv s="6">
    <fb>44925</fb>
    <v>10</v>
  </rv>
  <rv s="6">
    <fb>123.18</fb>
    <v>11</v>
  </rv>
  <rv s="6">
    <fb>239.82</fb>
    <v>11</v>
  </rv>
  <rv s="6">
    <fb>44929</fb>
    <v>10</v>
  </rv>
  <rv s="6">
    <fb>108.1</fb>
    <v>11</v>
  </rv>
  <rv s="6">
    <fb>239.58</fb>
    <v>11</v>
  </rv>
  <rv s="6">
    <fb>44930</fb>
    <v>10</v>
  </rv>
  <rv s="6">
    <fb>113.64</fb>
    <v>11</v>
  </rv>
  <rv s="6">
    <fb>229.1</fb>
    <v>11</v>
  </rv>
  <rv s="6">
    <fb>44931</fb>
    <v>10</v>
  </rv>
  <rv s="6">
    <fb>110.34</fb>
    <v>11</v>
  </rv>
  <rv s="6">
    <fb>222.31</fb>
    <v>11</v>
  </rv>
  <rv s="6">
    <fb>44932</fb>
    <v>10</v>
  </rv>
  <rv s="6">
    <fb>113.06</fb>
    <v>11</v>
  </rv>
  <rv s="6">
    <fb>224.93</fb>
    <v>11</v>
  </rv>
  <rv s="6">
    <fb>44935</fb>
    <v>10</v>
  </rv>
  <rv s="6">
    <fb>119.77</fb>
    <v>11</v>
  </rv>
  <rv s="6">
    <fb>227.12</fb>
    <v>11</v>
  </rv>
  <rv s="6">
    <fb>44936</fb>
    <v>10</v>
  </rv>
  <rv s="6">
    <fb>118.85</fb>
    <v>11</v>
  </rv>
  <rv s="6">
    <fb>228.85</fb>
    <v>11</v>
  </rv>
  <rv s="6">
    <fb>44937</fb>
    <v>10</v>
  </rv>
  <rv s="6">
    <fb>123.22</fb>
    <v>11</v>
  </rv>
  <rv s="6">
    <fb>235.77</fb>
    <v>11</v>
  </rv>
  <rv s="6">
    <fb>44938</fb>
    <v>10</v>
  </rv>
  <rv s="6">
    <fb>123.56</fb>
    <v>11</v>
  </rv>
  <rv s="6">
    <fb>238.51</fb>
    <v>11</v>
  </rv>
  <rv s="6">
    <fb>44939</fb>
    <v>10</v>
  </rv>
  <rv s="6">
    <fb>122.4</fb>
    <v>11</v>
  </rv>
  <rv s="6">
    <fb>239.23</fb>
    <v>11</v>
  </rv>
  <rv s="6">
    <fb>44943</fb>
    <v>10</v>
  </rv>
  <rv s="6">
    <fb>131.49</fb>
    <v>11</v>
  </rv>
  <rv s="6">
    <fb>240.35</fb>
    <v>11</v>
  </rv>
  <rv s="6">
    <fb>44944</fb>
    <v>10</v>
  </rv>
  <rv s="6">
    <fb>128.78</fb>
    <v>11</v>
  </rv>
  <rv s="6">
    <fb>235.81</fb>
    <v>11</v>
  </rv>
  <rv s="6">
    <fb>44945</fb>
    <v>10</v>
  </rv>
  <rv s="6">
    <fb>127.17</fb>
    <v>11</v>
  </rv>
  <rv s="6">
    <fb>231.93</fb>
    <v>11</v>
  </rv>
  <rv s="6">
    <fb>44946</fb>
    <v>10</v>
  </rv>
  <rv s="6">
    <fb>133.41999999999999</fb>
    <v>11</v>
  </rv>
  <rv s="6">
    <fb>240.22</fb>
    <v>11</v>
  </rv>
  <rv s="6">
    <fb>44949</fb>
    <v>10</v>
  </rv>
  <rv s="6">
    <fb>143.75</fb>
    <v>11</v>
  </rv>
  <rv s="6">
    <fb>242.58</fb>
    <v>11</v>
  </rv>
  <rv s="7">
    <v>12</v>
    <v>MSFT</v>
    <v>Daily</v>
    <v>44919</v>
    <v>44950</v>
    <v>0</v>
    <v>1</v>
    <v>638100288000000000,638101996774306197,0</v>
    <v>0</v>
    <v>a1xzim</v>
    <v>XNAS:MSFT</v>
    <v>1</v>
  </rv>
  <rv s="7">
    <v>12</v>
    <v>TSLA</v>
    <v>Daily</v>
    <v>44919</v>
    <v>44950</v>
    <v>0</v>
    <v>1</v>
    <v>638100288000000000,638101998549310810,0</v>
    <v>0</v>
    <v>a24kar</v>
    <v>XNAS:TSLA</v>
    <v>2</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3">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0</v>
      <v>0</v>
    </spb>
    <spb s="6">
      <v>6</v>
      <v>1</v>
      <v>1</v>
      <v>1</v>
      <v>1</v>
    </spb>
    <spb s="7">
      <v>1</v>
      <v>2</v>
      <v>2</v>
      <v>1</v>
      <v>3</v>
      <v>1</v>
      <v>10</v>
      <v>1</v>
      <v>1</v>
      <v>4</v>
      <v>4</v>
      <v>5</v>
      <v>6</v>
      <v>1</v>
      <v>1</v>
      <v>1</v>
      <v>4</v>
      <v>7</v>
      <v>8</v>
      <v>9</v>
      <v>4</v>
      <v>1</v>
      <v>1</v>
      <v>5</v>
    </spb>
    <spb s="8">
      <v>Powered by Refinitiv</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A3C745-3BE4-426B-BAB4-D37D3CE876F0}" name="Table1" displayName="Table1" ref="B2:G9" totalsRowShown="0" headerRowDxfId="16">
  <autoFilter ref="B2:G9" xr:uid="{B2A3C745-3BE4-426B-BAB4-D37D3CE876F0}"/>
  <tableColumns count="6">
    <tableColumn id="1" xr3:uid="{52624E8A-2D38-4CF1-87C3-6E8955100524}" name="Stock"/>
    <tableColumn id="2" xr3:uid="{7CBF6404-FEE5-4D3E-8C18-AC3565858E52}" name="Ticker "/>
    <tableColumn id="3" xr3:uid="{7089723A-CCFC-44FC-82D4-07EB20687937}" name="Indutry ">
      <calculatedColumnFormula array="1">_FV(C3,"Industry")</calculatedColumnFormula>
    </tableColumn>
    <tableColumn id="4" xr3:uid="{1B4DA730-80BB-41D6-A36D-C4EB3253FDC9}" name="Price " dataDxfId="15">
      <calculatedColumnFormula array="1">_FV(C3,"Price")</calculatedColumnFormula>
    </tableColumn>
    <tableColumn id="5" xr3:uid="{B2C45FF7-925C-46EE-B4B8-41E7BA7D2430}" name="Market cap " dataDxfId="14">
      <calculatedColumnFormula array="1">_FV(C3,"Market cap",TRUE)</calculatedColumnFormula>
    </tableColumn>
    <tableColumn id="6" xr3:uid="{6263BB0B-308B-4FB2-8615-B8BBCD819405}" name="P/E" dataDxfId="13">
      <calculatedColumnFormula array="1">_FV(C3,"P/E",TRUE)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52AB-5BBA-4944-A01E-0B8DCD4038DB}">
  <dimension ref="B2:G9"/>
  <sheetViews>
    <sheetView workbookViewId="0">
      <selection activeCell="D4" sqref="D4"/>
    </sheetView>
  </sheetViews>
  <sheetFormatPr defaultRowHeight="14.4" x14ac:dyDescent="0.3"/>
  <cols>
    <col min="2" max="2" width="15.6640625" customWidth="1"/>
    <col min="3" max="3" width="60.44140625" bestFit="1" customWidth="1"/>
    <col min="4" max="4" width="41.77734375" customWidth="1"/>
    <col min="5" max="5" width="19.77734375" customWidth="1"/>
    <col min="6" max="6" width="36.5546875" customWidth="1"/>
    <col min="7" max="7" width="34.33203125" customWidth="1"/>
  </cols>
  <sheetData>
    <row r="2" spans="2:7" ht="28.8" customHeight="1" x14ac:dyDescent="0.3">
      <c r="B2" s="1" t="s">
        <v>0</v>
      </c>
      <c r="C2" s="1" t="s">
        <v>1</v>
      </c>
      <c r="D2" s="1" t="s">
        <v>2</v>
      </c>
      <c r="E2" s="1" t="s">
        <v>3</v>
      </c>
      <c r="F2" s="1" t="s">
        <v>11</v>
      </c>
      <c r="G2" s="4" t="s">
        <v>12</v>
      </c>
    </row>
    <row r="3" spans="2:7" x14ac:dyDescent="0.3">
      <c r="B3" t="s">
        <v>4</v>
      </c>
      <c r="C3" t="e" vm="1">
        <v>#VALUE!</v>
      </c>
      <c r="D3" t="str" cm="1">
        <f t="array" ref="D3">_FV(C3,"Industry")</f>
        <v>Computers, Phones &amp; Household Electronics</v>
      </c>
      <c r="E3" s="2" cm="1">
        <f t="array" ref="E3">_FV(C3,"Price")</f>
        <v>142.53</v>
      </c>
      <c r="F3" s="3" cm="1">
        <f t="array" ref="F3">_FV(C3,"Market cap",TRUE)</f>
        <v>2257135011300</v>
      </c>
      <c r="G3" s="3" cm="1">
        <f t="array" ref="G3">_FV(C3,"P/E",TRUE)</f>
        <v>23.1248</v>
      </c>
    </row>
    <row r="4" spans="2:7" x14ac:dyDescent="0.3">
      <c r="B4" t="s">
        <v>6</v>
      </c>
      <c r="C4" t="e" vm="2">
        <v>#VALUE!</v>
      </c>
      <c r="D4" t="str" cm="1">
        <f t="array" ref="D4">_FV(C4,"Industry")</f>
        <v>Software &amp; IT Services</v>
      </c>
      <c r="E4" s="2" cm="1">
        <f t="array" ref="E4">_FV(C4,"Price")</f>
        <v>242.04</v>
      </c>
      <c r="F4" s="2" cm="1">
        <f t="array" ref="F4">_FV(C4,"Market cap",TRUE)</f>
        <v>1804280644920</v>
      </c>
      <c r="G4" s="3" cm="1">
        <f t="array" ref="G4">_FV(C4,"P/E",TRUE)</f>
        <v>26.1389</v>
      </c>
    </row>
    <row r="5" spans="2:7" x14ac:dyDescent="0.3">
      <c r="B5" t="s">
        <v>7</v>
      </c>
      <c r="C5" t="e" vm="3">
        <v>#VALUE!</v>
      </c>
      <c r="D5" t="str" cm="1">
        <f t="array" ref="D5">_FV(C5,"Industry")</f>
        <v>Software &amp; IT Services</v>
      </c>
      <c r="E5" s="2" cm="1">
        <f t="array" ref="E5">_FV(C5,"Price")</f>
        <v>99.21</v>
      </c>
      <c r="F5" s="3" cm="1">
        <f t="array" ref="F5">_FV(C5,"Market cap",TRUE)</f>
        <v>1300224000000</v>
      </c>
      <c r="G5" s="3" cm="1">
        <f t="array" ref="G5">_FV(C5,"P/E",TRUE)</f>
        <v>20.095199999999998</v>
      </c>
    </row>
    <row r="6" spans="2:7" x14ac:dyDescent="0.3">
      <c r="B6" t="s">
        <v>8</v>
      </c>
      <c r="C6" t="e" vm="4">
        <v>#VALUE!</v>
      </c>
      <c r="D6" t="str" cm="1">
        <f t="array" ref="D6">_FV(C6,"Industry")</f>
        <v>Automobiles &amp; Auto Parts</v>
      </c>
      <c r="E6" s="2" cm="1">
        <f t="array" ref="E6">_FV(C6,"Price")</f>
        <v>143.88999999999999</v>
      </c>
      <c r="F6" s="3" cm="1">
        <f t="array" ref="F6">_FV(C6,"Market cap",TRUE)</f>
        <v>454368935279</v>
      </c>
      <c r="G6" s="3" cm="1">
        <f t="array" ref="G6">_FV(C6,"P/E",TRUE)</f>
        <v>44.284599999999998</v>
      </c>
    </row>
    <row r="7" spans="2:7" x14ac:dyDescent="0.3">
      <c r="B7" t="s">
        <v>9</v>
      </c>
      <c r="C7" t="e" vm="5">
        <v>#VALUE!</v>
      </c>
      <c r="D7" t="str" cm="1">
        <f t="array" ref="D7">_FV(C7,"Industry")</f>
        <v>Diversified Retail</v>
      </c>
      <c r="E7" s="2" cm="1">
        <f t="array" ref="E7">_FV(C7,"Price")</f>
        <v>96.32</v>
      </c>
      <c r="F7" s="3" cm="1">
        <f t="array" ref="F7">_FV(C7,"Market cap",TRUE)</f>
        <v>994865300000</v>
      </c>
      <c r="G7" s="3" cm="1">
        <f t="array" ref="G7">_FV(C7,"P/E",TRUE)</f>
        <v>89.995000000000005</v>
      </c>
    </row>
    <row r="8" spans="2:7" x14ac:dyDescent="0.3">
      <c r="B8" t="s">
        <v>10</v>
      </c>
      <c r="C8" t="e" vm="6">
        <v>#VALUE!</v>
      </c>
      <c r="D8" t="str" cm="1">
        <f t="array" ref="D8">_FV(C8,"Industry")</f>
        <v>Software &amp; IT Services</v>
      </c>
      <c r="E8" s="2" cm="1">
        <f t="array" ref="E8">_FV(C8,"Price")</f>
        <v>141.49</v>
      </c>
      <c r="F8" s="3" cm="1">
        <f t="array" ref="F8">_FV(C8,"Market cap",TRUE)</f>
        <v>127924830187</v>
      </c>
      <c r="G8" s="3" cm="1">
        <f t="array" ref="G8">_FV(C8,"P/E",TRUE)</f>
        <v>93.581999999999994</v>
      </c>
    </row>
    <row r="9" spans="2:7" x14ac:dyDescent="0.3">
      <c r="B9" t="s">
        <v>5</v>
      </c>
      <c r="C9" t="e" vm="7">
        <v>#VALUE!</v>
      </c>
      <c r="D9" t="str" cm="1">
        <f t="array" ref="D9">_FV(C9,"Industry")</f>
        <v>Specialty Retailers</v>
      </c>
      <c r="E9" s="2" cm="1">
        <f t="array" ref="E9">_FV(C9,"Price")</f>
        <v>43.5</v>
      </c>
      <c r="F9" s="3" cm="1">
        <f t="array" ref="F9">_FV(C9,"Market cap",TRUE)</f>
        <v>18415655400</v>
      </c>
      <c r="G9" s="3" cm="1">
        <f t="array" ref="G9">_FV(C9,"P/E",TRUE)</f>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26D98-1F87-443A-8E5E-E2CCA2B0F78B}">
  <dimension ref="B2:H5"/>
  <sheetViews>
    <sheetView workbookViewId="0">
      <selection activeCell="B5" sqref="B5"/>
    </sheetView>
  </sheetViews>
  <sheetFormatPr defaultRowHeight="14.4" x14ac:dyDescent="0.3"/>
  <cols>
    <col min="2" max="2" width="42.77734375" customWidth="1"/>
    <col min="3" max="3" width="10.5546875" customWidth="1"/>
    <col min="4" max="4" width="15.44140625" style="5" customWidth="1"/>
    <col min="5" max="5" width="8.88671875" style="6"/>
    <col min="6" max="6" width="12.33203125" customWidth="1"/>
    <col min="7" max="7" width="10.5546875" customWidth="1"/>
    <col min="8" max="8" width="13.33203125" bestFit="1" customWidth="1"/>
  </cols>
  <sheetData>
    <row r="2" spans="2:8" x14ac:dyDescent="0.3">
      <c r="B2" s="7" t="s">
        <v>13</v>
      </c>
      <c r="C2" s="7" t="s">
        <v>14</v>
      </c>
      <c r="D2" s="8" t="s">
        <v>15</v>
      </c>
      <c r="E2" s="9" t="s">
        <v>16</v>
      </c>
      <c r="F2" s="7" t="s">
        <v>17</v>
      </c>
      <c r="G2" s="7" t="s">
        <v>18</v>
      </c>
      <c r="H2" s="7" t="s">
        <v>19</v>
      </c>
    </row>
    <row r="3" spans="2:8" x14ac:dyDescent="0.3">
      <c r="B3" t="e" vm="1">
        <f>Table1[[#This Row],[Ticker ]]</f>
        <v>#VALUE!</v>
      </c>
      <c r="C3" s="2" cm="1">
        <f t="array" ref="C3">_FV(B3,"Price")</f>
        <v>142.53</v>
      </c>
      <c r="D3" s="5">
        <v>138</v>
      </c>
      <c r="E3" s="6">
        <v>10</v>
      </c>
      <c r="F3" s="5">
        <f>E3*D3</f>
        <v>1380</v>
      </c>
      <c r="G3" s="2">
        <f>E3*C3</f>
        <v>1425.3</v>
      </c>
      <c r="H3" s="2">
        <f>G3-F3</f>
        <v>45.299999999999955</v>
      </c>
    </row>
    <row r="4" spans="2:8" x14ac:dyDescent="0.3">
      <c r="B4" t="e" vm="4">
        <f>'Current Stock '!C6</f>
        <v>#VALUE!</v>
      </c>
      <c r="C4" s="2" cm="1">
        <f t="array" ref="C4">_FV(B4,"Price")</f>
        <v>143.88999999999999</v>
      </c>
      <c r="D4" s="5">
        <v>100</v>
      </c>
      <c r="E4" s="6">
        <v>10</v>
      </c>
      <c r="F4" s="5">
        <f>E4*D4</f>
        <v>1000</v>
      </c>
      <c r="G4" s="2">
        <f>E4*C4</f>
        <v>1438.8999999999999</v>
      </c>
      <c r="H4" s="2">
        <f>G4-F4</f>
        <v>438.89999999999986</v>
      </c>
    </row>
    <row r="5" spans="2:8" x14ac:dyDescent="0.3">
      <c r="H5" s="10"/>
    </row>
  </sheetData>
  <conditionalFormatting sqref="H3:H4">
    <cfRule type="cellIs" dxfId="2" priority="2" operator="greaterThan">
      <formula>0</formula>
    </cfRule>
  </conditionalFormatting>
  <conditionalFormatting sqref="H1:H1048576">
    <cfRule type="cellIs" dxfId="0" priority="1" operator="lessThan">
      <formula>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AC5E4-03B1-416E-BDBF-E163984324D8}">
  <dimension ref="C2:K26"/>
  <sheetViews>
    <sheetView tabSelected="1" topLeftCell="A25" workbookViewId="0">
      <selection activeCell="X22" sqref="X22"/>
    </sheetView>
  </sheetViews>
  <sheetFormatPr defaultRowHeight="14.4" x14ac:dyDescent="0.3"/>
  <cols>
    <col min="3" max="3" width="11.5546875" customWidth="1"/>
    <col min="6" max="6" width="14.6640625" customWidth="1"/>
  </cols>
  <sheetData>
    <row r="2" spans="3:11" x14ac:dyDescent="0.3">
      <c r="C2" s="12" t="s">
        <v>20</v>
      </c>
      <c r="D2" s="12"/>
      <c r="F2" s="12" t="s">
        <v>21</v>
      </c>
      <c r="G2" s="12"/>
    </row>
    <row r="3" spans="3:11" x14ac:dyDescent="0.3">
      <c r="K3">
        <v>1</v>
      </c>
    </row>
    <row r="4" spans="3:11" x14ac:dyDescent="0.3">
      <c r="C4" t="s">
        <v>22</v>
      </c>
      <c r="D4" t="s">
        <v>23</v>
      </c>
      <c r="F4" t="s">
        <v>22</v>
      </c>
      <c r="G4" t="s">
        <v>24</v>
      </c>
    </row>
    <row r="5" spans="3:11" x14ac:dyDescent="0.3">
      <c r="C5" t="s">
        <v>25</v>
      </c>
      <c r="D5" s="11">
        <v>1</v>
      </c>
      <c r="F5" t="s">
        <v>26</v>
      </c>
      <c r="G5" s="11">
        <v>1</v>
      </c>
    </row>
    <row r="8" spans="3:11" x14ac:dyDescent="0.3">
      <c r="C8" t="str" cm="1">
        <f t="array" aca="1" ref="C8:D26" ca="1">_xlfn.STOCKHISTORY(D4,EDATE(TODAY(),-D5),TODAY())</f>
        <v>Date</v>
      </c>
      <c r="D8" t="str">
        <f ca="1"/>
        <v>Close</v>
      </c>
      <c r="F8" t="str" cm="1">
        <f t="array" aca="1" ref="F8:G26" ca="1">_xlfn.STOCKHISTORY(G4,EDATE(TODAY(),-G5),TODAY())</f>
        <v>Date</v>
      </c>
      <c r="G8" t="str">
        <f ca="1"/>
        <v>Close</v>
      </c>
    </row>
    <row r="9" spans="3:11" x14ac:dyDescent="0.3">
      <c r="C9" vm="8">
        <f ca="1"/>
        <v>44922</v>
      </c>
      <c r="D9" vm="9">
        <f ca="1"/>
        <v>109.1</v>
      </c>
      <c r="F9" vm="8">
        <f ca="1"/>
        <v>44922</v>
      </c>
      <c r="G9" vm="10">
        <f ca="1"/>
        <v>236.96</v>
      </c>
    </row>
    <row r="10" spans="3:11" x14ac:dyDescent="0.3">
      <c r="C10" vm="11">
        <f ca="1"/>
        <v>44923</v>
      </c>
      <c r="D10" vm="12">
        <f ca="1"/>
        <v>112.71</v>
      </c>
      <c r="F10" vm="11">
        <f ca="1"/>
        <v>44923</v>
      </c>
      <c r="G10" vm="13">
        <f ca="1"/>
        <v>234.53</v>
      </c>
    </row>
    <row r="11" spans="3:11" x14ac:dyDescent="0.3">
      <c r="C11" vm="14">
        <f ca="1"/>
        <v>44924</v>
      </c>
      <c r="D11" vm="15">
        <f ca="1"/>
        <v>121.82</v>
      </c>
      <c r="F11" vm="14">
        <f ca="1"/>
        <v>44924</v>
      </c>
      <c r="G11" vm="16">
        <f ca="1"/>
        <v>241.01</v>
      </c>
    </row>
    <row r="12" spans="3:11" x14ac:dyDescent="0.3">
      <c r="C12" vm="17">
        <f ca="1"/>
        <v>44925</v>
      </c>
      <c r="D12" vm="18">
        <f ca="1"/>
        <v>123.18</v>
      </c>
      <c r="F12" vm="17">
        <f ca="1"/>
        <v>44925</v>
      </c>
      <c r="G12" vm="19">
        <f ca="1"/>
        <v>239.82</v>
      </c>
    </row>
    <row r="13" spans="3:11" x14ac:dyDescent="0.3">
      <c r="C13" vm="20">
        <f ca="1"/>
        <v>44929</v>
      </c>
      <c r="D13" vm="21">
        <f ca="1"/>
        <v>108.1</v>
      </c>
      <c r="F13" vm="20">
        <f ca="1"/>
        <v>44929</v>
      </c>
      <c r="G13" vm="22">
        <f ca="1"/>
        <v>239.58</v>
      </c>
    </row>
    <row r="14" spans="3:11" x14ac:dyDescent="0.3">
      <c r="C14" vm="23">
        <f ca="1"/>
        <v>44930</v>
      </c>
      <c r="D14" vm="24">
        <f ca="1"/>
        <v>113.64</v>
      </c>
      <c r="F14" vm="23">
        <f ca="1"/>
        <v>44930</v>
      </c>
      <c r="G14" vm="25">
        <f ca="1"/>
        <v>229.1</v>
      </c>
    </row>
    <row r="15" spans="3:11" x14ac:dyDescent="0.3">
      <c r="C15" vm="26">
        <f ca="1"/>
        <v>44931</v>
      </c>
      <c r="D15" vm="27">
        <f ca="1"/>
        <v>110.34</v>
      </c>
      <c r="F15" vm="26">
        <f ca="1"/>
        <v>44931</v>
      </c>
      <c r="G15" vm="28">
        <f ca="1"/>
        <v>222.31</v>
      </c>
    </row>
    <row r="16" spans="3:11" x14ac:dyDescent="0.3">
      <c r="C16" vm="29">
        <f ca="1"/>
        <v>44932</v>
      </c>
      <c r="D16" vm="30">
        <f ca="1"/>
        <v>113.06</v>
      </c>
      <c r="F16" vm="29">
        <f ca="1"/>
        <v>44932</v>
      </c>
      <c r="G16" vm="31">
        <f ca="1"/>
        <v>224.93</v>
      </c>
    </row>
    <row r="17" spans="3:7" x14ac:dyDescent="0.3">
      <c r="C17" vm="32">
        <f ca="1"/>
        <v>44935</v>
      </c>
      <c r="D17" vm="33">
        <f ca="1"/>
        <v>119.77</v>
      </c>
      <c r="F17" vm="32">
        <f ca="1"/>
        <v>44935</v>
      </c>
      <c r="G17" vm="34">
        <f ca="1"/>
        <v>227.12</v>
      </c>
    </row>
    <row r="18" spans="3:7" x14ac:dyDescent="0.3">
      <c r="C18" vm="35">
        <f ca="1"/>
        <v>44936</v>
      </c>
      <c r="D18" vm="36">
        <f ca="1"/>
        <v>118.85</v>
      </c>
      <c r="F18" vm="35">
        <f ca="1"/>
        <v>44936</v>
      </c>
      <c r="G18" vm="37">
        <f ca="1"/>
        <v>228.85</v>
      </c>
    </row>
    <row r="19" spans="3:7" x14ac:dyDescent="0.3">
      <c r="C19" vm="38">
        <f ca="1"/>
        <v>44937</v>
      </c>
      <c r="D19" vm="39">
        <f ca="1"/>
        <v>123.22</v>
      </c>
      <c r="F19" vm="38">
        <f ca="1"/>
        <v>44937</v>
      </c>
      <c r="G19" vm="40">
        <f ca="1"/>
        <v>235.77</v>
      </c>
    </row>
    <row r="20" spans="3:7" x14ac:dyDescent="0.3">
      <c r="C20" vm="41">
        <f ca="1"/>
        <v>44938</v>
      </c>
      <c r="D20" vm="42">
        <f ca="1"/>
        <v>123.56</v>
      </c>
      <c r="F20" vm="41">
        <f ca="1"/>
        <v>44938</v>
      </c>
      <c r="G20" vm="43">
        <f ca="1"/>
        <v>238.51</v>
      </c>
    </row>
    <row r="21" spans="3:7" x14ac:dyDescent="0.3">
      <c r="C21" vm="44">
        <f ca="1"/>
        <v>44939</v>
      </c>
      <c r="D21" vm="45">
        <f ca="1"/>
        <v>122.4</v>
      </c>
      <c r="F21" vm="44">
        <f ca="1"/>
        <v>44939</v>
      </c>
      <c r="G21" vm="46">
        <f ca="1"/>
        <v>239.23</v>
      </c>
    </row>
    <row r="22" spans="3:7" x14ac:dyDescent="0.3">
      <c r="C22" vm="47">
        <f ca="1"/>
        <v>44943</v>
      </c>
      <c r="D22" vm="48">
        <f ca="1"/>
        <v>131.49</v>
      </c>
      <c r="F22" vm="47">
        <f ca="1"/>
        <v>44943</v>
      </c>
      <c r="G22" vm="49">
        <f ca="1"/>
        <v>240.35</v>
      </c>
    </row>
    <row r="23" spans="3:7" x14ac:dyDescent="0.3">
      <c r="C23" vm="50">
        <f ca="1"/>
        <v>44944</v>
      </c>
      <c r="D23" vm="51">
        <f ca="1"/>
        <v>128.78</v>
      </c>
      <c r="F23" vm="50">
        <f ca="1"/>
        <v>44944</v>
      </c>
      <c r="G23" vm="52">
        <f ca="1"/>
        <v>235.81</v>
      </c>
    </row>
    <row r="24" spans="3:7" x14ac:dyDescent="0.3">
      <c r="C24" vm="53">
        <f ca="1"/>
        <v>44945</v>
      </c>
      <c r="D24" vm="54">
        <f ca="1"/>
        <v>127.17</v>
      </c>
      <c r="F24" vm="53">
        <f ca="1"/>
        <v>44945</v>
      </c>
      <c r="G24" vm="55">
        <f ca="1"/>
        <v>231.93</v>
      </c>
    </row>
    <row r="25" spans="3:7" x14ac:dyDescent="0.3">
      <c r="C25" vm="56">
        <f ca="1"/>
        <v>44946</v>
      </c>
      <c r="D25" vm="57">
        <f ca="1"/>
        <v>133.41999999999999</v>
      </c>
      <c r="F25" vm="56">
        <f ca="1"/>
        <v>44946</v>
      </c>
      <c r="G25" vm="58">
        <f ca="1"/>
        <v>240.22</v>
      </c>
    </row>
    <row r="26" spans="3:7" x14ac:dyDescent="0.3">
      <c r="C26" vm="59">
        <f ca="1"/>
        <v>44949</v>
      </c>
      <c r="D26" vm="60">
        <f ca="1"/>
        <v>143.75</v>
      </c>
      <c r="F26" vm="59">
        <f ca="1"/>
        <v>44949</v>
      </c>
      <c r="G26" vm="61">
        <f ca="1"/>
        <v>242.58</v>
      </c>
    </row>
  </sheetData>
  <mergeCells count="2">
    <mergeCell ref="C2:D2"/>
    <mergeCell ref="F2:G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Current Stock </vt:lpstr>
      <vt:lpstr>Bought </vt:lpstr>
      <vt:lpstr>Comaprison</vt:lpstr>
    </vt:vector>
  </TitlesOfParts>
  <Company>Chewy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Saraswat</dc:creator>
  <cp:lastModifiedBy>Mohit Saraswat</cp:lastModifiedBy>
  <dcterms:created xsi:type="dcterms:W3CDTF">2023-01-23T04:22:13Z</dcterms:created>
  <dcterms:modified xsi:type="dcterms:W3CDTF">2023-01-24T23:36:05Z</dcterms:modified>
</cp:coreProperties>
</file>