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n\OneDrive - London Metropolitan University\Desktop\99.Desktop\99.SideProjects\"/>
    </mc:Choice>
  </mc:AlternateContent>
  <xr:revisionPtr revIDLastSave="0" documentId="13_ncr:1_{57C9F67F-38D2-4744-83FE-F32C65AB45CD}" xr6:coauthVersionLast="47" xr6:coauthVersionMax="47" xr10:uidLastSave="{00000000-0000-0000-0000-000000000000}"/>
  <bookViews>
    <workbookView xWindow="-108" yWindow="-108" windowWidth="23256" windowHeight="12456" activeTab="4" xr2:uid="{7D556AD2-3F79-4C4F-A28A-D30251AEB83E}"/>
  </bookViews>
  <sheets>
    <sheet name="ДСК1" sheetId="1" r:id="rId1"/>
    <sheet name="ДСК2" sheetId="12" r:id="rId2"/>
    <sheet name="Summary" sheetId="8" r:id="rId3"/>
    <sheet name="Stats" sheetId="13" r:id="rId4"/>
    <sheet name="Итог" sheetId="14" r:id="rId5"/>
  </sheets>
  <definedNames>
    <definedName name="NativeTimeline_Дата">#N/A</definedName>
  </definedNames>
  <calcPr calcId="191029"/>
  <pivotCaches>
    <pivotCache cacheId="1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E6" i="14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N6" i="8" l="1"/>
  <c r="N8" i="8"/>
  <c r="N10" i="8"/>
  <c r="N14" i="8"/>
  <c r="N22" i="8"/>
  <c r="N24" i="8"/>
  <c r="N25" i="8"/>
  <c r="N29" i="8"/>
  <c r="N30" i="8"/>
  <c r="N31" i="8"/>
  <c r="N38" i="8"/>
  <c r="N40" i="8"/>
  <c r="N41" i="8"/>
  <c r="N42" i="8"/>
  <c r="N45" i="8"/>
  <c r="N4" i="8"/>
  <c r="M20" i="8"/>
  <c r="M21" i="8"/>
  <c r="M22" i="8"/>
  <c r="M33" i="8"/>
  <c r="M35" i="8"/>
  <c r="M36" i="8"/>
  <c r="M37" i="8"/>
  <c r="K4" i="8"/>
  <c r="L5" i="8"/>
  <c r="N5" i="8" s="1"/>
  <c r="L6" i="8"/>
  <c r="L7" i="8"/>
  <c r="N7" i="8" s="1"/>
  <c r="L8" i="8"/>
  <c r="L9" i="8"/>
  <c r="N9" i="8" s="1"/>
  <c r="L10" i="8"/>
  <c r="M11" i="8"/>
  <c r="M12" i="8"/>
  <c r="M13" i="8"/>
  <c r="L14" i="8"/>
  <c r="M15" i="8"/>
  <c r="M16" i="8"/>
  <c r="L17" i="8"/>
  <c r="N17" i="8" s="1"/>
  <c r="L18" i="8"/>
  <c r="N18" i="8" s="1"/>
  <c r="L19" i="8"/>
  <c r="N19" i="8" s="1"/>
  <c r="L20" i="8"/>
  <c r="N20" i="8" s="1"/>
  <c r="L21" i="8"/>
  <c r="N21" i="8" s="1"/>
  <c r="L22" i="8"/>
  <c r="L23" i="8"/>
  <c r="N23" i="8" s="1"/>
  <c r="L24" i="8"/>
  <c r="L25" i="8"/>
  <c r="L26" i="8"/>
  <c r="N26" i="8" s="1"/>
  <c r="M27" i="8"/>
  <c r="M28" i="8"/>
  <c r="L29" i="8"/>
  <c r="L30" i="8"/>
  <c r="L31" i="8"/>
  <c r="M32" i="8"/>
  <c r="L33" i="8"/>
  <c r="N33" i="8" s="1"/>
  <c r="L34" i="8"/>
  <c r="N34" i="8" s="1"/>
  <c r="L35" i="8"/>
  <c r="N35" i="8" s="1"/>
  <c r="L36" i="8"/>
  <c r="N36" i="8" s="1"/>
  <c r="L37" i="8"/>
  <c r="N37" i="8" s="1"/>
  <c r="L38" i="8"/>
  <c r="L39" i="8"/>
  <c r="N39" i="8" s="1"/>
  <c r="L40" i="8"/>
  <c r="L41" i="8"/>
  <c r="L42" i="8"/>
  <c r="M43" i="8"/>
  <c r="M44" i="8"/>
  <c r="L45" i="8"/>
  <c r="J4" i="8"/>
  <c r="M4" i="8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" i="8"/>
  <c r="L114" i="12"/>
  <c r="K114" i="12"/>
  <c r="J114" i="12"/>
  <c r="L113" i="12"/>
  <c r="K113" i="12"/>
  <c r="J113" i="12"/>
  <c r="L112" i="12"/>
  <c r="K112" i="12"/>
  <c r="J112" i="12"/>
  <c r="L111" i="12"/>
  <c r="K111" i="12"/>
  <c r="J111" i="12"/>
  <c r="L110" i="12"/>
  <c r="K110" i="12"/>
  <c r="J110" i="12"/>
  <c r="L109" i="12"/>
  <c r="K109" i="12"/>
  <c r="J109" i="12"/>
  <c r="L108" i="12"/>
  <c r="K108" i="12"/>
  <c r="L107" i="12"/>
  <c r="K107" i="12"/>
  <c r="J107" i="12"/>
  <c r="L106" i="12"/>
  <c r="K106" i="12"/>
  <c r="J106" i="12"/>
  <c r="L105" i="12"/>
  <c r="K105" i="12"/>
  <c r="L104" i="12"/>
  <c r="K104" i="12"/>
  <c r="J104" i="12"/>
  <c r="L103" i="12"/>
  <c r="K103" i="12"/>
  <c r="J103" i="12"/>
  <c r="L102" i="12"/>
  <c r="K102" i="12"/>
  <c r="L101" i="12"/>
  <c r="K101" i="12"/>
  <c r="J101" i="12"/>
  <c r="L100" i="12"/>
  <c r="K100" i="12"/>
  <c r="J100" i="12"/>
  <c r="L99" i="12"/>
  <c r="K99" i="12"/>
  <c r="J99" i="12"/>
  <c r="L98" i="12"/>
  <c r="K98" i="12"/>
  <c r="J98" i="12"/>
  <c r="L97" i="12"/>
  <c r="K97" i="12"/>
  <c r="J97" i="12"/>
  <c r="L96" i="12"/>
  <c r="K96" i="12"/>
  <c r="J96" i="12"/>
  <c r="L95" i="12"/>
  <c r="K95" i="12"/>
  <c r="J95" i="12"/>
  <c r="L94" i="12"/>
  <c r="K94" i="12"/>
  <c r="J94" i="12"/>
  <c r="E7" i="14" l="1"/>
  <c r="M31" i="8"/>
  <c r="L4" i="8"/>
  <c r="M30" i="8"/>
  <c r="L16" i="8"/>
  <c r="N16" i="8" s="1"/>
  <c r="M19" i="8"/>
  <c r="L15" i="8"/>
  <c r="N15" i="8" s="1"/>
  <c r="M18" i="8"/>
  <c r="M41" i="8"/>
  <c r="M17" i="8"/>
  <c r="L32" i="8"/>
  <c r="N32" i="8" s="1"/>
  <c r="M40" i="8"/>
  <c r="M39" i="8"/>
  <c r="M38" i="8"/>
  <c r="M14" i="8"/>
  <c r="M10" i="8"/>
  <c r="M29" i="8"/>
  <c r="M9" i="8"/>
  <c r="L13" i="8"/>
  <c r="N13" i="8" s="1"/>
  <c r="M26" i="8"/>
  <c r="M8" i="8"/>
  <c r="M25" i="8"/>
  <c r="M7" i="8"/>
  <c r="M45" i="8"/>
  <c r="M24" i="8"/>
  <c r="M6" i="8"/>
  <c r="M42" i="8"/>
  <c r="M23" i="8"/>
  <c r="M5" i="8"/>
  <c r="L44" i="8"/>
  <c r="N44" i="8" s="1"/>
  <c r="L28" i="8"/>
  <c r="N28" i="8" s="1"/>
  <c r="L12" i="8"/>
  <c r="N12" i="8" s="1"/>
  <c r="L43" i="8"/>
  <c r="N43" i="8" s="1"/>
  <c r="L27" i="8"/>
  <c r="N27" i="8" s="1"/>
  <c r="L11" i="8"/>
  <c r="N11" i="8" s="1"/>
  <c r="M34" i="8"/>
  <c r="E35" i="8" l="1"/>
  <c r="E36" i="8"/>
  <c r="E37" i="8"/>
  <c r="E38" i="8"/>
  <c r="E39" i="8"/>
  <c r="E40" i="8"/>
  <c r="E41" i="8"/>
  <c r="E42" i="8"/>
  <c r="E43" i="8"/>
  <c r="E44" i="8"/>
  <c r="E45" i="8"/>
  <c r="D35" i="8"/>
  <c r="H35" i="8" s="1"/>
  <c r="D36" i="8"/>
  <c r="H36" i="8" s="1"/>
  <c r="D37" i="8"/>
  <c r="H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F43" i="8" s="1"/>
  <c r="D44" i="8"/>
  <c r="F44" i="8" s="1"/>
  <c r="D45" i="8"/>
  <c r="F45" i="8" s="1"/>
  <c r="C35" i="8"/>
  <c r="C36" i="8"/>
  <c r="C37" i="8"/>
  <c r="C38" i="8"/>
  <c r="C39" i="8"/>
  <c r="C40" i="8"/>
  <c r="C41" i="8"/>
  <c r="C42" i="8"/>
  <c r="C43" i="8"/>
  <c r="C44" i="8"/>
  <c r="C45" i="8"/>
  <c r="E17" i="8"/>
  <c r="E31" i="8"/>
  <c r="E32" i="8"/>
  <c r="E33" i="8"/>
  <c r="E34" i="8"/>
  <c r="D6" i="8"/>
  <c r="H6" i="8" s="1"/>
  <c r="D10" i="8"/>
  <c r="H10" i="8" s="1"/>
  <c r="D16" i="8"/>
  <c r="H16" i="8" s="1"/>
  <c r="D17" i="8"/>
  <c r="H17" i="8" s="1"/>
  <c r="D18" i="8"/>
  <c r="H18" i="8" s="1"/>
  <c r="D29" i="8"/>
  <c r="G29" i="8" s="1"/>
  <c r="D31" i="8"/>
  <c r="F31" i="8" s="1"/>
  <c r="D33" i="8"/>
  <c r="F33" i="8" s="1"/>
  <c r="D34" i="8"/>
  <c r="F34" i="8" s="1"/>
  <c r="C16" i="8"/>
  <c r="C18" i="8"/>
  <c r="C27" i="8"/>
  <c r="C33" i="8"/>
  <c r="C34" i="8"/>
  <c r="C4" i="8"/>
  <c r="L93" i="1"/>
  <c r="K93" i="1"/>
  <c r="L92" i="1"/>
  <c r="K92" i="1"/>
  <c r="J92" i="1"/>
  <c r="L91" i="1"/>
  <c r="K91" i="1"/>
  <c r="J91" i="1"/>
  <c r="L90" i="1"/>
  <c r="K90" i="1"/>
  <c r="L89" i="1"/>
  <c r="K89" i="1"/>
  <c r="J89" i="1"/>
  <c r="L88" i="1"/>
  <c r="K88" i="1"/>
  <c r="D32" i="8" s="1"/>
  <c r="H32" i="8" s="1"/>
  <c r="J88" i="1"/>
  <c r="C32" i="8" s="1"/>
  <c r="L87" i="1"/>
  <c r="K87" i="1"/>
  <c r="L86" i="1"/>
  <c r="K86" i="1"/>
  <c r="J86" i="1"/>
  <c r="L85" i="1"/>
  <c r="K85" i="1"/>
  <c r="J85" i="1"/>
  <c r="C31" i="8" s="1"/>
  <c r="K84" i="1"/>
  <c r="L83" i="1"/>
  <c r="K83" i="1"/>
  <c r="J83" i="1"/>
  <c r="L82" i="1"/>
  <c r="E30" i="8" s="1"/>
  <c r="K82" i="1"/>
  <c r="D30" i="8" s="1"/>
  <c r="G30" i="8" s="1"/>
  <c r="J82" i="1"/>
  <c r="C30" i="8" s="1"/>
  <c r="L81" i="1"/>
  <c r="K81" i="1"/>
  <c r="L80" i="1"/>
  <c r="K80" i="1"/>
  <c r="J80" i="1"/>
  <c r="L79" i="1"/>
  <c r="E29" i="8" s="1"/>
  <c r="K79" i="1"/>
  <c r="J79" i="1"/>
  <c r="C29" i="8" s="1"/>
  <c r="L78" i="1"/>
  <c r="K78" i="1"/>
  <c r="L77" i="1"/>
  <c r="K77" i="1"/>
  <c r="J77" i="1"/>
  <c r="L76" i="1"/>
  <c r="E28" i="8" s="1"/>
  <c r="K76" i="1"/>
  <c r="D28" i="8" s="1"/>
  <c r="F28" i="8" s="1"/>
  <c r="J76" i="1"/>
  <c r="C28" i="8" s="1"/>
  <c r="L75" i="1"/>
  <c r="K75" i="1"/>
  <c r="L74" i="1"/>
  <c r="K74" i="1"/>
  <c r="J74" i="1"/>
  <c r="L73" i="1"/>
  <c r="E27" i="8" s="1"/>
  <c r="K73" i="1"/>
  <c r="D27" i="8" s="1"/>
  <c r="G27" i="8" s="1"/>
  <c r="J73" i="1"/>
  <c r="L72" i="1"/>
  <c r="K72" i="1"/>
  <c r="L71" i="1"/>
  <c r="K71" i="1"/>
  <c r="J71" i="1"/>
  <c r="L70" i="1"/>
  <c r="E26" i="8" s="1"/>
  <c r="K70" i="1"/>
  <c r="D26" i="8" s="1"/>
  <c r="G26" i="8" s="1"/>
  <c r="J70" i="1"/>
  <c r="C26" i="8" s="1"/>
  <c r="L48" i="1"/>
  <c r="K48" i="1"/>
  <c r="L47" i="1"/>
  <c r="K47" i="1"/>
  <c r="J47" i="1"/>
  <c r="L46" i="1"/>
  <c r="E18" i="8" s="1"/>
  <c r="K46" i="1"/>
  <c r="J46" i="1"/>
  <c r="L45" i="1"/>
  <c r="K45" i="1"/>
  <c r="L44" i="1"/>
  <c r="K44" i="1"/>
  <c r="J44" i="1"/>
  <c r="L43" i="1"/>
  <c r="K43" i="1"/>
  <c r="J43" i="1"/>
  <c r="C17" i="8" s="1"/>
  <c r="L42" i="1"/>
  <c r="E16" i="8" s="1"/>
  <c r="K42" i="1"/>
  <c r="L41" i="1"/>
  <c r="K41" i="1"/>
  <c r="J41" i="1"/>
  <c r="L40" i="1"/>
  <c r="K40" i="1"/>
  <c r="J40" i="1"/>
  <c r="L39" i="1"/>
  <c r="E15" i="8" s="1"/>
  <c r="K39" i="1"/>
  <c r="L38" i="1"/>
  <c r="K38" i="1"/>
  <c r="J38" i="1"/>
  <c r="L37" i="1"/>
  <c r="K37" i="1"/>
  <c r="D15" i="8" s="1"/>
  <c r="G15" i="8" s="1"/>
  <c r="J37" i="1"/>
  <c r="C15" i="8" s="1"/>
  <c r="L36" i="1"/>
  <c r="K36" i="1"/>
  <c r="L35" i="1"/>
  <c r="K35" i="1"/>
  <c r="J35" i="1"/>
  <c r="L34" i="1"/>
  <c r="E14" i="8" s="1"/>
  <c r="K34" i="1"/>
  <c r="D14" i="8" s="1"/>
  <c r="H14" i="8" s="1"/>
  <c r="J34" i="1"/>
  <c r="C14" i="8" s="1"/>
  <c r="L33" i="1"/>
  <c r="K33" i="1"/>
  <c r="L32" i="1"/>
  <c r="K32" i="1"/>
  <c r="J32" i="1"/>
  <c r="L31" i="1"/>
  <c r="E13" i="8" s="1"/>
  <c r="K31" i="1"/>
  <c r="D13" i="8" s="1"/>
  <c r="F13" i="8" s="1"/>
  <c r="J31" i="1"/>
  <c r="C13" i="8" s="1"/>
  <c r="L30" i="1"/>
  <c r="K30" i="1"/>
  <c r="L29" i="1"/>
  <c r="K29" i="1"/>
  <c r="J29" i="1"/>
  <c r="L28" i="1"/>
  <c r="E12" i="8" s="1"/>
  <c r="K28" i="1"/>
  <c r="D12" i="8" s="1"/>
  <c r="H12" i="8" s="1"/>
  <c r="J28" i="1"/>
  <c r="C12" i="8" s="1"/>
  <c r="L27" i="1"/>
  <c r="K27" i="1"/>
  <c r="L26" i="1"/>
  <c r="K26" i="1"/>
  <c r="J26" i="1"/>
  <c r="L25" i="1"/>
  <c r="E11" i="8" s="1"/>
  <c r="K25" i="1"/>
  <c r="D11" i="8" s="1"/>
  <c r="H11" i="8" s="1"/>
  <c r="J25" i="1"/>
  <c r="C11" i="8" s="1"/>
  <c r="L24" i="1"/>
  <c r="K24" i="1"/>
  <c r="L23" i="1"/>
  <c r="K23" i="1"/>
  <c r="J23" i="1"/>
  <c r="L22" i="1"/>
  <c r="E10" i="8" s="1"/>
  <c r="K22" i="1"/>
  <c r="J22" i="1"/>
  <c r="C10" i="8" s="1"/>
  <c r="L21" i="1"/>
  <c r="K21" i="1"/>
  <c r="L20" i="1"/>
  <c r="K20" i="1"/>
  <c r="J20" i="1"/>
  <c r="L19" i="1"/>
  <c r="E9" i="8" s="1"/>
  <c r="K19" i="1"/>
  <c r="D9" i="8" s="1"/>
  <c r="H9" i="8" s="1"/>
  <c r="J19" i="1"/>
  <c r="C9" i="8" s="1"/>
  <c r="L18" i="1"/>
  <c r="K18" i="1"/>
  <c r="L17" i="1"/>
  <c r="K17" i="1"/>
  <c r="J17" i="1"/>
  <c r="L16" i="1"/>
  <c r="E8" i="8" s="1"/>
  <c r="K16" i="1"/>
  <c r="D8" i="8" s="1"/>
  <c r="H8" i="8" s="1"/>
  <c r="J16" i="1"/>
  <c r="C8" i="8" s="1"/>
  <c r="L15" i="1"/>
  <c r="K15" i="1"/>
  <c r="L14" i="1"/>
  <c r="K14" i="1"/>
  <c r="J14" i="1"/>
  <c r="L13" i="1"/>
  <c r="E7" i="8" s="1"/>
  <c r="K13" i="1"/>
  <c r="D7" i="8" s="1"/>
  <c r="H7" i="8" s="1"/>
  <c r="J13" i="1"/>
  <c r="C7" i="8" s="1"/>
  <c r="L12" i="1"/>
  <c r="K12" i="1"/>
  <c r="L11" i="1"/>
  <c r="K11" i="1"/>
  <c r="J11" i="1"/>
  <c r="L10" i="1"/>
  <c r="E6" i="8" s="1"/>
  <c r="K10" i="1"/>
  <c r="J10" i="1"/>
  <c r="C6" i="8" s="1"/>
  <c r="L9" i="1"/>
  <c r="K9" i="1"/>
  <c r="L8" i="1"/>
  <c r="K8" i="1"/>
  <c r="J8" i="1"/>
  <c r="L7" i="1"/>
  <c r="E5" i="8" s="1"/>
  <c r="K7" i="1"/>
  <c r="D5" i="8" s="1"/>
  <c r="H5" i="8" s="1"/>
  <c r="J7" i="1"/>
  <c r="C5" i="8" s="1"/>
  <c r="L6" i="1"/>
  <c r="K6" i="1"/>
  <c r="L5" i="1"/>
  <c r="K5" i="1"/>
  <c r="J5" i="1"/>
  <c r="L4" i="1"/>
  <c r="E4" i="8" s="1"/>
  <c r="K4" i="1"/>
  <c r="D4" i="8" s="1"/>
  <c r="J4" i="1"/>
  <c r="F38" i="8" l="1"/>
  <c r="O38" i="8" s="1"/>
  <c r="F42" i="8"/>
  <c r="O42" i="8" s="1"/>
  <c r="G37" i="8"/>
  <c r="F41" i="8"/>
  <c r="O41" i="8" s="1"/>
  <c r="G36" i="8"/>
  <c r="F40" i="8"/>
  <c r="O40" i="8" s="1"/>
  <c r="G35" i="8"/>
  <c r="F39" i="8"/>
  <c r="O39" i="8" s="1"/>
  <c r="H45" i="8"/>
  <c r="H44" i="8"/>
  <c r="F37" i="8"/>
  <c r="H43" i="8"/>
  <c r="F36" i="8"/>
  <c r="H42" i="8"/>
  <c r="F35" i="8"/>
  <c r="H41" i="8"/>
  <c r="G45" i="8"/>
  <c r="O45" i="8" s="1"/>
  <c r="H40" i="8"/>
  <c r="G44" i="8"/>
  <c r="O44" i="8" s="1"/>
  <c r="H39" i="8"/>
  <c r="G43" i="8"/>
  <c r="O43" i="8" s="1"/>
  <c r="H38" i="8"/>
  <c r="H30" i="8"/>
  <c r="F30" i="8"/>
  <c r="O30" i="8" s="1"/>
  <c r="G28" i="8"/>
  <c r="O28" i="8" s="1"/>
  <c r="G16" i="8"/>
  <c r="F27" i="8"/>
  <c r="O27" i="8" s="1"/>
  <c r="H28" i="8"/>
  <c r="H27" i="8"/>
  <c r="F32" i="8"/>
  <c r="F26" i="8"/>
  <c r="O26" i="8" s="1"/>
  <c r="H13" i="8"/>
  <c r="G32" i="8"/>
  <c r="H26" i="8"/>
  <c r="G18" i="8"/>
  <c r="F29" i="8"/>
  <c r="O29" i="8" s="1"/>
  <c r="G17" i="8"/>
  <c r="H34" i="8"/>
  <c r="G34" i="8"/>
  <c r="O34" i="8" s="1"/>
  <c r="H33" i="8"/>
  <c r="G33" i="8"/>
  <c r="O33" i="8" s="1"/>
  <c r="H31" i="8"/>
  <c r="G31" i="8"/>
  <c r="O31" i="8" s="1"/>
  <c r="H29" i="8"/>
  <c r="G14" i="8"/>
  <c r="G12" i="8"/>
  <c r="H15" i="8"/>
  <c r="G11" i="8"/>
  <c r="F18" i="8"/>
  <c r="F17" i="8"/>
  <c r="F16" i="8"/>
  <c r="F15" i="8"/>
  <c r="O15" i="8" s="1"/>
  <c r="F14" i="8"/>
  <c r="G13" i="8"/>
  <c r="O13" i="8" s="1"/>
  <c r="F12" i="8"/>
  <c r="F11" i="8"/>
  <c r="O11" i="8" l="1"/>
  <c r="O14" i="8"/>
  <c r="O12" i="8"/>
  <c r="O16" i="8"/>
  <c r="O17" i="8"/>
  <c r="O18" i="8"/>
  <c r="O35" i="8"/>
  <c r="O32" i="8"/>
  <c r="O36" i="8"/>
  <c r="O37" i="8"/>
  <c r="J49" i="1"/>
  <c r="K49" i="1"/>
  <c r="L49" i="1"/>
  <c r="J50" i="1"/>
  <c r="K50" i="1"/>
  <c r="L50" i="1"/>
  <c r="L69" i="1"/>
  <c r="K69" i="1"/>
  <c r="L68" i="1"/>
  <c r="K68" i="1"/>
  <c r="J68" i="1"/>
  <c r="L67" i="1"/>
  <c r="K67" i="1"/>
  <c r="J67" i="1"/>
  <c r="C25" i="8" s="1"/>
  <c r="L66" i="1"/>
  <c r="K66" i="1"/>
  <c r="L65" i="1"/>
  <c r="K65" i="1"/>
  <c r="J65" i="1"/>
  <c r="L64" i="1"/>
  <c r="E24" i="8" s="1"/>
  <c r="K64" i="1"/>
  <c r="D24" i="8" s="1"/>
  <c r="J64" i="1"/>
  <c r="C24" i="8" s="1"/>
  <c r="L63" i="1"/>
  <c r="K63" i="1"/>
  <c r="L62" i="1"/>
  <c r="K62" i="1"/>
  <c r="J62" i="1"/>
  <c r="L61" i="1"/>
  <c r="K61" i="1"/>
  <c r="J61" i="1"/>
  <c r="C23" i="8" s="1"/>
  <c r="L60" i="1"/>
  <c r="K60" i="1"/>
  <c r="L59" i="1"/>
  <c r="K59" i="1"/>
  <c r="J59" i="1"/>
  <c r="L58" i="1"/>
  <c r="E22" i="8" s="1"/>
  <c r="K58" i="1"/>
  <c r="D22" i="8" s="1"/>
  <c r="J58" i="1"/>
  <c r="C22" i="8" s="1"/>
  <c r="L57" i="1"/>
  <c r="K57" i="1"/>
  <c r="L56" i="1"/>
  <c r="K56" i="1"/>
  <c r="J56" i="1"/>
  <c r="L55" i="1"/>
  <c r="K55" i="1"/>
  <c r="J55" i="1"/>
  <c r="C21" i="8" s="1"/>
  <c r="L54" i="1"/>
  <c r="K54" i="1"/>
  <c r="L53" i="1"/>
  <c r="K53" i="1"/>
  <c r="J53" i="1"/>
  <c r="L52" i="1"/>
  <c r="E20" i="8" s="1"/>
  <c r="K52" i="1"/>
  <c r="D20" i="8" s="1"/>
  <c r="J52" i="1"/>
  <c r="C20" i="8" s="1"/>
  <c r="L51" i="1"/>
  <c r="K51" i="1"/>
  <c r="C19" i="8" l="1"/>
  <c r="G20" i="8"/>
  <c r="H20" i="8"/>
  <c r="F20" i="8"/>
  <c r="O20" i="8" s="1"/>
  <c r="D19" i="8"/>
  <c r="E19" i="8"/>
  <c r="D21" i="8"/>
  <c r="D25" i="8"/>
  <c r="H22" i="8"/>
  <c r="G22" i="8"/>
  <c r="F22" i="8"/>
  <c r="O22" i="8" s="1"/>
  <c r="E21" i="8"/>
  <c r="E25" i="8"/>
  <c r="G24" i="8"/>
  <c r="F24" i="8"/>
  <c r="O24" i="8" s="1"/>
  <c r="H24" i="8"/>
  <c r="D23" i="8"/>
  <c r="E23" i="8"/>
  <c r="F6" i="8"/>
  <c r="G10" i="8"/>
  <c r="G9" i="8"/>
  <c r="F9" i="8"/>
  <c r="O9" i="8" s="1"/>
  <c r="H4" i="8"/>
  <c r="G4" i="8"/>
  <c r="F4" i="8"/>
  <c r="G5" i="8"/>
  <c r="F5" i="8"/>
  <c r="O5" i="8" s="1"/>
  <c r="G7" i="8"/>
  <c r="F7" i="8"/>
  <c r="O7" i="8" s="1"/>
  <c r="G8" i="8"/>
  <c r="F8" i="8"/>
  <c r="O8" i="8" s="1"/>
  <c r="F10" i="8"/>
  <c r="O10" i="8" s="1"/>
  <c r="O4" i="8" l="1"/>
  <c r="H21" i="8"/>
  <c r="G21" i="8"/>
  <c r="F21" i="8"/>
  <c r="O21" i="8" s="1"/>
  <c r="H23" i="8"/>
  <c r="G23" i="8"/>
  <c r="F23" i="8"/>
  <c r="O23" i="8" s="1"/>
  <c r="G19" i="8"/>
  <c r="H19" i="8"/>
  <c r="F19" i="8"/>
  <c r="G25" i="8"/>
  <c r="H25" i="8"/>
  <c r="F25" i="8"/>
  <c r="O25" i="8" s="1"/>
  <c r="G6" i="8"/>
  <c r="O6" i="8" s="1"/>
  <c r="O19" i="8" l="1"/>
</calcChain>
</file>

<file path=xl/sharedStrings.xml><?xml version="1.0" encoding="utf-8"?>
<sst xmlns="http://schemas.openxmlformats.org/spreadsheetml/2006/main" count="545" uniqueCount="74">
  <si>
    <t>Технологическая карта работы карьера "ТАУЧИК"</t>
  </si>
  <si>
    <t>№ п/п</t>
  </si>
  <si>
    <t>Техника</t>
  </si>
  <si>
    <t>Гос. Номер</t>
  </si>
  <si>
    <t>Объем   за рейс, тонн</t>
  </si>
  <si>
    <t>Кол-во рейсов</t>
  </si>
  <si>
    <t>Рейс в бункер подачи</t>
  </si>
  <si>
    <t>Рейс на пандус</t>
  </si>
  <si>
    <t>Объем перевозки общий за смену,тонн</t>
  </si>
  <si>
    <t>Объем дробления в смену, тонн</t>
  </si>
  <si>
    <t>Объем перевозки  на пандус,   тонн</t>
  </si>
  <si>
    <t>Самосвал HOWO (Белаз 542)</t>
  </si>
  <si>
    <t>Самосвал HOWO (353)</t>
  </si>
  <si>
    <t>Самосвал HOWO (обычный)</t>
  </si>
  <si>
    <t>Дробильно Сортировочный Комплекс (ДСК 1) Экскаватор Bonny CE 460-5</t>
  </si>
  <si>
    <t>Самосвал HOWO (355)</t>
  </si>
  <si>
    <t>Row Labels</t>
  </si>
  <si>
    <t>Grand Total</t>
  </si>
  <si>
    <t>5-10 мм    33%, тонн</t>
  </si>
  <si>
    <t>10-20 мм  40%, тонн</t>
  </si>
  <si>
    <t>0-5 мм     27%, тонн</t>
  </si>
  <si>
    <t>ПОЯСНЕНИЯ</t>
  </si>
  <si>
    <t>Самосвал HOWO 355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</si>
  <si>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</si>
  <si>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</si>
  <si>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</si>
  <si>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</si>
  <si>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</si>
  <si>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</si>
  <si>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</si>
  <si>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</si>
  <si>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</si>
  <si>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</si>
  <si>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</si>
  <si>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</si>
  <si>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</si>
  <si>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</si>
  <si>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</si>
  <si>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</si>
  <si>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</si>
  <si>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</si>
  <si>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</si>
  <si>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</si>
  <si>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</si>
  <si>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</si>
  <si>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</si>
  <si>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</si>
  <si>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</si>
  <si>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</si>
  <si>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</si>
  <si>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</si>
  <si>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</si>
  <si>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</si>
  <si>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</si>
  <si>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</si>
  <si>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ДСК1</t>
  </si>
  <si>
    <t>Дробильно Сортировочный Комплекс</t>
  </si>
  <si>
    <t>Дата</t>
  </si>
  <si>
    <t>ДСК2</t>
  </si>
  <si>
    <t>Дробильно Сортировочный Комплекс (ДСК 2) Экскаватор Bonny CE 460-5</t>
  </si>
  <si>
    <t>Дробильно Сортировочный Комплекс (ДСК 1)</t>
  </si>
  <si>
    <t>Дробильно Сортировочный Комплекс (ДСК 2)</t>
  </si>
  <si>
    <t>5-20 мм    73%, тонн</t>
  </si>
  <si>
    <t>Сейчас</t>
  </si>
  <si>
    <t>Среднесуточное значение 5-20 мм, тонн</t>
  </si>
  <si>
    <t>Цель</t>
  </si>
  <si>
    <t>Месячная потеря</t>
  </si>
  <si>
    <t>Месячный доход</t>
  </si>
  <si>
    <t>Обеспечивая бесперебойную работу техники и поднять Среднесуточное значение до 500 тонн, сможете повысить доход еще на 15.4 миллионов тенге в месяц (без учета аренды дополнительной техники и обслуживание).
*Вся цифра за Октябрь Таучик ДСК1 и ДСК2.</t>
  </si>
  <si>
    <t>5-20 мм суммарно, тонн</t>
  </si>
  <si>
    <t>Цена продажи 
5-20 мм, тенге</t>
  </si>
  <si>
    <t>Sum of 5-20 мм суммарно, тонн</t>
  </si>
  <si>
    <t>Sum of Цена продажи 
5-20 мм, тенге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</si>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</sst>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KZT]\ * #,##0.00_-;\-[$KZT]\ * #,##0.00_-;_-[$KZT]\ * &quot;-&quot;??_-;_-@_-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0" borderId="3" xfId="0" applyNumberFormat="1" applyFont="1" applyBorder="1"/>
    <xf numFmtId="0" fontId="2" fillId="0" borderId="3" xfId="0" applyFont="1" applyBorder="1"/>
    <xf numFmtId="0" fontId="0" fillId="0" borderId="3" xfId="0" applyBorder="1"/>
    <xf numFmtId="164" fontId="2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3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 wrapText="1"/>
    </xf>
    <xf numFmtId="0" fontId="2" fillId="0" borderId="3" xfId="1" applyFont="1" applyBorder="1"/>
    <xf numFmtId="2" fontId="2" fillId="0" borderId="3" xfId="1" applyNumberFormat="1" applyFont="1" applyBorder="1"/>
    <xf numFmtId="0" fontId="2" fillId="0" borderId="3" xfId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165" fontId="0" fillId="0" borderId="3" xfId="0" applyNumberFormat="1" applyBorder="1"/>
    <xf numFmtId="164" fontId="2" fillId="0" borderId="6" xfId="0" applyNumberFormat="1" applyFont="1" applyBorder="1" applyAlignment="1">
      <alignment horizontal="center" vertical="center"/>
    </xf>
    <xf numFmtId="0" fontId="4" fillId="0" borderId="0" xfId="1"/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/>
    <xf numFmtId="2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/>
    <xf numFmtId="165" fontId="5" fillId="0" borderId="3" xfId="0" applyNumberFormat="1" applyFont="1" applyBorder="1"/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165" fontId="3" fillId="0" borderId="3" xfId="0" applyNumberFormat="1" applyFont="1" applyBorder="1"/>
    <xf numFmtId="1" fontId="0" fillId="0" borderId="3" xfId="0" applyNumberFormat="1" applyBorder="1"/>
    <xf numFmtId="164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NumberFormat="1"/>
  </cellXfs>
  <cellStyles count="2">
    <cellStyle name="Normal" xfId="0" builtinId="0"/>
    <cellStyle name="Normal 2" xfId="1" xr:uid="{CFCB6311-C2C0-4CE1-A196-E2651C449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[ТАУЧИК.xlsx]Stats!PivotTable5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</c:f>
              <c:strCache>
                <c:ptCount val="1"/>
                <c:pt idx="0">
                  <c:v>Sum of 5-20 мм суммарно, тонн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Stats!$A$3:$A$35</c:f>
              <c:multiLvlStrCache>
                <c:ptCount val="31"/>
                <c:lvl>
                  <c:pt idx="0">
                    <c:v>01-Oct</c:v>
                  </c:pt>
                  <c:pt idx="1">
                    <c:v>02-Oct</c:v>
                  </c:pt>
                  <c:pt idx="2">
                    <c:v>03-Oct</c:v>
                  </c:pt>
                  <c:pt idx="3">
                    <c:v>04-Oct</c:v>
                  </c:pt>
                  <c:pt idx="4">
                    <c:v>05-Oct</c:v>
                  </c:pt>
                  <c:pt idx="5">
                    <c:v>06-Oct</c:v>
                  </c:pt>
                  <c:pt idx="6">
                    <c:v>07-Oct</c:v>
                  </c:pt>
                  <c:pt idx="7">
                    <c:v>08-Oct</c:v>
                  </c:pt>
                  <c:pt idx="8">
                    <c:v>09-Oct</c:v>
                  </c:pt>
                  <c:pt idx="9">
                    <c:v>10-Oct</c:v>
                  </c:pt>
                  <c:pt idx="10">
                    <c:v>11-Oct</c:v>
                  </c:pt>
                  <c:pt idx="11">
                    <c:v>12-Oct</c:v>
                  </c:pt>
                  <c:pt idx="12">
                    <c:v>13-Oct</c:v>
                  </c:pt>
                  <c:pt idx="13">
                    <c:v>14-Oct</c:v>
                  </c:pt>
                  <c:pt idx="14">
                    <c:v>15-Oct</c:v>
                  </c:pt>
                  <c:pt idx="15">
                    <c:v>16-Oct</c:v>
                  </c:pt>
                  <c:pt idx="16">
                    <c:v>17-Oct</c:v>
                  </c:pt>
                  <c:pt idx="17">
                    <c:v>18-Oct</c:v>
                  </c:pt>
                  <c:pt idx="18">
                    <c:v>19-Oct</c:v>
                  </c:pt>
                  <c:pt idx="19">
                    <c:v>20-Oct</c:v>
                  </c:pt>
                  <c:pt idx="20">
                    <c:v>21-Oct</c:v>
                  </c:pt>
                  <c:pt idx="21">
                    <c:v>22-Oct</c:v>
                  </c:pt>
                  <c:pt idx="22">
                    <c:v>23-Oct</c:v>
                  </c:pt>
                  <c:pt idx="23">
                    <c:v>24-Oct</c:v>
                  </c:pt>
                  <c:pt idx="24">
                    <c:v>25-Oct</c:v>
                  </c:pt>
                  <c:pt idx="25">
                    <c:v>26-Oct</c:v>
                  </c:pt>
                  <c:pt idx="26">
                    <c:v>27-Oct</c:v>
                  </c:pt>
                  <c:pt idx="27">
                    <c:v>28-Oct</c:v>
                  </c:pt>
                  <c:pt idx="28">
                    <c:v>29-Oct</c:v>
                  </c:pt>
                  <c:pt idx="29">
                    <c:v>30-Oct</c:v>
                  </c:pt>
                  <c:pt idx="30">
                    <c:v>31-Oct</c:v>
                  </c:pt>
                </c:lvl>
                <c:lvl>
                  <c:pt idx="0">
                    <c:v>Oct</c:v>
                  </c:pt>
                </c:lvl>
              </c:multiLvlStrCache>
            </c:multiLvlStrRef>
          </c:cat>
          <c:val>
            <c:numRef>
              <c:f>Stats!$B$3:$B$35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374.49</c:v>
                </c:pt>
                <c:pt idx="9">
                  <c:v>0</c:v>
                </c:pt>
                <c:pt idx="10">
                  <c:v>705.18000000000006</c:v>
                </c:pt>
                <c:pt idx="11">
                  <c:v>650.43000000000006</c:v>
                </c:pt>
                <c:pt idx="12">
                  <c:v>430.7</c:v>
                </c:pt>
                <c:pt idx="13">
                  <c:v>348.21000000000004</c:v>
                </c:pt>
                <c:pt idx="14">
                  <c:v>0</c:v>
                </c:pt>
                <c:pt idx="15">
                  <c:v>408.8</c:v>
                </c:pt>
                <c:pt idx="16">
                  <c:v>403.69</c:v>
                </c:pt>
                <c:pt idx="17">
                  <c:v>157.68</c:v>
                </c:pt>
                <c:pt idx="18">
                  <c:v>532.17000000000007</c:v>
                </c:pt>
                <c:pt idx="19">
                  <c:v>196.37</c:v>
                </c:pt>
                <c:pt idx="20">
                  <c:v>131.4</c:v>
                </c:pt>
                <c:pt idx="21">
                  <c:v>0</c:v>
                </c:pt>
                <c:pt idx="22">
                  <c:v>194.91</c:v>
                </c:pt>
                <c:pt idx="23">
                  <c:v>381.06</c:v>
                </c:pt>
                <c:pt idx="24">
                  <c:v>493.48</c:v>
                </c:pt>
                <c:pt idx="25">
                  <c:v>557.72</c:v>
                </c:pt>
                <c:pt idx="26">
                  <c:v>854.83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4E3-914B-C12D0053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346320"/>
        <c:axId val="389196464"/>
      </c:barChart>
      <c:lineChart>
        <c:grouping val="standard"/>
        <c:varyColors val="0"/>
        <c:ser>
          <c:idx val="1"/>
          <c:order val="1"/>
          <c:tx>
            <c:strRef>
              <c:f>Stats!$C$2</c:f>
              <c:strCache>
                <c:ptCount val="1"/>
                <c:pt idx="0">
                  <c:v>Sum of Цена продажи 
5-20 мм, тенге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Stats!$A$3:$A$35</c:f>
              <c:multiLvlStrCache>
                <c:ptCount val="31"/>
                <c:lvl>
                  <c:pt idx="0">
                    <c:v>01-Oct</c:v>
                  </c:pt>
                  <c:pt idx="1">
                    <c:v>02-Oct</c:v>
                  </c:pt>
                  <c:pt idx="2">
                    <c:v>03-Oct</c:v>
                  </c:pt>
                  <c:pt idx="3">
                    <c:v>04-Oct</c:v>
                  </c:pt>
                  <c:pt idx="4">
                    <c:v>05-Oct</c:v>
                  </c:pt>
                  <c:pt idx="5">
                    <c:v>06-Oct</c:v>
                  </c:pt>
                  <c:pt idx="6">
                    <c:v>07-Oct</c:v>
                  </c:pt>
                  <c:pt idx="7">
                    <c:v>08-Oct</c:v>
                  </c:pt>
                  <c:pt idx="8">
                    <c:v>09-Oct</c:v>
                  </c:pt>
                  <c:pt idx="9">
                    <c:v>10-Oct</c:v>
                  </c:pt>
                  <c:pt idx="10">
                    <c:v>11-Oct</c:v>
                  </c:pt>
                  <c:pt idx="11">
                    <c:v>12-Oct</c:v>
                  </c:pt>
                  <c:pt idx="12">
                    <c:v>13-Oct</c:v>
                  </c:pt>
                  <c:pt idx="13">
                    <c:v>14-Oct</c:v>
                  </c:pt>
                  <c:pt idx="14">
                    <c:v>15-Oct</c:v>
                  </c:pt>
                  <c:pt idx="15">
                    <c:v>16-Oct</c:v>
                  </c:pt>
                  <c:pt idx="16">
                    <c:v>17-Oct</c:v>
                  </c:pt>
                  <c:pt idx="17">
                    <c:v>18-Oct</c:v>
                  </c:pt>
                  <c:pt idx="18">
                    <c:v>19-Oct</c:v>
                  </c:pt>
                  <c:pt idx="19">
                    <c:v>20-Oct</c:v>
                  </c:pt>
                  <c:pt idx="20">
                    <c:v>21-Oct</c:v>
                  </c:pt>
                  <c:pt idx="21">
                    <c:v>22-Oct</c:v>
                  </c:pt>
                  <c:pt idx="22">
                    <c:v>23-Oct</c:v>
                  </c:pt>
                  <c:pt idx="23">
                    <c:v>24-Oct</c:v>
                  </c:pt>
                  <c:pt idx="24">
                    <c:v>25-Oct</c:v>
                  </c:pt>
                  <c:pt idx="25">
                    <c:v>26-Oct</c:v>
                  </c:pt>
                  <c:pt idx="26">
                    <c:v>27-Oct</c:v>
                  </c:pt>
                  <c:pt idx="27">
                    <c:v>28-Oct</c:v>
                  </c:pt>
                  <c:pt idx="28">
                    <c:v>29-Oct</c:v>
                  </c:pt>
                  <c:pt idx="29">
                    <c:v>30-Oct</c:v>
                  </c:pt>
                  <c:pt idx="30">
                    <c:v>31-Oct</c:v>
                  </c:pt>
                </c:lvl>
                <c:lvl>
                  <c:pt idx="0">
                    <c:v>Oct</c:v>
                  </c:pt>
                </c:lvl>
              </c:multiLvlStrCache>
            </c:multiLvlStrRef>
          </c:cat>
          <c:val>
            <c:numRef>
              <c:f>Stats!$C$3:$C$35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936225</c:v>
                </c:pt>
                <c:pt idx="9">
                  <c:v>0</c:v>
                </c:pt>
                <c:pt idx="10">
                  <c:v>1762950.0000000002</c:v>
                </c:pt>
                <c:pt idx="11">
                  <c:v>1626075.0000000002</c:v>
                </c:pt>
                <c:pt idx="12">
                  <c:v>1076750</c:v>
                </c:pt>
                <c:pt idx="13">
                  <c:v>870525.00000000012</c:v>
                </c:pt>
                <c:pt idx="14">
                  <c:v>0</c:v>
                </c:pt>
                <c:pt idx="15">
                  <c:v>1022000</c:v>
                </c:pt>
                <c:pt idx="16">
                  <c:v>1009225</c:v>
                </c:pt>
                <c:pt idx="17">
                  <c:v>394200</c:v>
                </c:pt>
                <c:pt idx="18">
                  <c:v>1330425.0000000002</c:v>
                </c:pt>
                <c:pt idx="19">
                  <c:v>490925</c:v>
                </c:pt>
                <c:pt idx="20">
                  <c:v>328500</c:v>
                </c:pt>
                <c:pt idx="21">
                  <c:v>0</c:v>
                </c:pt>
                <c:pt idx="22">
                  <c:v>487275</c:v>
                </c:pt>
                <c:pt idx="23">
                  <c:v>952650</c:v>
                </c:pt>
                <c:pt idx="24">
                  <c:v>1233700</c:v>
                </c:pt>
                <c:pt idx="25">
                  <c:v>1394300</c:v>
                </c:pt>
                <c:pt idx="26">
                  <c:v>2137075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B-44E3-914B-C12D0053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39087"/>
        <c:axId val="2037748863"/>
      </c:lineChart>
      <c:valAx>
        <c:axId val="203774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9087"/>
        <c:crosses val="max"/>
        <c:crossBetween val="between"/>
      </c:valAx>
      <c:catAx>
        <c:axId val="41273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48863"/>
        <c:crosses val="autoZero"/>
        <c:auto val="1"/>
        <c:lblAlgn val="ctr"/>
        <c:lblOffset val="100"/>
        <c:noMultiLvlLbl val="0"/>
      </c:catAx>
      <c:valAx>
        <c:axId val="38919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6320"/>
        <c:crossBetween val="between"/>
      </c:valAx>
      <c:catAx>
        <c:axId val="15834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196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1</xdr:row>
      <xdr:rowOff>22860</xdr:rowOff>
    </xdr:from>
    <xdr:to>
      <xdr:col>9</xdr:col>
      <xdr:colOff>312420</xdr:colOff>
      <xdr:row>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Дата">
              <a:extLst>
                <a:ext uri="{FF2B5EF4-FFF2-40B4-BE49-F238E27FC236}">
                  <a16:creationId xmlns:a16="http://schemas.microsoft.com/office/drawing/2014/main" id="{3A36C656-3619-A232-A5D9-0950045D1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60" y="2057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10</xdr:row>
      <xdr:rowOff>38100</xdr:rowOff>
    </xdr:from>
    <xdr:to>
      <xdr:col>17</xdr:col>
      <xdr:colOff>304800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A6ECC-B4BD-9B42-6CD6-9C7D7F7F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an" refreshedDate="45239.597806944446" createdVersion="8" refreshedVersion="8" minRefreshableVersion="3" recordCount="57" xr:uid="{4D18959C-17A3-4D5B-BCFE-2F7BCD2432A3}">
  <cacheSource type="worksheet">
    <worksheetSource ref="A3:P1048576" sheet="Summary"/>
  </cacheSource>
  <cacheFields count="17">
    <cacheField name="№ п/п" numFmtId="0">
      <sharedItems containsString="0" containsBlank="1" containsNumber="1" containsInteger="1" minValue="1" maxValue="56"/>
    </cacheField>
    <cacheField name="Дата" numFmtId="164">
      <sharedItems containsNonDate="0" containsDate="1" containsString="0" containsBlank="1" minDate="2023-10-01T00:00:00" maxDate="2023-11-12T00:00:00" count="43"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m/>
      </sharedItems>
      <fieldGroup par="16" base="1">
        <rangePr groupBy="days" startDate="2023-10-01T00:00:00" endDate="2023-11-1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1/2023"/>
        </groupItems>
      </fieldGroup>
    </cacheField>
    <cacheField name="Объем перевозки общий за смену,тонн" numFmtId="0">
      <sharedItems containsString="0" containsBlank="1" containsNumber="1" containsInteger="1" minValue="0" maxValue="729"/>
    </cacheField>
    <cacheField name="Объем дробления в смену, тонн" numFmtId="0">
      <sharedItems containsString="0" containsBlank="1" containsNumber="1" containsInteger="1" minValue="0" maxValue="865"/>
    </cacheField>
    <cacheField name="Объем перевозки  на пандус,   тонн" numFmtId="0">
      <sharedItems containsString="0" containsBlank="1" containsNumber="1" containsInteger="1" minValue="0" maxValue="666"/>
    </cacheField>
    <cacheField name="5-10 мм    33%, тонн" numFmtId="0">
      <sharedItems containsString="0" containsBlank="1" containsNumber="1" minValue="0" maxValue="285.45"/>
    </cacheField>
    <cacheField name="10-20 мм  40%, тонн" numFmtId="0">
      <sharedItems containsString="0" containsBlank="1" containsNumber="1" minValue="0" maxValue="346"/>
    </cacheField>
    <cacheField name="0-5 мм     27%, тонн" numFmtId="0">
      <sharedItems containsString="0" containsBlank="1" containsNumber="1" minValue="0" maxValue="233.55"/>
    </cacheField>
    <cacheField name="Объем перевозки общий за смену,тонн2" numFmtId="0">
      <sharedItems containsString="0" containsBlank="1" containsNumber="1" containsInteger="1" minValue="0" maxValue="350"/>
    </cacheField>
    <cacheField name="Объем дробления в смену, тонн2" numFmtId="0">
      <sharedItems containsString="0" containsBlank="1" containsNumber="1" containsInteger="1" minValue="0" maxValue="396"/>
    </cacheField>
    <cacheField name="Объем перевозки  на пандус,   тонн2" numFmtId="0">
      <sharedItems containsString="0" containsBlank="1" containsNumber="1" containsInteger="1" minValue="0" maxValue="0"/>
    </cacheField>
    <cacheField name="5-20 мм    73%, тонн" numFmtId="0">
      <sharedItems containsString="0" containsBlank="1" containsNumber="1" minValue="0" maxValue="289.08"/>
    </cacheField>
    <cacheField name="0-5 мм     27%, тонн2" numFmtId="0">
      <sharedItems containsString="0" containsBlank="1" containsNumber="1" minValue="0" maxValue="106.92"/>
    </cacheField>
    <cacheField name="5-20 мм суммарно, тонн" numFmtId="0">
      <sharedItems containsString="0" containsBlank="1" containsNumber="1" minValue="0" maxValue="854.83"/>
    </cacheField>
    <cacheField name="Цена продажи _x000a_5-20 мм, тенге" numFmtId="0">
      <sharedItems containsString="0" containsBlank="1" containsNumber="1" minValue="0" maxValue="2137075"/>
    </cacheField>
    <cacheField name="ПОЯСНЕНИЯ" numFmtId="0">
      <sharedItems containsNonDate="0" containsString="0" containsBlank="1"/>
    </cacheField>
    <cacheField name="Months" numFmtId="0" databaseField="0">
      <fieldGroup base="1">
        <rangePr groupBy="months" startDate="2023-10-01T00:00:00" endDate="2023-11-12T00:00:00"/>
        <groupItems count="14">
          <s v="&lt;01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1/2023"/>
        </groupItems>
      </fieldGroup>
    </cacheField>
  </cacheFields>
  <extLst>
    <ext xmlns:x14="http://schemas.microsoft.com/office/spreadsheetml/2009/9/main" uri="{725AE2AE-9491-48be-B2B4-4EB974FC3084}">
      <x14:pivotCacheDefinition pivotCacheId="12225346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x v="0"/>
    <n v="0"/>
    <n v="0"/>
    <n v="0"/>
    <n v="0"/>
    <n v="0"/>
    <n v="0"/>
    <n v="0"/>
    <n v="0"/>
    <n v="0"/>
    <n v="0"/>
    <n v="0"/>
    <n v="0"/>
    <n v="0"/>
    <m/>
  </r>
  <r>
    <n v="2"/>
    <x v="1"/>
    <n v="0"/>
    <n v="0"/>
    <n v="0"/>
    <n v="0"/>
    <n v="0"/>
    <n v="0"/>
    <n v="0"/>
    <n v="0"/>
    <n v="0"/>
    <n v="0"/>
    <n v="0"/>
    <n v="0"/>
    <n v="0"/>
    <m/>
  </r>
  <r>
    <n v="3"/>
    <x v="2"/>
    <n v="0"/>
    <n v="0"/>
    <n v="0"/>
    <n v="0"/>
    <n v="0"/>
    <n v="0"/>
    <n v="0"/>
    <n v="0"/>
    <n v="0"/>
    <n v="0"/>
    <n v="0"/>
    <n v="0"/>
    <n v="0"/>
    <m/>
  </r>
  <r>
    <n v="4"/>
    <x v="3"/>
    <n v="0"/>
    <n v="0"/>
    <n v="0"/>
    <n v="0"/>
    <n v="0"/>
    <n v="0"/>
    <n v="0"/>
    <n v="0"/>
    <n v="0"/>
    <n v="0"/>
    <n v="0"/>
    <n v="0"/>
    <n v="0"/>
    <m/>
  </r>
  <r>
    <n v="5"/>
    <x v="4"/>
    <n v="0"/>
    <n v="0"/>
    <n v="0"/>
    <n v="0"/>
    <n v="0"/>
    <n v="0"/>
    <n v="0"/>
    <n v="0"/>
    <n v="0"/>
    <n v="0"/>
    <n v="0"/>
    <n v="0"/>
    <n v="0"/>
    <m/>
  </r>
  <r>
    <n v="6"/>
    <x v="5"/>
    <n v="0"/>
    <n v="0"/>
    <n v="0"/>
    <n v="0"/>
    <n v="0"/>
    <n v="0"/>
    <n v="0"/>
    <n v="0"/>
    <n v="0"/>
    <n v="0"/>
    <n v="0"/>
    <n v="0"/>
    <n v="0"/>
    <m/>
  </r>
  <r>
    <n v="7"/>
    <x v="6"/>
    <n v="0"/>
    <n v="0"/>
    <n v="0"/>
    <n v="0"/>
    <n v="0"/>
    <n v="0"/>
    <n v="0"/>
    <n v="0"/>
    <n v="0"/>
    <n v="0"/>
    <n v="0"/>
    <n v="0"/>
    <n v="0"/>
    <m/>
  </r>
  <r>
    <n v="8"/>
    <x v="7"/>
    <n v="0"/>
    <n v="0"/>
    <n v="0"/>
    <n v="0"/>
    <n v="0"/>
    <n v="0"/>
    <n v="0"/>
    <n v="0"/>
    <n v="0"/>
    <n v="0"/>
    <n v="0"/>
    <n v="0"/>
    <n v="0"/>
    <m/>
  </r>
  <r>
    <n v="9"/>
    <x v="8"/>
    <n v="513"/>
    <n v="513"/>
    <n v="0"/>
    <n v="169.29000000000002"/>
    <n v="205.20000000000002"/>
    <n v="138.51000000000002"/>
    <n v="0"/>
    <n v="0"/>
    <n v="0"/>
    <n v="0"/>
    <n v="0"/>
    <n v="374.49"/>
    <n v="936225"/>
    <m/>
  </r>
  <r>
    <n v="10"/>
    <x v="9"/>
    <n v="0"/>
    <n v="0"/>
    <n v="0"/>
    <n v="0"/>
    <n v="0"/>
    <n v="0"/>
    <n v="0"/>
    <n v="0"/>
    <n v="0"/>
    <n v="0"/>
    <n v="0"/>
    <n v="0"/>
    <n v="0"/>
    <m/>
  </r>
  <r>
    <n v="11"/>
    <x v="10"/>
    <n v="588"/>
    <n v="606"/>
    <n v="0"/>
    <n v="199.98000000000002"/>
    <n v="242.4"/>
    <n v="163.62"/>
    <n v="0"/>
    <n v="360"/>
    <n v="0"/>
    <n v="262.8"/>
    <n v="97.2"/>
    <n v="705.18000000000006"/>
    <n v="1762950.0000000002"/>
    <m/>
  </r>
  <r>
    <n v="12"/>
    <x v="11"/>
    <n v="495"/>
    <n v="495"/>
    <n v="0"/>
    <n v="163.35"/>
    <n v="198"/>
    <n v="133.65"/>
    <n v="126"/>
    <n v="396"/>
    <n v="0"/>
    <n v="289.08"/>
    <n v="106.92"/>
    <n v="650.43000000000006"/>
    <n v="1626075.0000000002"/>
    <m/>
  </r>
  <r>
    <n v="13"/>
    <x v="12"/>
    <n v="124"/>
    <n v="340"/>
    <n v="0"/>
    <n v="112.2"/>
    <n v="136"/>
    <n v="91.800000000000011"/>
    <n v="250"/>
    <n v="250"/>
    <n v="0"/>
    <n v="182.5"/>
    <n v="67.5"/>
    <n v="430.7"/>
    <n v="1076750"/>
    <m/>
  </r>
  <r>
    <n v="14"/>
    <x v="13"/>
    <n v="477"/>
    <n v="477"/>
    <n v="0"/>
    <n v="157.41"/>
    <n v="190.8"/>
    <n v="128.79000000000002"/>
    <n v="0"/>
    <n v="0"/>
    <n v="0"/>
    <n v="0"/>
    <n v="0"/>
    <n v="348.21000000000004"/>
    <n v="870525.00000000012"/>
    <m/>
  </r>
  <r>
    <n v="15"/>
    <x v="14"/>
    <n v="0"/>
    <n v="0"/>
    <n v="0"/>
    <n v="0"/>
    <n v="0"/>
    <n v="0"/>
    <n v="0"/>
    <n v="0"/>
    <n v="0"/>
    <n v="0"/>
    <n v="0"/>
    <n v="0"/>
    <n v="0"/>
    <m/>
  </r>
  <r>
    <n v="16"/>
    <x v="15"/>
    <n v="210"/>
    <n v="210"/>
    <n v="0"/>
    <n v="69.3"/>
    <n v="84"/>
    <n v="56.7"/>
    <n v="350"/>
    <n v="350"/>
    <n v="0"/>
    <n v="255.5"/>
    <n v="94.5"/>
    <n v="408.8"/>
    <n v="1022000"/>
    <m/>
  </r>
  <r>
    <n v="17"/>
    <x v="16"/>
    <n v="321"/>
    <n v="321"/>
    <n v="0"/>
    <n v="105.93"/>
    <n v="128.4"/>
    <n v="86.67"/>
    <n v="232"/>
    <n v="232"/>
    <n v="0"/>
    <n v="169.35999999999999"/>
    <n v="62.64"/>
    <n v="403.69"/>
    <n v="1009225"/>
    <m/>
  </r>
  <r>
    <n v="18"/>
    <x v="17"/>
    <n v="54"/>
    <n v="54"/>
    <n v="0"/>
    <n v="17.82"/>
    <n v="21.6"/>
    <n v="14.580000000000002"/>
    <n v="162"/>
    <n v="162"/>
    <n v="0"/>
    <n v="118.25999999999999"/>
    <n v="43.74"/>
    <n v="157.68"/>
    <n v="394200"/>
    <m/>
  </r>
  <r>
    <n v="19"/>
    <x v="18"/>
    <n v="729"/>
    <n v="729"/>
    <n v="0"/>
    <n v="240.57000000000002"/>
    <n v="291.60000000000002"/>
    <n v="196.83"/>
    <n v="0"/>
    <n v="0"/>
    <n v="0"/>
    <n v="0"/>
    <n v="0"/>
    <n v="532.17000000000007"/>
    <n v="1330425.0000000002"/>
    <m/>
  </r>
  <r>
    <n v="20"/>
    <x v="19"/>
    <n v="0"/>
    <n v="0"/>
    <n v="0"/>
    <n v="0"/>
    <n v="0"/>
    <n v="0"/>
    <n v="197"/>
    <n v="269"/>
    <n v="0"/>
    <n v="196.37"/>
    <n v="72.63000000000001"/>
    <n v="196.37"/>
    <n v="490925"/>
    <m/>
  </r>
  <r>
    <n v="21"/>
    <x v="20"/>
    <n v="0"/>
    <n v="0"/>
    <n v="0"/>
    <n v="0"/>
    <n v="0"/>
    <n v="0"/>
    <n v="180"/>
    <n v="180"/>
    <n v="0"/>
    <n v="131.4"/>
    <n v="48.6"/>
    <n v="131.4"/>
    <n v="328500"/>
    <m/>
  </r>
  <r>
    <n v="22"/>
    <x v="21"/>
    <n v="0"/>
    <n v="0"/>
    <n v="0"/>
    <n v="0"/>
    <n v="0"/>
    <n v="0"/>
    <n v="0"/>
    <n v="0"/>
    <n v="0"/>
    <n v="0"/>
    <n v="0"/>
    <n v="0"/>
    <n v="0"/>
    <m/>
  </r>
  <r>
    <n v="23"/>
    <x v="22"/>
    <n v="0"/>
    <n v="0"/>
    <n v="0"/>
    <n v="0"/>
    <n v="0"/>
    <n v="0"/>
    <n v="267"/>
    <n v="267"/>
    <n v="0"/>
    <n v="194.91"/>
    <n v="72.09"/>
    <n v="194.91"/>
    <n v="487275"/>
    <m/>
  </r>
  <r>
    <n v="24"/>
    <x v="23"/>
    <n v="270"/>
    <n v="288"/>
    <n v="0"/>
    <n v="95.04"/>
    <n v="115.2"/>
    <n v="77.760000000000005"/>
    <n v="144"/>
    <n v="234"/>
    <n v="0"/>
    <n v="170.82"/>
    <n v="63.180000000000007"/>
    <n v="381.06"/>
    <n v="952650"/>
    <m/>
  </r>
  <r>
    <n v="25"/>
    <x v="24"/>
    <n v="390"/>
    <n v="390"/>
    <n v="0"/>
    <n v="128.70000000000002"/>
    <n v="156"/>
    <n v="105.30000000000001"/>
    <n v="196"/>
    <n v="286"/>
    <n v="0"/>
    <n v="208.78"/>
    <n v="77.22"/>
    <n v="493.48"/>
    <n v="1233700"/>
    <m/>
  </r>
  <r>
    <n v="26"/>
    <x v="25"/>
    <n v="517"/>
    <n v="517"/>
    <n v="0"/>
    <n v="170.61"/>
    <n v="206.8"/>
    <n v="139.59"/>
    <n v="247"/>
    <n v="247"/>
    <n v="0"/>
    <n v="180.31"/>
    <n v="66.69"/>
    <n v="557.72"/>
    <n v="1394300"/>
    <m/>
  </r>
  <r>
    <n v="27"/>
    <x v="26"/>
    <n v="595"/>
    <n v="865"/>
    <n v="4"/>
    <n v="285.45"/>
    <n v="346"/>
    <n v="233.55"/>
    <n v="0"/>
    <n v="306"/>
    <n v="0"/>
    <n v="223.38"/>
    <n v="82.62"/>
    <n v="854.83"/>
    <n v="2137075"/>
    <m/>
  </r>
  <r>
    <n v="28"/>
    <x v="27"/>
    <n v="0"/>
    <n v="0"/>
    <n v="0"/>
    <n v="0"/>
    <n v="0"/>
    <n v="0"/>
    <n v="0"/>
    <n v="0"/>
    <n v="0"/>
    <n v="0"/>
    <n v="0"/>
    <n v="0"/>
    <n v="0"/>
    <m/>
  </r>
  <r>
    <n v="29"/>
    <x v="28"/>
    <n v="0"/>
    <n v="0"/>
    <n v="0"/>
    <n v="0"/>
    <n v="0"/>
    <n v="0"/>
    <n v="0"/>
    <n v="0"/>
    <n v="0"/>
    <n v="0"/>
    <n v="0"/>
    <n v="0"/>
    <n v="0"/>
    <m/>
  </r>
  <r>
    <n v="30"/>
    <x v="29"/>
    <n v="0"/>
    <n v="0"/>
    <n v="0"/>
    <n v="0"/>
    <n v="0"/>
    <n v="0"/>
    <n v="0"/>
    <n v="0"/>
    <n v="0"/>
    <n v="0"/>
    <n v="0"/>
    <n v="0"/>
    <n v="0"/>
    <m/>
  </r>
  <r>
    <n v="31"/>
    <x v="30"/>
    <n v="0"/>
    <n v="0"/>
    <n v="0"/>
    <n v="0"/>
    <n v="0"/>
    <n v="0"/>
    <n v="0"/>
    <n v="0"/>
    <n v="0"/>
    <n v="0"/>
    <n v="0"/>
    <n v="0"/>
    <n v="0"/>
    <m/>
  </r>
  <r>
    <n v="32"/>
    <x v="31"/>
    <n v="666"/>
    <n v="0"/>
    <n v="666"/>
    <n v="0"/>
    <n v="0"/>
    <n v="0"/>
    <n v="210"/>
    <n v="210"/>
    <n v="0"/>
    <n v="153.29999999999998"/>
    <n v="56.7"/>
    <n v="153.29999999999998"/>
    <n v="383249.99999999994"/>
    <m/>
  </r>
  <r>
    <n v="33"/>
    <x v="32"/>
    <n v="536"/>
    <n v="536"/>
    <n v="0"/>
    <n v="176.88"/>
    <n v="214.4"/>
    <n v="144.72"/>
    <n v="176"/>
    <n v="176"/>
    <n v="0"/>
    <n v="128.47999999999999"/>
    <n v="47.52"/>
    <n v="519.76"/>
    <n v="1299400"/>
    <m/>
  </r>
  <r>
    <n v="34"/>
    <x v="33"/>
    <n v="0"/>
    <n v="0"/>
    <n v="0"/>
    <n v="0"/>
    <n v="0"/>
    <n v="0"/>
    <n v="0"/>
    <n v="0"/>
    <n v="0"/>
    <n v="0"/>
    <n v="0"/>
    <n v="0"/>
    <n v="0"/>
    <m/>
  </r>
  <r>
    <n v="35"/>
    <x v="34"/>
    <n v="0"/>
    <n v="0"/>
    <n v="0"/>
    <n v="0"/>
    <n v="0"/>
    <n v="0"/>
    <n v="0"/>
    <n v="0"/>
    <n v="0"/>
    <n v="0"/>
    <n v="0"/>
    <n v="0"/>
    <n v="0"/>
    <m/>
  </r>
  <r>
    <n v="36"/>
    <x v="35"/>
    <n v="0"/>
    <n v="0"/>
    <n v="0"/>
    <n v="0"/>
    <n v="0"/>
    <n v="0"/>
    <n v="0"/>
    <n v="0"/>
    <n v="0"/>
    <n v="0"/>
    <n v="0"/>
    <n v="0"/>
    <n v="0"/>
    <m/>
  </r>
  <r>
    <n v="37"/>
    <x v="36"/>
    <n v="230"/>
    <n v="230"/>
    <n v="0"/>
    <n v="75.900000000000006"/>
    <n v="92"/>
    <n v="62.1"/>
    <n v="315"/>
    <n v="315"/>
    <n v="0"/>
    <n v="229.95"/>
    <n v="85.050000000000011"/>
    <n v="397.85"/>
    <n v="994625"/>
    <m/>
  </r>
  <r>
    <n v="38"/>
    <x v="37"/>
    <n v="180"/>
    <n v="180"/>
    <n v="0"/>
    <n v="59.400000000000006"/>
    <n v="72"/>
    <n v="48.6"/>
    <n v="162"/>
    <n v="162"/>
    <n v="0"/>
    <n v="118.25999999999999"/>
    <n v="43.74"/>
    <n v="249.66"/>
    <n v="624150"/>
    <m/>
  </r>
  <r>
    <n v="39"/>
    <x v="38"/>
    <n v="0"/>
    <n v="0"/>
    <n v="0"/>
    <n v="0"/>
    <n v="0"/>
    <n v="0"/>
    <n v="0"/>
    <n v="0"/>
    <n v="0"/>
    <n v="0"/>
    <n v="0"/>
    <n v="0"/>
    <n v="0"/>
    <m/>
  </r>
  <r>
    <n v="40"/>
    <x v="39"/>
    <n v="0"/>
    <n v="0"/>
    <n v="0"/>
    <n v="0"/>
    <n v="0"/>
    <n v="0"/>
    <n v="0"/>
    <n v="0"/>
    <n v="0"/>
    <n v="0"/>
    <n v="0"/>
    <n v="0"/>
    <n v="0"/>
    <m/>
  </r>
  <r>
    <n v="41"/>
    <x v="40"/>
    <n v="0"/>
    <n v="0"/>
    <n v="0"/>
    <n v="0"/>
    <n v="0"/>
    <n v="0"/>
    <n v="0"/>
    <n v="0"/>
    <n v="0"/>
    <n v="0"/>
    <n v="0"/>
    <n v="0"/>
    <n v="0"/>
    <m/>
  </r>
  <r>
    <n v="42"/>
    <x v="41"/>
    <n v="0"/>
    <n v="0"/>
    <n v="0"/>
    <n v="0"/>
    <n v="0"/>
    <n v="0"/>
    <n v="0"/>
    <n v="0"/>
    <n v="0"/>
    <n v="0"/>
    <n v="0"/>
    <n v="0"/>
    <n v="0"/>
    <m/>
  </r>
  <r>
    <n v="43"/>
    <x v="42"/>
    <m/>
    <m/>
    <m/>
    <m/>
    <m/>
    <m/>
    <m/>
    <m/>
    <m/>
    <m/>
    <m/>
    <m/>
    <m/>
    <m/>
  </r>
  <r>
    <n v="44"/>
    <x v="42"/>
    <m/>
    <m/>
    <m/>
    <m/>
    <m/>
    <m/>
    <m/>
    <m/>
    <m/>
    <m/>
    <m/>
    <m/>
    <m/>
    <m/>
  </r>
  <r>
    <n v="45"/>
    <x v="42"/>
    <m/>
    <m/>
    <m/>
    <m/>
    <m/>
    <m/>
    <m/>
    <m/>
    <m/>
    <m/>
    <m/>
    <m/>
    <m/>
    <m/>
  </r>
  <r>
    <n v="46"/>
    <x v="42"/>
    <m/>
    <m/>
    <m/>
    <m/>
    <m/>
    <m/>
    <m/>
    <m/>
    <m/>
    <m/>
    <m/>
    <m/>
    <m/>
    <m/>
  </r>
  <r>
    <n v="47"/>
    <x v="42"/>
    <m/>
    <m/>
    <m/>
    <m/>
    <m/>
    <m/>
    <m/>
    <m/>
    <m/>
    <m/>
    <m/>
    <m/>
    <m/>
    <m/>
  </r>
  <r>
    <n v="48"/>
    <x v="42"/>
    <m/>
    <m/>
    <m/>
    <m/>
    <m/>
    <m/>
    <m/>
    <m/>
    <m/>
    <m/>
    <m/>
    <m/>
    <m/>
    <m/>
  </r>
  <r>
    <n v="49"/>
    <x v="42"/>
    <m/>
    <m/>
    <m/>
    <m/>
    <m/>
    <m/>
    <m/>
    <m/>
    <m/>
    <m/>
    <m/>
    <m/>
    <m/>
    <m/>
  </r>
  <r>
    <n v="50"/>
    <x v="42"/>
    <m/>
    <m/>
    <m/>
    <m/>
    <m/>
    <m/>
    <m/>
    <m/>
    <m/>
    <m/>
    <m/>
    <m/>
    <m/>
    <m/>
  </r>
  <r>
    <n v="51"/>
    <x v="42"/>
    <m/>
    <m/>
    <m/>
    <m/>
    <m/>
    <m/>
    <m/>
    <m/>
    <m/>
    <m/>
    <m/>
    <m/>
    <m/>
    <m/>
  </r>
  <r>
    <n v="52"/>
    <x v="42"/>
    <m/>
    <m/>
    <m/>
    <m/>
    <m/>
    <m/>
    <m/>
    <m/>
    <m/>
    <m/>
    <m/>
    <m/>
    <m/>
    <m/>
  </r>
  <r>
    <n v="53"/>
    <x v="42"/>
    <m/>
    <m/>
    <m/>
    <m/>
    <m/>
    <m/>
    <m/>
    <m/>
    <m/>
    <m/>
    <m/>
    <m/>
    <m/>
    <m/>
  </r>
  <r>
    <n v="54"/>
    <x v="42"/>
    <m/>
    <m/>
    <m/>
    <m/>
    <m/>
    <m/>
    <m/>
    <m/>
    <m/>
    <m/>
    <m/>
    <m/>
    <m/>
    <m/>
  </r>
  <r>
    <n v="55"/>
    <x v="42"/>
    <m/>
    <m/>
    <m/>
    <m/>
    <m/>
    <m/>
    <m/>
    <m/>
    <m/>
    <m/>
    <m/>
    <m/>
    <m/>
    <m/>
  </r>
  <r>
    <n v="56"/>
    <x v="42"/>
    <m/>
    <m/>
    <m/>
    <m/>
    <m/>
    <m/>
    <m/>
    <m/>
    <m/>
    <m/>
    <m/>
    <m/>
    <m/>
    <m/>
  </r>
  <r>
    <m/>
    <x v="4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5E68A-F22B-455D-B51C-7722B9A0AC99}" name="PivotTable5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2:C35" firstHeaderRow="0" firstDataRow="1" firstDataCol="1"/>
  <pivotFields count="17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sd="0" x="13"/>
        <item t="default"/>
      </items>
    </pivotField>
  </pivotFields>
  <rowFields count="2">
    <field x="16"/>
    <field x="1"/>
  </rowFields>
  <rowItems count="33"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5-20 мм суммарно, тонн" fld="13" baseField="0" baseItem="0"/>
    <dataField name="Sum of Цена продажи _x000a_5-20 мм, тенге" fld="14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8" name="Дата">
      <autoFilter ref="A1">
        <filterColumn colId="0">
          <customFilters and="1">
            <customFilter operator="greaterThanOrEqual" val="45200"/>
            <customFilter operator="lessThanOrEqual" val="452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Дата" xr10:uid="{BBD90806-5BA5-49CD-929C-01B5EB3B2E26}" sourceName="Дата">
  <pivotTables>
    <pivotTable tabId="13" name="PivotTable5"/>
  </pivotTables>
  <state minimalRefreshVersion="6" lastRefreshVersion="6" pivotCacheId="1222534674" filterType="dateBetween">
    <selection startDate="2023-10-01T00:00:00" endDate="2023-10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F57C8315-77C8-4346-831F-5D6D794E9412}" cache="NativeTimeline_Дата" caption="Дата" level="2" selectionLevel="2" scrollPosition="2023-06-06T00:00:00"/>
</timeline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DE6C-C87A-4F34-8658-CE03378F2AD9}">
  <dimension ref="A1:M231"/>
  <sheetViews>
    <sheetView workbookViewId="0">
      <selection activeCell="J6" sqref="J6"/>
    </sheetView>
  </sheetViews>
  <sheetFormatPr defaultRowHeight="14.4" x14ac:dyDescent="0.3"/>
  <cols>
    <col min="1" max="1" width="3.88671875" customWidth="1"/>
    <col min="2" max="2" width="14.6640625" style="9" bestFit="1" customWidth="1"/>
    <col min="3" max="3" width="14.6640625" style="9" customWidth="1"/>
    <col min="4" max="4" width="21.21875" customWidth="1"/>
    <col min="5" max="5" width="5.5546875" customWidth="1"/>
    <col min="6" max="6" width="6.21875" customWidth="1"/>
    <col min="7" max="9" width="6.6640625" customWidth="1"/>
    <col min="10" max="10" width="9.33203125" customWidth="1"/>
    <col min="11" max="12" width="8.6640625" customWidth="1"/>
    <col min="13" max="13" width="9.6640625" bestFit="1" customWidth="1"/>
    <col min="16" max="16" width="9.6640625" bestFit="1" customWidth="1"/>
  </cols>
  <sheetData>
    <row r="1" spans="1:13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3" ht="23.4" customHeight="1" x14ac:dyDescent="0.3">
      <c r="A2" s="39" t="s">
        <v>14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3" ht="52.8" customHeight="1" x14ac:dyDescent="0.3">
      <c r="A3" s="10" t="s">
        <v>1</v>
      </c>
      <c r="B3" s="11" t="s">
        <v>57</v>
      </c>
      <c r="C3" s="11" t="s">
        <v>56</v>
      </c>
      <c r="D3" s="12" t="s">
        <v>2</v>
      </c>
      <c r="E3" s="10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8" t="s">
        <v>21</v>
      </c>
    </row>
    <row r="4" spans="1:13" ht="14.4" customHeight="1" x14ac:dyDescent="0.3">
      <c r="A4" s="3">
        <v>1</v>
      </c>
      <c r="B4" s="14">
        <v>45200</v>
      </c>
      <c r="C4" s="14" t="s">
        <v>55</v>
      </c>
      <c r="D4" s="3" t="s">
        <v>11</v>
      </c>
      <c r="E4" s="4"/>
      <c r="F4" s="5">
        <v>35</v>
      </c>
      <c r="G4" s="6">
        <v>0</v>
      </c>
      <c r="H4" s="6">
        <v>0</v>
      </c>
      <c r="I4" s="6">
        <v>0</v>
      </c>
      <c r="J4" s="5">
        <f>SUM(G4*F4)</f>
        <v>0</v>
      </c>
      <c r="K4" s="5">
        <f>H4*F4</f>
        <v>0</v>
      </c>
      <c r="L4" s="5">
        <f>I4*F4</f>
        <v>0</v>
      </c>
      <c r="M4" s="7"/>
    </row>
    <row r="5" spans="1:13" x14ac:dyDescent="0.3">
      <c r="A5" s="3">
        <v>2</v>
      </c>
      <c r="B5" s="14">
        <v>45200</v>
      </c>
      <c r="C5" s="14" t="s">
        <v>55</v>
      </c>
      <c r="D5" s="3" t="s">
        <v>12</v>
      </c>
      <c r="E5" s="3"/>
      <c r="F5" s="5">
        <v>18</v>
      </c>
      <c r="G5" s="6">
        <v>0</v>
      </c>
      <c r="H5" s="6">
        <v>0</v>
      </c>
      <c r="I5" s="6">
        <v>0</v>
      </c>
      <c r="J5" s="5">
        <f>G5*F5</f>
        <v>0</v>
      </c>
      <c r="K5" s="5">
        <f t="shared" ref="K5:K6" si="0">H5*F5</f>
        <v>0</v>
      </c>
      <c r="L5" s="5">
        <f t="shared" ref="L5:L6" si="1">I5*F5</f>
        <v>0</v>
      </c>
      <c r="M5" s="7"/>
    </row>
    <row r="6" spans="1:13" x14ac:dyDescent="0.3">
      <c r="A6" s="3">
        <v>3</v>
      </c>
      <c r="B6" s="14">
        <v>45200</v>
      </c>
      <c r="C6" s="14" t="s">
        <v>55</v>
      </c>
      <c r="D6" s="3" t="s">
        <v>13</v>
      </c>
      <c r="E6" s="4"/>
      <c r="F6" s="5">
        <v>0</v>
      </c>
      <c r="G6" s="6">
        <v>0</v>
      </c>
      <c r="H6" s="6">
        <v>0</v>
      </c>
      <c r="I6" s="6">
        <v>0</v>
      </c>
      <c r="J6" s="5">
        <v>0</v>
      </c>
      <c r="K6" s="5">
        <f t="shared" si="0"/>
        <v>0</v>
      </c>
      <c r="L6" s="5">
        <f t="shared" si="1"/>
        <v>0</v>
      </c>
      <c r="M6" s="7"/>
    </row>
    <row r="7" spans="1:13" x14ac:dyDescent="0.3">
      <c r="A7" s="3">
        <v>4</v>
      </c>
      <c r="B7" s="14">
        <v>45201</v>
      </c>
      <c r="C7" s="14" t="s">
        <v>55</v>
      </c>
      <c r="D7" s="3" t="s">
        <v>11</v>
      </c>
      <c r="E7" s="4"/>
      <c r="F7" s="5">
        <v>35</v>
      </c>
      <c r="G7" s="6">
        <v>0</v>
      </c>
      <c r="H7" s="6">
        <v>0</v>
      </c>
      <c r="I7" s="6">
        <v>0</v>
      </c>
      <c r="J7" s="5">
        <f>SUM(G7*F7)</f>
        <v>0</v>
      </c>
      <c r="K7" s="5">
        <f>H7*F7</f>
        <v>0</v>
      </c>
      <c r="L7" s="5">
        <f>I7*F7</f>
        <v>0</v>
      </c>
      <c r="M7" s="7"/>
    </row>
    <row r="8" spans="1:13" x14ac:dyDescent="0.3">
      <c r="A8" s="3">
        <v>5</v>
      </c>
      <c r="B8" s="14">
        <v>45201</v>
      </c>
      <c r="C8" s="14" t="s">
        <v>55</v>
      </c>
      <c r="D8" s="3" t="s">
        <v>12</v>
      </c>
      <c r="E8" s="3"/>
      <c r="F8" s="5">
        <v>18</v>
      </c>
      <c r="G8" s="6">
        <v>0</v>
      </c>
      <c r="H8" s="6">
        <v>0</v>
      </c>
      <c r="I8" s="6">
        <v>0</v>
      </c>
      <c r="J8" s="5">
        <f>G8*F8</f>
        <v>0</v>
      </c>
      <c r="K8" s="5">
        <f t="shared" ref="K8:K9" si="2">H8*F8</f>
        <v>0</v>
      </c>
      <c r="L8" s="5">
        <f t="shared" ref="L8:L9" si="3">I8*F8</f>
        <v>0</v>
      </c>
      <c r="M8" s="7"/>
    </row>
    <row r="9" spans="1:13" x14ac:dyDescent="0.3">
      <c r="A9" s="3">
        <v>6</v>
      </c>
      <c r="B9" s="14">
        <v>45201</v>
      </c>
      <c r="C9" s="14" t="s">
        <v>55</v>
      </c>
      <c r="D9" s="3" t="s">
        <v>13</v>
      </c>
      <c r="E9" s="4"/>
      <c r="F9" s="5">
        <v>0</v>
      </c>
      <c r="G9" s="6">
        <v>0</v>
      </c>
      <c r="H9" s="6">
        <v>0</v>
      </c>
      <c r="I9" s="6">
        <v>0</v>
      </c>
      <c r="J9" s="5">
        <v>0</v>
      </c>
      <c r="K9" s="5">
        <f t="shared" si="2"/>
        <v>0</v>
      </c>
      <c r="L9" s="5">
        <f t="shared" si="3"/>
        <v>0</v>
      </c>
      <c r="M9" s="7"/>
    </row>
    <row r="10" spans="1:13" x14ac:dyDescent="0.3">
      <c r="A10" s="3">
        <v>7</v>
      </c>
      <c r="B10" s="14">
        <v>45202</v>
      </c>
      <c r="C10" s="14" t="s">
        <v>55</v>
      </c>
      <c r="D10" s="3" t="s">
        <v>11</v>
      </c>
      <c r="E10" s="4"/>
      <c r="F10" s="5">
        <v>35</v>
      </c>
      <c r="G10" s="6">
        <v>0</v>
      </c>
      <c r="H10" s="6">
        <v>0</v>
      </c>
      <c r="I10" s="6"/>
      <c r="J10" s="5">
        <f>SUM(G10*F10)</f>
        <v>0</v>
      </c>
      <c r="K10" s="5">
        <f>H10*F10</f>
        <v>0</v>
      </c>
      <c r="L10" s="5">
        <f>I10*F10</f>
        <v>0</v>
      </c>
      <c r="M10" s="7"/>
    </row>
    <row r="11" spans="1:13" x14ac:dyDescent="0.3">
      <c r="A11" s="1">
        <v>8</v>
      </c>
      <c r="B11" s="14">
        <v>45202</v>
      </c>
      <c r="C11" s="14" t="s">
        <v>55</v>
      </c>
      <c r="D11" s="3" t="s">
        <v>12</v>
      </c>
      <c r="E11" s="3"/>
      <c r="F11" s="5">
        <v>18</v>
      </c>
      <c r="G11" s="6">
        <v>0</v>
      </c>
      <c r="H11" s="6">
        <v>0</v>
      </c>
      <c r="I11" s="6"/>
      <c r="J11" s="5">
        <f>G11*F11</f>
        <v>0</v>
      </c>
      <c r="K11" s="5">
        <f t="shared" ref="K11:K12" si="4">H11*F11</f>
        <v>0</v>
      </c>
      <c r="L11" s="5">
        <f t="shared" ref="L11:L12" si="5">I11*F11</f>
        <v>0</v>
      </c>
      <c r="M11" s="7"/>
    </row>
    <row r="12" spans="1:13" x14ac:dyDescent="0.3">
      <c r="A12" s="1">
        <v>9</v>
      </c>
      <c r="B12" s="14">
        <v>45202</v>
      </c>
      <c r="C12" s="14" t="s">
        <v>55</v>
      </c>
      <c r="D12" s="3" t="s">
        <v>13</v>
      </c>
      <c r="E12" s="4"/>
      <c r="F12" s="5">
        <v>0</v>
      </c>
      <c r="G12" s="6">
        <v>0</v>
      </c>
      <c r="H12" s="6">
        <v>0</v>
      </c>
      <c r="I12" s="6">
        <v>0</v>
      </c>
      <c r="J12" s="5">
        <v>0</v>
      </c>
      <c r="K12" s="5">
        <f t="shared" si="4"/>
        <v>0</v>
      </c>
      <c r="L12" s="5">
        <f t="shared" si="5"/>
        <v>0</v>
      </c>
      <c r="M12" s="7"/>
    </row>
    <row r="13" spans="1:13" x14ac:dyDescent="0.3">
      <c r="A13" s="1">
        <v>10</v>
      </c>
      <c r="B13" s="14">
        <v>45203</v>
      </c>
      <c r="C13" s="14" t="s">
        <v>55</v>
      </c>
      <c r="D13" s="3" t="s">
        <v>11</v>
      </c>
      <c r="E13" s="4"/>
      <c r="F13" s="5">
        <v>35</v>
      </c>
      <c r="G13" s="6">
        <v>0</v>
      </c>
      <c r="H13" s="6">
        <v>0</v>
      </c>
      <c r="I13" s="6">
        <v>0</v>
      </c>
      <c r="J13" s="5">
        <f>SUM(G13*F13)</f>
        <v>0</v>
      </c>
      <c r="K13" s="5">
        <f>H13*F13</f>
        <v>0</v>
      </c>
      <c r="L13" s="5">
        <f>I13*F13</f>
        <v>0</v>
      </c>
      <c r="M13" s="7"/>
    </row>
    <row r="14" spans="1:13" x14ac:dyDescent="0.3">
      <c r="A14" s="2">
        <v>11</v>
      </c>
      <c r="B14" s="14">
        <v>45203</v>
      </c>
      <c r="C14" s="14" t="s">
        <v>55</v>
      </c>
      <c r="D14" s="3" t="s">
        <v>12</v>
      </c>
      <c r="E14" s="3"/>
      <c r="F14" s="5">
        <v>18</v>
      </c>
      <c r="G14" s="6">
        <v>0</v>
      </c>
      <c r="H14" s="6">
        <v>0</v>
      </c>
      <c r="I14" s="6">
        <v>0</v>
      </c>
      <c r="J14" s="5">
        <f>G14*F14</f>
        <v>0</v>
      </c>
      <c r="K14" s="5">
        <f t="shared" ref="K14:K15" si="6">H14*F14</f>
        <v>0</v>
      </c>
      <c r="L14" s="5">
        <f t="shared" ref="L14:L15" si="7">I14*F14</f>
        <v>0</v>
      </c>
      <c r="M14" s="7"/>
    </row>
    <row r="15" spans="1:13" x14ac:dyDescent="0.3">
      <c r="A15" s="1">
        <v>12</v>
      </c>
      <c r="B15" s="14">
        <v>45203</v>
      </c>
      <c r="C15" s="14" t="s">
        <v>55</v>
      </c>
      <c r="D15" s="3" t="s">
        <v>13</v>
      </c>
      <c r="E15" s="4"/>
      <c r="F15" s="5">
        <v>0</v>
      </c>
      <c r="G15" s="6">
        <v>0</v>
      </c>
      <c r="H15" s="6">
        <v>0</v>
      </c>
      <c r="I15" s="6">
        <v>0</v>
      </c>
      <c r="J15" s="5">
        <v>0</v>
      </c>
      <c r="K15" s="5">
        <f t="shared" si="6"/>
        <v>0</v>
      </c>
      <c r="L15" s="5">
        <f t="shared" si="7"/>
        <v>0</v>
      </c>
      <c r="M15" s="7"/>
    </row>
    <row r="16" spans="1:13" x14ac:dyDescent="0.3">
      <c r="A16" s="1">
        <v>13</v>
      </c>
      <c r="B16" s="14">
        <v>45204</v>
      </c>
      <c r="C16" s="14" t="s">
        <v>55</v>
      </c>
      <c r="D16" s="3" t="s">
        <v>11</v>
      </c>
      <c r="E16" s="4"/>
      <c r="F16" s="5">
        <v>35</v>
      </c>
      <c r="G16" s="6">
        <v>0</v>
      </c>
      <c r="H16" s="6">
        <v>0</v>
      </c>
      <c r="I16" s="6"/>
      <c r="J16" s="5">
        <f>SUM(G16*F16)</f>
        <v>0</v>
      </c>
      <c r="K16" s="5">
        <f>H16*F16</f>
        <v>0</v>
      </c>
      <c r="L16" s="5">
        <f>I16*F16</f>
        <v>0</v>
      </c>
      <c r="M16" s="7"/>
    </row>
    <row r="17" spans="1:13" x14ac:dyDescent="0.3">
      <c r="A17" s="1">
        <v>14</v>
      </c>
      <c r="B17" s="14">
        <v>45204</v>
      </c>
      <c r="C17" s="14" t="s">
        <v>55</v>
      </c>
      <c r="D17" s="3" t="s">
        <v>12</v>
      </c>
      <c r="E17" s="3"/>
      <c r="F17" s="5">
        <v>18</v>
      </c>
      <c r="G17" s="6">
        <v>0</v>
      </c>
      <c r="H17" s="6">
        <v>0</v>
      </c>
      <c r="I17" s="6"/>
      <c r="J17" s="5">
        <f>G17*F17</f>
        <v>0</v>
      </c>
      <c r="K17" s="5">
        <f t="shared" ref="K17:K18" si="8">H17*F17</f>
        <v>0</v>
      </c>
      <c r="L17" s="5">
        <f t="shared" ref="L17:L18" si="9">I17*F17</f>
        <v>0</v>
      </c>
      <c r="M17" s="7"/>
    </row>
    <row r="18" spans="1:13" x14ac:dyDescent="0.3">
      <c r="A18" s="2">
        <v>15</v>
      </c>
      <c r="B18" s="14">
        <v>45204</v>
      </c>
      <c r="C18" s="14" t="s">
        <v>55</v>
      </c>
      <c r="D18" s="3" t="s">
        <v>13</v>
      </c>
      <c r="E18" s="4"/>
      <c r="F18" s="5">
        <v>0</v>
      </c>
      <c r="G18" s="6">
        <v>0</v>
      </c>
      <c r="H18" s="6">
        <v>0</v>
      </c>
      <c r="I18" s="6">
        <v>0</v>
      </c>
      <c r="J18" s="5">
        <v>0</v>
      </c>
      <c r="K18" s="5">
        <f t="shared" si="8"/>
        <v>0</v>
      </c>
      <c r="L18" s="5">
        <f t="shared" si="9"/>
        <v>0</v>
      </c>
      <c r="M18" s="7"/>
    </row>
    <row r="19" spans="1:13" x14ac:dyDescent="0.3">
      <c r="A19" s="1">
        <v>16</v>
      </c>
      <c r="B19" s="14">
        <v>45205</v>
      </c>
      <c r="C19" s="14" t="s">
        <v>55</v>
      </c>
      <c r="D19" s="3" t="s">
        <v>11</v>
      </c>
      <c r="E19" s="4"/>
      <c r="F19" s="5">
        <v>35</v>
      </c>
      <c r="G19" s="6">
        <v>0</v>
      </c>
      <c r="H19" s="6">
        <v>0</v>
      </c>
      <c r="I19" s="6">
        <v>0</v>
      </c>
      <c r="J19" s="5">
        <f>SUM(G19*F19)</f>
        <v>0</v>
      </c>
      <c r="K19" s="5">
        <f>H19*F19</f>
        <v>0</v>
      </c>
      <c r="L19" s="5">
        <f>I19*F19</f>
        <v>0</v>
      </c>
      <c r="M19" s="7"/>
    </row>
    <row r="20" spans="1:13" x14ac:dyDescent="0.3">
      <c r="A20" s="1">
        <v>17</v>
      </c>
      <c r="B20" s="14">
        <v>45205</v>
      </c>
      <c r="C20" s="14" t="s">
        <v>55</v>
      </c>
      <c r="D20" s="3" t="s">
        <v>12</v>
      </c>
      <c r="E20" s="3"/>
      <c r="F20" s="5">
        <v>18</v>
      </c>
      <c r="G20" s="6">
        <v>0</v>
      </c>
      <c r="H20" s="6">
        <v>0</v>
      </c>
      <c r="I20" s="6">
        <v>0</v>
      </c>
      <c r="J20" s="5">
        <f>G20*F20</f>
        <v>0</v>
      </c>
      <c r="K20" s="5">
        <f t="shared" ref="K20:K21" si="10">H20*F20</f>
        <v>0</v>
      </c>
      <c r="L20" s="5">
        <f t="shared" ref="L20:L21" si="11">I20*F20</f>
        <v>0</v>
      </c>
      <c r="M20" s="7"/>
    </row>
    <row r="21" spans="1:13" x14ac:dyDescent="0.3">
      <c r="A21" s="1">
        <v>18</v>
      </c>
      <c r="B21" s="14">
        <v>45205</v>
      </c>
      <c r="C21" s="14" t="s">
        <v>55</v>
      </c>
      <c r="D21" s="3" t="s">
        <v>22</v>
      </c>
      <c r="E21" s="4"/>
      <c r="F21" s="5">
        <v>0</v>
      </c>
      <c r="G21" s="6">
        <v>0</v>
      </c>
      <c r="H21" s="6">
        <v>0</v>
      </c>
      <c r="I21" s="6">
        <v>0</v>
      </c>
      <c r="J21" s="5">
        <v>0</v>
      </c>
      <c r="K21" s="5">
        <f t="shared" si="10"/>
        <v>0</v>
      </c>
      <c r="L21" s="5">
        <f t="shared" si="11"/>
        <v>0</v>
      </c>
      <c r="M21" s="7"/>
    </row>
    <row r="22" spans="1:13" x14ac:dyDescent="0.3">
      <c r="A22" s="2">
        <v>19</v>
      </c>
      <c r="B22" s="14">
        <v>45206</v>
      </c>
      <c r="C22" s="14" t="s">
        <v>55</v>
      </c>
      <c r="D22" s="3" t="s">
        <v>11</v>
      </c>
      <c r="E22" s="4"/>
      <c r="F22" s="5">
        <v>35</v>
      </c>
      <c r="G22" s="6">
        <v>0</v>
      </c>
      <c r="H22" s="6">
        <v>0</v>
      </c>
      <c r="I22" s="6"/>
      <c r="J22" s="5">
        <f>SUM(G22*F22)</f>
        <v>0</v>
      </c>
      <c r="K22" s="5">
        <f>H22*F22</f>
        <v>0</v>
      </c>
      <c r="L22" s="5">
        <f>I22*F22</f>
        <v>0</v>
      </c>
      <c r="M22" s="7"/>
    </row>
    <row r="23" spans="1:13" x14ac:dyDescent="0.3">
      <c r="A23" s="1">
        <v>20</v>
      </c>
      <c r="B23" s="14">
        <v>45206</v>
      </c>
      <c r="C23" s="14" t="s">
        <v>55</v>
      </c>
      <c r="D23" s="3" t="s">
        <v>12</v>
      </c>
      <c r="E23" s="3"/>
      <c r="F23" s="5">
        <v>18</v>
      </c>
      <c r="G23" s="6">
        <v>0</v>
      </c>
      <c r="H23" s="6">
        <v>0</v>
      </c>
      <c r="I23" s="6"/>
      <c r="J23" s="5">
        <f>G23*F23</f>
        <v>0</v>
      </c>
      <c r="K23" s="5">
        <f t="shared" ref="K23:K24" si="12">H23*F23</f>
        <v>0</v>
      </c>
      <c r="L23" s="5">
        <f t="shared" ref="L23:L24" si="13">I23*F23</f>
        <v>0</v>
      </c>
      <c r="M23" s="7"/>
    </row>
    <row r="24" spans="1:13" x14ac:dyDescent="0.3">
      <c r="A24" s="1">
        <v>21</v>
      </c>
      <c r="B24" s="14">
        <v>45206</v>
      </c>
      <c r="C24" s="14" t="s">
        <v>55</v>
      </c>
      <c r="D24" s="3" t="s">
        <v>13</v>
      </c>
      <c r="E24" s="4"/>
      <c r="F24" s="5">
        <v>0</v>
      </c>
      <c r="G24" s="6">
        <v>0</v>
      </c>
      <c r="H24" s="6">
        <v>0</v>
      </c>
      <c r="I24" s="6">
        <v>0</v>
      </c>
      <c r="J24" s="5">
        <v>0</v>
      </c>
      <c r="K24" s="5">
        <f t="shared" si="12"/>
        <v>0</v>
      </c>
      <c r="L24" s="5">
        <f t="shared" si="13"/>
        <v>0</v>
      </c>
      <c r="M24" s="7"/>
    </row>
    <row r="25" spans="1:13" x14ac:dyDescent="0.3">
      <c r="A25" s="1">
        <v>22</v>
      </c>
      <c r="B25" s="14">
        <v>45207</v>
      </c>
      <c r="C25" s="14" t="s">
        <v>55</v>
      </c>
      <c r="D25" s="3" t="s">
        <v>11</v>
      </c>
      <c r="E25" s="4"/>
      <c r="F25" s="5">
        <v>35</v>
      </c>
      <c r="G25" s="6">
        <v>0</v>
      </c>
      <c r="H25" s="6">
        <v>0</v>
      </c>
      <c r="I25" s="6">
        <v>0</v>
      </c>
      <c r="J25" s="5">
        <f>SUM(G25*F25)</f>
        <v>0</v>
      </c>
      <c r="K25" s="5">
        <f>H25*F25</f>
        <v>0</v>
      </c>
      <c r="L25" s="5">
        <f>I25*F25</f>
        <v>0</v>
      </c>
      <c r="M25" s="7"/>
    </row>
    <row r="26" spans="1:13" x14ac:dyDescent="0.3">
      <c r="A26" s="2">
        <v>23</v>
      </c>
      <c r="B26" s="14">
        <v>45207</v>
      </c>
      <c r="C26" s="14" t="s">
        <v>55</v>
      </c>
      <c r="D26" s="3" t="s">
        <v>12</v>
      </c>
      <c r="E26" s="3"/>
      <c r="F26" s="5">
        <v>18</v>
      </c>
      <c r="G26" s="6">
        <v>0</v>
      </c>
      <c r="H26" s="6">
        <v>0</v>
      </c>
      <c r="I26" s="6">
        <v>0</v>
      </c>
      <c r="J26" s="5">
        <f>G26*F26</f>
        <v>0</v>
      </c>
      <c r="K26" s="5">
        <f t="shared" ref="K26:K27" si="14">H26*F26</f>
        <v>0</v>
      </c>
      <c r="L26" s="5">
        <f t="shared" ref="L26:L27" si="15">I26*F26</f>
        <v>0</v>
      </c>
      <c r="M26" s="7"/>
    </row>
    <row r="27" spans="1:13" x14ac:dyDescent="0.3">
      <c r="A27" s="1">
        <v>24</v>
      </c>
      <c r="B27" s="14">
        <v>45207</v>
      </c>
      <c r="C27" s="14" t="s">
        <v>55</v>
      </c>
      <c r="D27" s="3" t="s">
        <v>13</v>
      </c>
      <c r="E27" s="4"/>
      <c r="F27" s="5">
        <v>0</v>
      </c>
      <c r="G27" s="6">
        <v>0</v>
      </c>
      <c r="H27" s="6">
        <v>0</v>
      </c>
      <c r="I27" s="6">
        <v>0</v>
      </c>
      <c r="J27" s="5">
        <v>0</v>
      </c>
      <c r="K27" s="5">
        <f t="shared" si="14"/>
        <v>0</v>
      </c>
      <c r="L27" s="5">
        <f t="shared" si="15"/>
        <v>0</v>
      </c>
      <c r="M27" s="7"/>
    </row>
    <row r="28" spans="1:13" x14ac:dyDescent="0.3">
      <c r="A28" s="1">
        <v>25</v>
      </c>
      <c r="B28" s="14">
        <v>45208</v>
      </c>
      <c r="C28" s="14" t="s">
        <v>55</v>
      </c>
      <c r="D28" s="3" t="s">
        <v>11</v>
      </c>
      <c r="E28" s="4"/>
      <c r="F28" s="5">
        <v>35</v>
      </c>
      <c r="G28" s="6">
        <v>9</v>
      </c>
      <c r="H28" s="6">
        <v>9</v>
      </c>
      <c r="I28" s="6">
        <v>0</v>
      </c>
      <c r="J28" s="5">
        <f>SUM(G28*F28)</f>
        <v>315</v>
      </c>
      <c r="K28" s="5">
        <f>H28*F28</f>
        <v>315</v>
      </c>
      <c r="L28" s="5">
        <f>I28*F28</f>
        <v>0</v>
      </c>
      <c r="M28" s="7"/>
    </row>
    <row r="29" spans="1:13" x14ac:dyDescent="0.3">
      <c r="A29" s="1">
        <v>26</v>
      </c>
      <c r="B29" s="14">
        <v>45208</v>
      </c>
      <c r="C29" s="14" t="s">
        <v>55</v>
      </c>
      <c r="D29" s="3" t="s">
        <v>12</v>
      </c>
      <c r="E29" s="3"/>
      <c r="F29" s="5">
        <v>18</v>
      </c>
      <c r="G29" s="6">
        <v>11</v>
      </c>
      <c r="H29" s="6">
        <v>11</v>
      </c>
      <c r="I29" s="6">
        <v>0</v>
      </c>
      <c r="J29" s="5">
        <f>G29*F29</f>
        <v>198</v>
      </c>
      <c r="K29" s="5">
        <f t="shared" ref="K29:K30" si="16">H29*F29</f>
        <v>198</v>
      </c>
      <c r="L29" s="5">
        <f t="shared" ref="L29:L30" si="17">I29*F29</f>
        <v>0</v>
      </c>
      <c r="M29" s="7"/>
    </row>
    <row r="30" spans="1:13" x14ac:dyDescent="0.3">
      <c r="A30" s="2">
        <v>27</v>
      </c>
      <c r="B30" s="14">
        <v>45208</v>
      </c>
      <c r="C30" s="14" t="s">
        <v>55</v>
      </c>
      <c r="D30" s="3" t="s">
        <v>13</v>
      </c>
      <c r="E30" s="4"/>
      <c r="F30" s="5">
        <v>0</v>
      </c>
      <c r="G30" s="6">
        <v>0</v>
      </c>
      <c r="H30" s="6">
        <v>0</v>
      </c>
      <c r="I30" s="6">
        <v>0</v>
      </c>
      <c r="J30" s="5">
        <v>0</v>
      </c>
      <c r="K30" s="5">
        <f t="shared" si="16"/>
        <v>0</v>
      </c>
      <c r="L30" s="5">
        <f t="shared" si="17"/>
        <v>0</v>
      </c>
      <c r="M30" s="7"/>
    </row>
    <row r="31" spans="1:13" x14ac:dyDescent="0.3">
      <c r="A31" s="1">
        <v>28</v>
      </c>
      <c r="B31" s="14">
        <v>45209</v>
      </c>
      <c r="C31" s="14" t="s">
        <v>55</v>
      </c>
      <c r="D31" s="3" t="s">
        <v>11</v>
      </c>
      <c r="E31" s="4"/>
      <c r="F31" s="5">
        <v>35</v>
      </c>
      <c r="G31" s="6">
        <v>0</v>
      </c>
      <c r="H31" s="6">
        <v>0</v>
      </c>
      <c r="I31" s="6"/>
      <c r="J31" s="5">
        <f>SUM(G31*F31)</f>
        <v>0</v>
      </c>
      <c r="K31" s="5">
        <f>H31*F31</f>
        <v>0</v>
      </c>
      <c r="L31" s="5">
        <f>I31*F31</f>
        <v>0</v>
      </c>
      <c r="M31" s="7"/>
    </row>
    <row r="32" spans="1:13" x14ac:dyDescent="0.3">
      <c r="A32" s="1">
        <v>29</v>
      </c>
      <c r="B32" s="14">
        <v>45209</v>
      </c>
      <c r="C32" s="14" t="s">
        <v>55</v>
      </c>
      <c r="D32" s="3" t="s">
        <v>12</v>
      </c>
      <c r="E32" s="3"/>
      <c r="F32" s="5">
        <v>18</v>
      </c>
      <c r="G32" s="6">
        <v>0</v>
      </c>
      <c r="H32" s="6">
        <v>0</v>
      </c>
      <c r="I32" s="6"/>
      <c r="J32" s="5">
        <f>G32*F32</f>
        <v>0</v>
      </c>
      <c r="K32" s="5">
        <f t="shared" ref="K32:K33" si="18">H32*F32</f>
        <v>0</v>
      </c>
      <c r="L32" s="5">
        <f t="shared" ref="L32:L33" si="19">I32*F32</f>
        <v>0</v>
      </c>
      <c r="M32" s="7"/>
    </row>
    <row r="33" spans="1:13" x14ac:dyDescent="0.3">
      <c r="A33" s="1">
        <v>30</v>
      </c>
      <c r="B33" s="14">
        <v>45209</v>
      </c>
      <c r="C33" s="14" t="s">
        <v>55</v>
      </c>
      <c r="D33" s="3" t="s">
        <v>13</v>
      </c>
      <c r="E33" s="4"/>
      <c r="F33" s="5">
        <v>0</v>
      </c>
      <c r="G33" s="6">
        <v>0</v>
      </c>
      <c r="H33" s="6">
        <v>0</v>
      </c>
      <c r="I33" s="6">
        <v>0</v>
      </c>
      <c r="J33" s="5">
        <v>0</v>
      </c>
      <c r="K33" s="5">
        <f t="shared" si="18"/>
        <v>0</v>
      </c>
      <c r="L33" s="5">
        <f t="shared" si="19"/>
        <v>0</v>
      </c>
      <c r="M33" s="7"/>
    </row>
    <row r="34" spans="1:13" x14ac:dyDescent="0.3">
      <c r="A34" s="2">
        <v>31</v>
      </c>
      <c r="B34" s="14">
        <v>45210</v>
      </c>
      <c r="C34" s="14" t="s">
        <v>55</v>
      </c>
      <c r="D34" s="3" t="s">
        <v>11</v>
      </c>
      <c r="E34" s="4"/>
      <c r="F34" s="5">
        <v>35</v>
      </c>
      <c r="G34" s="6">
        <v>6</v>
      </c>
      <c r="H34" s="6">
        <v>6</v>
      </c>
      <c r="I34" s="6">
        <v>0</v>
      </c>
      <c r="J34" s="5">
        <f>SUM(G34*F34)</f>
        <v>210</v>
      </c>
      <c r="K34" s="5">
        <f>H34*F34</f>
        <v>210</v>
      </c>
      <c r="L34" s="5">
        <f>I34*F34</f>
        <v>0</v>
      </c>
      <c r="M34" s="7"/>
    </row>
    <row r="35" spans="1:13" x14ac:dyDescent="0.3">
      <c r="A35" s="1">
        <v>32</v>
      </c>
      <c r="B35" s="14">
        <v>45210</v>
      </c>
      <c r="C35" s="14" t="s">
        <v>55</v>
      </c>
      <c r="D35" s="3" t="s">
        <v>12</v>
      </c>
      <c r="E35" s="3"/>
      <c r="F35" s="5">
        <v>18</v>
      </c>
      <c r="G35" s="6">
        <v>21</v>
      </c>
      <c r="H35" s="6">
        <v>21</v>
      </c>
      <c r="I35" s="6">
        <v>0</v>
      </c>
      <c r="J35" s="5">
        <f>G35*F35</f>
        <v>378</v>
      </c>
      <c r="K35" s="5">
        <f t="shared" ref="K35:K36" si="20">H35*F35</f>
        <v>378</v>
      </c>
      <c r="L35" s="5">
        <f t="shared" ref="L35:L36" si="21">I35*F35</f>
        <v>0</v>
      </c>
      <c r="M35" s="7"/>
    </row>
    <row r="36" spans="1:13" x14ac:dyDescent="0.3">
      <c r="A36" s="1">
        <v>33</v>
      </c>
      <c r="B36" s="14">
        <v>45210</v>
      </c>
      <c r="C36" s="14" t="s">
        <v>55</v>
      </c>
      <c r="D36" s="3" t="s">
        <v>15</v>
      </c>
      <c r="E36" s="4"/>
      <c r="F36" s="5">
        <v>18</v>
      </c>
      <c r="G36" s="6">
        <v>1</v>
      </c>
      <c r="H36" s="6">
        <v>1</v>
      </c>
      <c r="I36" s="6">
        <v>0</v>
      </c>
      <c r="J36" s="5">
        <v>0</v>
      </c>
      <c r="K36" s="5">
        <f t="shared" si="20"/>
        <v>18</v>
      </c>
      <c r="L36" s="5">
        <f t="shared" si="21"/>
        <v>0</v>
      </c>
      <c r="M36" s="7"/>
    </row>
    <row r="37" spans="1:13" x14ac:dyDescent="0.3">
      <c r="A37" s="1">
        <v>34</v>
      </c>
      <c r="B37" s="14">
        <v>45211</v>
      </c>
      <c r="C37" s="14" t="s">
        <v>55</v>
      </c>
      <c r="D37" s="3" t="s">
        <v>11</v>
      </c>
      <c r="E37" s="4"/>
      <c r="F37" s="5">
        <v>35</v>
      </c>
      <c r="G37" s="6">
        <v>9</v>
      </c>
      <c r="H37" s="6">
        <v>9</v>
      </c>
      <c r="I37" s="6">
        <v>0</v>
      </c>
      <c r="J37" s="5">
        <f>SUM(G37*F37)</f>
        <v>315</v>
      </c>
      <c r="K37" s="5">
        <f>H37*F37</f>
        <v>315</v>
      </c>
      <c r="L37" s="5">
        <f>I37*F37</f>
        <v>0</v>
      </c>
      <c r="M37" s="7"/>
    </row>
    <row r="38" spans="1:13" x14ac:dyDescent="0.3">
      <c r="A38" s="2">
        <v>35</v>
      </c>
      <c r="B38" s="14">
        <v>45211</v>
      </c>
      <c r="C38" s="14" t="s">
        <v>55</v>
      </c>
      <c r="D38" s="3" t="s">
        <v>12</v>
      </c>
      <c r="E38" s="3"/>
      <c r="F38" s="5">
        <v>18</v>
      </c>
      <c r="G38" s="6">
        <v>10</v>
      </c>
      <c r="H38" s="6">
        <v>10</v>
      </c>
      <c r="I38" s="6">
        <v>0</v>
      </c>
      <c r="J38" s="5">
        <f>G38*F38</f>
        <v>180</v>
      </c>
      <c r="K38" s="5">
        <f t="shared" ref="K38:K39" si="22">H38*F38</f>
        <v>180</v>
      </c>
      <c r="L38" s="5">
        <f t="shared" ref="L38:L39" si="23">I38*F38</f>
        <v>0</v>
      </c>
      <c r="M38" s="7"/>
    </row>
    <row r="39" spans="1:13" x14ac:dyDescent="0.3">
      <c r="A39" s="1">
        <v>36</v>
      </c>
      <c r="B39" s="14">
        <v>45211</v>
      </c>
      <c r="C39" s="14" t="s">
        <v>55</v>
      </c>
      <c r="D39" s="3" t="s">
        <v>15</v>
      </c>
      <c r="E39" s="4"/>
      <c r="F39" s="5">
        <v>18</v>
      </c>
      <c r="G39" s="6">
        <v>0</v>
      </c>
      <c r="H39" s="6"/>
      <c r="I39" s="6">
        <v>0</v>
      </c>
      <c r="J39" s="5">
        <v>0</v>
      </c>
      <c r="K39" s="5">
        <f t="shared" si="22"/>
        <v>0</v>
      </c>
      <c r="L39" s="5">
        <f t="shared" si="23"/>
        <v>0</v>
      </c>
      <c r="M39" s="7"/>
    </row>
    <row r="40" spans="1:13" x14ac:dyDescent="0.3">
      <c r="A40" s="1">
        <v>37</v>
      </c>
      <c r="B40" s="14">
        <v>45212</v>
      </c>
      <c r="C40" s="14" t="s">
        <v>55</v>
      </c>
      <c r="D40" s="3" t="s">
        <v>11</v>
      </c>
      <c r="E40" s="4"/>
      <c r="F40" s="5">
        <v>35</v>
      </c>
      <c r="G40" s="6">
        <v>2</v>
      </c>
      <c r="H40" s="6">
        <v>2</v>
      </c>
      <c r="I40" s="6">
        <v>0</v>
      </c>
      <c r="J40" s="5">
        <f>SUM(G40*F40)</f>
        <v>70</v>
      </c>
      <c r="K40" s="5">
        <f>H40*F40</f>
        <v>70</v>
      </c>
      <c r="L40" s="5">
        <f>I40*F40</f>
        <v>0</v>
      </c>
      <c r="M40" s="7"/>
    </row>
    <row r="41" spans="1:13" x14ac:dyDescent="0.3">
      <c r="A41" s="1">
        <v>38</v>
      </c>
      <c r="B41" s="14">
        <v>45212</v>
      </c>
      <c r="C41" s="14" t="s">
        <v>55</v>
      </c>
      <c r="D41" s="3" t="s">
        <v>12</v>
      </c>
      <c r="E41" s="3"/>
      <c r="F41" s="5">
        <v>18</v>
      </c>
      <c r="G41" s="6">
        <v>3</v>
      </c>
      <c r="H41" s="6">
        <v>3</v>
      </c>
      <c r="I41" s="6">
        <v>0</v>
      </c>
      <c r="J41" s="5">
        <f>G41*F41</f>
        <v>54</v>
      </c>
      <c r="K41" s="5">
        <f t="shared" ref="K41:K42" si="24">H41*F41</f>
        <v>54</v>
      </c>
      <c r="L41" s="5">
        <f t="shared" ref="L41:L42" si="25">I41*F41</f>
        <v>0</v>
      </c>
      <c r="M41" s="7"/>
    </row>
    <row r="42" spans="1:13" x14ac:dyDescent="0.3">
      <c r="A42" s="2">
        <v>39</v>
      </c>
      <c r="B42" s="14">
        <v>45212</v>
      </c>
      <c r="C42" s="14" t="s">
        <v>55</v>
      </c>
      <c r="D42" s="3" t="s">
        <v>15</v>
      </c>
      <c r="E42" s="4"/>
      <c r="F42" s="5">
        <v>18</v>
      </c>
      <c r="G42" s="6">
        <v>12</v>
      </c>
      <c r="H42" s="6">
        <v>12</v>
      </c>
      <c r="I42" s="6">
        <v>0</v>
      </c>
      <c r="J42" s="5">
        <v>0</v>
      </c>
      <c r="K42" s="5">
        <f t="shared" si="24"/>
        <v>216</v>
      </c>
      <c r="L42" s="5">
        <f t="shared" si="25"/>
        <v>0</v>
      </c>
      <c r="M42" s="7"/>
    </row>
    <row r="43" spans="1:13" x14ac:dyDescent="0.3">
      <c r="A43" s="1">
        <v>40</v>
      </c>
      <c r="B43" s="14">
        <v>45213</v>
      </c>
      <c r="C43" s="14" t="s">
        <v>55</v>
      </c>
      <c r="D43" s="3" t="s">
        <v>11</v>
      </c>
      <c r="E43" s="4"/>
      <c r="F43" s="5">
        <v>35</v>
      </c>
      <c r="G43" s="6">
        <v>9</v>
      </c>
      <c r="H43" s="6">
        <v>9</v>
      </c>
      <c r="I43" s="6">
        <v>0</v>
      </c>
      <c r="J43" s="5">
        <f>SUM(G43*F43)</f>
        <v>315</v>
      </c>
      <c r="K43" s="5">
        <f>H43*F43</f>
        <v>315</v>
      </c>
      <c r="L43" s="5">
        <f>I43*F43</f>
        <v>0</v>
      </c>
      <c r="M43" s="7"/>
    </row>
    <row r="44" spans="1:13" x14ac:dyDescent="0.3">
      <c r="A44" s="1">
        <v>41</v>
      </c>
      <c r="B44" s="14">
        <v>45213</v>
      </c>
      <c r="C44" s="14" t="s">
        <v>55</v>
      </c>
      <c r="D44" s="3" t="s">
        <v>12</v>
      </c>
      <c r="E44" s="3"/>
      <c r="F44" s="5">
        <v>18</v>
      </c>
      <c r="G44" s="6">
        <v>9</v>
      </c>
      <c r="H44" s="6">
        <v>9</v>
      </c>
      <c r="I44" s="6">
        <v>0</v>
      </c>
      <c r="J44" s="5">
        <f>G44*F44</f>
        <v>162</v>
      </c>
      <c r="K44" s="5">
        <f t="shared" ref="K44:K45" si="26">H44*F44</f>
        <v>162</v>
      </c>
      <c r="L44" s="5">
        <f t="shared" ref="L44:L45" si="27">I44*F44</f>
        <v>0</v>
      </c>
      <c r="M44" s="7"/>
    </row>
    <row r="45" spans="1:13" x14ac:dyDescent="0.3">
      <c r="A45" s="1">
        <v>42</v>
      </c>
      <c r="B45" s="14">
        <v>45213</v>
      </c>
      <c r="C45" s="14" t="s">
        <v>55</v>
      </c>
      <c r="D45" s="3" t="s">
        <v>15</v>
      </c>
      <c r="E45" s="4"/>
      <c r="F45" s="5">
        <v>18</v>
      </c>
      <c r="G45" s="6">
        <v>0</v>
      </c>
      <c r="H45" s="6">
        <v>0</v>
      </c>
      <c r="I45" s="6">
        <v>0</v>
      </c>
      <c r="J45" s="5">
        <v>0</v>
      </c>
      <c r="K45" s="5">
        <f t="shared" si="26"/>
        <v>0</v>
      </c>
      <c r="L45" s="5">
        <f t="shared" si="27"/>
        <v>0</v>
      </c>
      <c r="M45" s="7"/>
    </row>
    <row r="46" spans="1:13" x14ac:dyDescent="0.3">
      <c r="A46" s="2">
        <v>43</v>
      </c>
      <c r="B46" s="14">
        <v>45214</v>
      </c>
      <c r="C46" s="14" t="s">
        <v>55</v>
      </c>
      <c r="D46" s="3" t="s">
        <v>11</v>
      </c>
      <c r="E46" s="4"/>
      <c r="F46" s="5">
        <v>35</v>
      </c>
      <c r="G46" s="6">
        <v>0</v>
      </c>
      <c r="H46" s="6">
        <v>0</v>
      </c>
      <c r="I46" s="6">
        <v>0</v>
      </c>
      <c r="J46" s="5">
        <f>SUM(G46*F46)</f>
        <v>0</v>
      </c>
      <c r="K46" s="5">
        <f>H46*F46</f>
        <v>0</v>
      </c>
      <c r="L46" s="5">
        <f>I46*F46</f>
        <v>0</v>
      </c>
      <c r="M46" s="7"/>
    </row>
    <row r="47" spans="1:13" x14ac:dyDescent="0.3">
      <c r="A47" s="1">
        <v>44</v>
      </c>
      <c r="B47" s="14">
        <v>45214</v>
      </c>
      <c r="C47" s="14" t="s">
        <v>55</v>
      </c>
      <c r="D47" s="3" t="s">
        <v>12</v>
      </c>
      <c r="E47" s="3"/>
      <c r="F47" s="5">
        <v>18</v>
      </c>
      <c r="G47" s="6">
        <v>0</v>
      </c>
      <c r="H47" s="6">
        <v>0</v>
      </c>
      <c r="I47" s="6">
        <v>0</v>
      </c>
      <c r="J47" s="5">
        <f>G47*F47</f>
        <v>0</v>
      </c>
      <c r="K47" s="5">
        <f t="shared" ref="K47:K48" si="28">H47*F47</f>
        <v>0</v>
      </c>
      <c r="L47" s="5">
        <f t="shared" ref="L47:L48" si="29">I47*F47</f>
        <v>0</v>
      </c>
      <c r="M47" s="7"/>
    </row>
    <row r="48" spans="1:13" x14ac:dyDescent="0.3">
      <c r="A48" s="1">
        <v>45</v>
      </c>
      <c r="B48" s="14">
        <v>45214</v>
      </c>
      <c r="C48" s="14" t="s">
        <v>55</v>
      </c>
      <c r="D48" s="3" t="s">
        <v>13</v>
      </c>
      <c r="E48" s="4"/>
      <c r="F48" s="5">
        <v>0</v>
      </c>
      <c r="G48" s="6">
        <v>0</v>
      </c>
      <c r="H48" s="6">
        <v>0</v>
      </c>
      <c r="I48" s="6">
        <v>0</v>
      </c>
      <c r="J48" s="5">
        <v>0</v>
      </c>
      <c r="K48" s="5">
        <f t="shared" si="28"/>
        <v>0</v>
      </c>
      <c r="L48" s="5">
        <f t="shared" si="29"/>
        <v>0</v>
      </c>
      <c r="M48" s="7"/>
    </row>
    <row r="49" spans="1:13" x14ac:dyDescent="0.3">
      <c r="A49" s="1">
        <v>46</v>
      </c>
      <c r="B49" s="14">
        <v>45215</v>
      </c>
      <c r="C49" s="14" t="s">
        <v>55</v>
      </c>
      <c r="D49" s="3" t="s">
        <v>11</v>
      </c>
      <c r="E49" s="4"/>
      <c r="F49" s="5">
        <v>35</v>
      </c>
      <c r="G49" s="6">
        <v>6</v>
      </c>
      <c r="H49" s="6">
        <v>6</v>
      </c>
      <c r="I49" s="6">
        <v>0</v>
      </c>
      <c r="J49" s="5">
        <f>SUM(G49*F49)</f>
        <v>210</v>
      </c>
      <c r="K49" s="5">
        <f>H49*F49</f>
        <v>210</v>
      </c>
      <c r="L49" s="5">
        <f>I49*F49</f>
        <v>0</v>
      </c>
      <c r="M49" s="7"/>
    </row>
    <row r="50" spans="1:13" x14ac:dyDescent="0.3">
      <c r="A50" s="2">
        <v>47</v>
      </c>
      <c r="B50" s="14">
        <v>45215</v>
      </c>
      <c r="C50" s="14" t="s">
        <v>55</v>
      </c>
      <c r="D50" s="3" t="s">
        <v>12</v>
      </c>
      <c r="E50" s="3"/>
      <c r="F50" s="5">
        <v>18</v>
      </c>
      <c r="G50" s="6">
        <v>0</v>
      </c>
      <c r="H50" s="6">
        <v>0</v>
      </c>
      <c r="I50" s="6">
        <v>0</v>
      </c>
      <c r="J50" s="5">
        <f>G50*F50</f>
        <v>0</v>
      </c>
      <c r="K50" s="5">
        <f t="shared" ref="K50:K51" si="30">H50*F50</f>
        <v>0</v>
      </c>
      <c r="L50" s="5">
        <f t="shared" ref="L50:L51" si="31">I50*F50</f>
        <v>0</v>
      </c>
      <c r="M50" s="7"/>
    </row>
    <row r="51" spans="1:13" x14ac:dyDescent="0.3">
      <c r="A51" s="1">
        <v>48</v>
      </c>
      <c r="B51" s="14">
        <v>45215</v>
      </c>
      <c r="C51" s="14" t="s">
        <v>55</v>
      </c>
      <c r="D51" s="3" t="s">
        <v>13</v>
      </c>
      <c r="E51" s="4"/>
      <c r="F51" s="5">
        <v>18</v>
      </c>
      <c r="G51" s="6">
        <v>0</v>
      </c>
      <c r="H51" s="6">
        <v>0</v>
      </c>
      <c r="I51" s="6">
        <v>0</v>
      </c>
      <c r="J51" s="5">
        <v>0</v>
      </c>
      <c r="K51" s="5">
        <f t="shared" si="30"/>
        <v>0</v>
      </c>
      <c r="L51" s="5">
        <f t="shared" si="31"/>
        <v>0</v>
      </c>
      <c r="M51" s="7"/>
    </row>
    <row r="52" spans="1:13" x14ac:dyDescent="0.3">
      <c r="A52" s="1">
        <v>49</v>
      </c>
      <c r="B52" s="14">
        <v>45216</v>
      </c>
      <c r="C52" s="14" t="s">
        <v>55</v>
      </c>
      <c r="D52" s="3" t="s">
        <v>11</v>
      </c>
      <c r="E52" s="4"/>
      <c r="F52" s="5">
        <v>35</v>
      </c>
      <c r="G52" s="6">
        <v>3</v>
      </c>
      <c r="H52" s="6">
        <v>3</v>
      </c>
      <c r="I52" s="6">
        <v>0</v>
      </c>
      <c r="J52" s="5">
        <f>SUM(G52*F52)</f>
        <v>105</v>
      </c>
      <c r="K52" s="5">
        <f>H52*F52</f>
        <v>105</v>
      </c>
      <c r="L52" s="5">
        <f>I52*F52</f>
        <v>0</v>
      </c>
      <c r="M52" s="7"/>
    </row>
    <row r="53" spans="1:13" x14ac:dyDescent="0.3">
      <c r="A53" s="1">
        <v>50</v>
      </c>
      <c r="B53" s="14">
        <v>45216</v>
      </c>
      <c r="C53" s="14" t="s">
        <v>55</v>
      </c>
      <c r="D53" s="3" t="s">
        <v>12</v>
      </c>
      <c r="E53" s="3"/>
      <c r="F53" s="5">
        <v>18</v>
      </c>
      <c r="G53" s="6">
        <v>12</v>
      </c>
      <c r="H53" s="6">
        <v>12</v>
      </c>
      <c r="I53" s="6">
        <v>0</v>
      </c>
      <c r="J53" s="5">
        <f>G53*F53</f>
        <v>216</v>
      </c>
      <c r="K53" s="5">
        <f t="shared" ref="K53:K54" si="32">H53*F53</f>
        <v>216</v>
      </c>
      <c r="L53" s="5">
        <f t="shared" ref="L53:L54" si="33">I53*F53</f>
        <v>0</v>
      </c>
      <c r="M53" s="7"/>
    </row>
    <row r="54" spans="1:13" x14ac:dyDescent="0.3">
      <c r="A54" s="2">
        <v>51</v>
      </c>
      <c r="B54" s="14">
        <v>45216</v>
      </c>
      <c r="C54" s="14" t="s">
        <v>55</v>
      </c>
      <c r="D54" s="3" t="s">
        <v>13</v>
      </c>
      <c r="E54" s="4"/>
      <c r="F54" s="5">
        <v>0</v>
      </c>
      <c r="G54" s="6">
        <v>0</v>
      </c>
      <c r="H54" s="6">
        <v>0</v>
      </c>
      <c r="I54" s="6">
        <v>0</v>
      </c>
      <c r="J54" s="5">
        <v>0</v>
      </c>
      <c r="K54" s="5">
        <f t="shared" si="32"/>
        <v>0</v>
      </c>
      <c r="L54" s="5">
        <f t="shared" si="33"/>
        <v>0</v>
      </c>
      <c r="M54" s="7"/>
    </row>
    <row r="55" spans="1:13" x14ac:dyDescent="0.3">
      <c r="A55" s="1">
        <v>52</v>
      </c>
      <c r="B55" s="14">
        <v>45217</v>
      </c>
      <c r="C55" s="14" t="s">
        <v>55</v>
      </c>
      <c r="D55" s="3" t="s">
        <v>11</v>
      </c>
      <c r="E55" s="4"/>
      <c r="F55" s="5">
        <v>35</v>
      </c>
      <c r="G55" s="6">
        <v>0</v>
      </c>
      <c r="H55" s="6">
        <v>0</v>
      </c>
      <c r="I55" s="6">
        <v>0</v>
      </c>
      <c r="J55" s="5">
        <f>SUM(G55*F55)</f>
        <v>0</v>
      </c>
      <c r="K55" s="5">
        <f>H55*F55</f>
        <v>0</v>
      </c>
      <c r="L55" s="5">
        <f>I55*F55</f>
        <v>0</v>
      </c>
      <c r="M55" s="7"/>
    </row>
    <row r="56" spans="1:13" x14ac:dyDescent="0.3">
      <c r="A56" s="1">
        <v>53</v>
      </c>
      <c r="B56" s="8">
        <v>45217</v>
      </c>
      <c r="C56" s="14" t="s">
        <v>55</v>
      </c>
      <c r="D56" s="3" t="s">
        <v>12</v>
      </c>
      <c r="E56" s="3"/>
      <c r="F56" s="5">
        <v>18</v>
      </c>
      <c r="G56" s="6">
        <v>3</v>
      </c>
      <c r="H56" s="6">
        <v>3</v>
      </c>
      <c r="I56" s="6">
        <v>0</v>
      </c>
      <c r="J56" s="5">
        <f>G56*F56</f>
        <v>54</v>
      </c>
      <c r="K56" s="5">
        <f t="shared" ref="K56:K57" si="34">H56*F56</f>
        <v>54</v>
      </c>
      <c r="L56" s="5">
        <f t="shared" ref="L56:L57" si="35">I56*F56</f>
        <v>0</v>
      </c>
      <c r="M56" s="7"/>
    </row>
    <row r="57" spans="1:13" x14ac:dyDescent="0.3">
      <c r="A57" s="1">
        <v>54</v>
      </c>
      <c r="B57" s="8">
        <v>45217</v>
      </c>
      <c r="C57" s="14" t="s">
        <v>55</v>
      </c>
      <c r="D57" s="3" t="s">
        <v>15</v>
      </c>
      <c r="E57" s="4"/>
      <c r="F57" s="5">
        <v>18</v>
      </c>
      <c r="G57" s="6">
        <v>0</v>
      </c>
      <c r="H57" s="6">
        <v>0</v>
      </c>
      <c r="I57" s="6">
        <v>0</v>
      </c>
      <c r="J57" s="5">
        <v>0</v>
      </c>
      <c r="K57" s="5">
        <f t="shared" si="34"/>
        <v>0</v>
      </c>
      <c r="L57" s="5">
        <f t="shared" si="35"/>
        <v>0</v>
      </c>
      <c r="M57" s="7"/>
    </row>
    <row r="58" spans="1:13" x14ac:dyDescent="0.3">
      <c r="A58" s="2">
        <v>55</v>
      </c>
      <c r="B58" s="8">
        <v>45218</v>
      </c>
      <c r="C58" s="14" t="s">
        <v>55</v>
      </c>
      <c r="D58" s="3" t="s">
        <v>11</v>
      </c>
      <c r="E58" s="4"/>
      <c r="F58" s="5">
        <v>35</v>
      </c>
      <c r="G58" s="6">
        <v>9</v>
      </c>
      <c r="H58" s="6">
        <v>9</v>
      </c>
      <c r="I58" s="6">
        <v>0</v>
      </c>
      <c r="J58" s="5">
        <f>SUM(G58*F58)</f>
        <v>315</v>
      </c>
      <c r="K58" s="5">
        <f>H58*F58</f>
        <v>315</v>
      </c>
      <c r="L58" s="5">
        <f>I58*F58</f>
        <v>0</v>
      </c>
      <c r="M58" s="7"/>
    </row>
    <row r="59" spans="1:13" x14ac:dyDescent="0.3">
      <c r="A59" s="1">
        <v>56</v>
      </c>
      <c r="B59" s="8">
        <v>45218</v>
      </c>
      <c r="C59" s="14" t="s">
        <v>55</v>
      </c>
      <c r="D59" s="3" t="s">
        <v>12</v>
      </c>
      <c r="E59" s="3"/>
      <c r="F59" s="5">
        <v>18</v>
      </c>
      <c r="G59" s="6">
        <v>23</v>
      </c>
      <c r="H59" s="6">
        <v>23</v>
      </c>
      <c r="I59" s="6">
        <v>0</v>
      </c>
      <c r="J59" s="5">
        <f>G59*F59</f>
        <v>414</v>
      </c>
      <c r="K59" s="5">
        <f t="shared" ref="K59:K60" si="36">H59*F59</f>
        <v>414</v>
      </c>
      <c r="L59" s="5">
        <f t="shared" ref="L59:L60" si="37">I59*F59</f>
        <v>0</v>
      </c>
      <c r="M59" s="7"/>
    </row>
    <row r="60" spans="1:13" x14ac:dyDescent="0.3">
      <c r="A60" s="1">
        <v>57</v>
      </c>
      <c r="B60" s="8">
        <v>45218</v>
      </c>
      <c r="C60" s="14" t="s">
        <v>55</v>
      </c>
      <c r="D60" s="3" t="s">
        <v>13</v>
      </c>
      <c r="E60" s="4"/>
      <c r="F60" s="5">
        <v>0</v>
      </c>
      <c r="G60" s="6">
        <v>0</v>
      </c>
      <c r="H60" s="6">
        <v>0</v>
      </c>
      <c r="I60" s="6">
        <v>0</v>
      </c>
      <c r="J60" s="5">
        <v>0</v>
      </c>
      <c r="K60" s="5">
        <f t="shared" si="36"/>
        <v>0</v>
      </c>
      <c r="L60" s="5">
        <f t="shared" si="37"/>
        <v>0</v>
      </c>
      <c r="M60" s="7"/>
    </row>
    <row r="61" spans="1:13" x14ac:dyDescent="0.3">
      <c r="A61" s="1">
        <v>58</v>
      </c>
      <c r="B61" s="8">
        <v>45219</v>
      </c>
      <c r="C61" s="14" t="s">
        <v>55</v>
      </c>
      <c r="D61" s="3" t="s">
        <v>11</v>
      </c>
      <c r="E61" s="4"/>
      <c r="F61" s="5">
        <v>35</v>
      </c>
      <c r="G61" s="6">
        <v>0</v>
      </c>
      <c r="H61" s="6">
        <v>0</v>
      </c>
      <c r="I61" s="6"/>
      <c r="J61" s="5">
        <f>SUM(G61*F61)</f>
        <v>0</v>
      </c>
      <c r="K61" s="5">
        <f>H61*F61</f>
        <v>0</v>
      </c>
      <c r="L61" s="5">
        <f>I61*F61</f>
        <v>0</v>
      </c>
      <c r="M61" s="7"/>
    </row>
    <row r="62" spans="1:13" x14ac:dyDescent="0.3">
      <c r="A62" s="2">
        <v>59</v>
      </c>
      <c r="B62" s="8">
        <v>45219</v>
      </c>
      <c r="C62" s="14" t="s">
        <v>55</v>
      </c>
      <c r="D62" s="3" t="s">
        <v>12</v>
      </c>
      <c r="E62" s="3"/>
      <c r="F62" s="5">
        <v>18</v>
      </c>
      <c r="G62" s="6">
        <v>0</v>
      </c>
      <c r="H62" s="6">
        <v>0</v>
      </c>
      <c r="I62" s="6">
        <v>0</v>
      </c>
      <c r="J62" s="5">
        <f>G62*F62</f>
        <v>0</v>
      </c>
      <c r="K62" s="5">
        <f t="shared" ref="K62:K63" si="38">H62*F62</f>
        <v>0</v>
      </c>
      <c r="L62" s="5">
        <f t="shared" ref="L62:L63" si="39">I62*F62</f>
        <v>0</v>
      </c>
      <c r="M62" s="7"/>
    </row>
    <row r="63" spans="1:13" x14ac:dyDescent="0.3">
      <c r="A63" s="1">
        <v>60</v>
      </c>
      <c r="B63" s="8">
        <v>45219</v>
      </c>
      <c r="C63" s="14" t="s">
        <v>55</v>
      </c>
      <c r="D63" s="3" t="s">
        <v>15</v>
      </c>
      <c r="E63" s="4"/>
      <c r="F63" s="5">
        <v>0</v>
      </c>
      <c r="G63" s="6"/>
      <c r="H63" s="6"/>
      <c r="I63" s="6">
        <v>0</v>
      </c>
      <c r="J63" s="5">
        <v>0</v>
      </c>
      <c r="K63" s="5">
        <f t="shared" si="38"/>
        <v>0</v>
      </c>
      <c r="L63" s="5">
        <f t="shared" si="39"/>
        <v>0</v>
      </c>
      <c r="M63" s="7"/>
    </row>
    <row r="64" spans="1:13" x14ac:dyDescent="0.3">
      <c r="A64" s="1">
        <v>61</v>
      </c>
      <c r="B64" s="8">
        <v>45220</v>
      </c>
      <c r="C64" s="14" t="s">
        <v>55</v>
      </c>
      <c r="D64" s="3" t="s">
        <v>11</v>
      </c>
      <c r="E64" s="4"/>
      <c r="F64" s="5">
        <v>35</v>
      </c>
      <c r="G64" s="6">
        <v>0</v>
      </c>
      <c r="H64" s="6">
        <v>0</v>
      </c>
      <c r="I64" s="6"/>
      <c r="J64" s="5">
        <f>SUM(G64*F64)</f>
        <v>0</v>
      </c>
      <c r="K64" s="5">
        <f>H64*F64</f>
        <v>0</v>
      </c>
      <c r="L64" s="5">
        <f>I64*F64</f>
        <v>0</v>
      </c>
      <c r="M64" s="7"/>
    </row>
    <row r="65" spans="1:13" x14ac:dyDescent="0.3">
      <c r="A65" s="1">
        <v>62</v>
      </c>
      <c r="B65" s="8">
        <v>45220</v>
      </c>
      <c r="C65" s="14" t="s">
        <v>55</v>
      </c>
      <c r="D65" s="3" t="s">
        <v>12</v>
      </c>
      <c r="E65" s="3"/>
      <c r="F65" s="5">
        <v>18</v>
      </c>
      <c r="G65" s="6">
        <v>0</v>
      </c>
      <c r="H65" s="6">
        <v>0</v>
      </c>
      <c r="I65" s="6">
        <v>0</v>
      </c>
      <c r="J65" s="5">
        <f>G65*F65</f>
        <v>0</v>
      </c>
      <c r="K65" s="5">
        <f t="shared" ref="K65:K66" si="40">H65*F65</f>
        <v>0</v>
      </c>
      <c r="L65" s="5">
        <f t="shared" ref="L65:L66" si="41">I65*F65</f>
        <v>0</v>
      </c>
      <c r="M65" s="7"/>
    </row>
    <row r="66" spans="1:13" x14ac:dyDescent="0.3">
      <c r="A66" s="2">
        <v>63</v>
      </c>
      <c r="B66" s="8">
        <v>45220</v>
      </c>
      <c r="C66" s="14" t="s">
        <v>55</v>
      </c>
      <c r="D66" s="3" t="s">
        <v>13</v>
      </c>
      <c r="E66" s="4"/>
      <c r="F66" s="5">
        <v>0</v>
      </c>
      <c r="G66" s="6">
        <v>0</v>
      </c>
      <c r="H66" s="6">
        <v>0</v>
      </c>
      <c r="I66" s="6">
        <v>0</v>
      </c>
      <c r="J66" s="5">
        <v>0</v>
      </c>
      <c r="K66" s="5">
        <f t="shared" si="40"/>
        <v>0</v>
      </c>
      <c r="L66" s="5">
        <f t="shared" si="41"/>
        <v>0</v>
      </c>
      <c r="M66" s="7"/>
    </row>
    <row r="67" spans="1:13" x14ac:dyDescent="0.3">
      <c r="A67" s="1">
        <v>64</v>
      </c>
      <c r="B67" s="8">
        <v>45221</v>
      </c>
      <c r="C67" s="14" t="s">
        <v>55</v>
      </c>
      <c r="D67" s="3" t="s">
        <v>11</v>
      </c>
      <c r="E67" s="4"/>
      <c r="F67" s="5">
        <v>35</v>
      </c>
      <c r="G67" s="6">
        <v>0</v>
      </c>
      <c r="H67" s="6">
        <v>0</v>
      </c>
      <c r="I67" s="6">
        <v>0</v>
      </c>
      <c r="J67" s="5">
        <f>SUM(G67*F67)</f>
        <v>0</v>
      </c>
      <c r="K67" s="5">
        <f>H67*F67</f>
        <v>0</v>
      </c>
      <c r="L67" s="5">
        <f>I67*F67</f>
        <v>0</v>
      </c>
      <c r="M67" s="7"/>
    </row>
    <row r="68" spans="1:13" x14ac:dyDescent="0.3">
      <c r="A68" s="1">
        <v>65</v>
      </c>
      <c r="B68" s="8">
        <v>45221</v>
      </c>
      <c r="C68" s="14" t="s">
        <v>55</v>
      </c>
      <c r="D68" s="3" t="s">
        <v>12</v>
      </c>
      <c r="E68" s="3"/>
      <c r="F68" s="5">
        <v>18</v>
      </c>
      <c r="G68" s="6">
        <v>0</v>
      </c>
      <c r="H68" s="6">
        <v>0</v>
      </c>
      <c r="I68" s="6">
        <v>0</v>
      </c>
      <c r="J68" s="5">
        <f>G68*F68</f>
        <v>0</v>
      </c>
      <c r="K68" s="5">
        <f t="shared" ref="K68:K69" si="42">H68*F68</f>
        <v>0</v>
      </c>
      <c r="L68" s="5">
        <f t="shared" ref="L68:L69" si="43">I68*F68</f>
        <v>0</v>
      </c>
      <c r="M68" s="7"/>
    </row>
    <row r="69" spans="1:13" x14ac:dyDescent="0.3">
      <c r="A69" s="1">
        <v>66</v>
      </c>
      <c r="B69" s="8">
        <v>45221</v>
      </c>
      <c r="C69" s="14" t="s">
        <v>55</v>
      </c>
      <c r="D69" s="3" t="s">
        <v>13</v>
      </c>
      <c r="E69" s="4"/>
      <c r="F69" s="5">
        <v>0</v>
      </c>
      <c r="G69" s="6">
        <v>0</v>
      </c>
      <c r="H69" s="6">
        <v>0</v>
      </c>
      <c r="I69" s="6">
        <v>0</v>
      </c>
      <c r="J69" s="5">
        <v>0</v>
      </c>
      <c r="K69" s="5">
        <f t="shared" si="42"/>
        <v>0</v>
      </c>
      <c r="L69" s="5">
        <f t="shared" si="43"/>
        <v>0</v>
      </c>
      <c r="M69" s="7"/>
    </row>
    <row r="70" spans="1:13" x14ac:dyDescent="0.3">
      <c r="A70" s="1">
        <v>67</v>
      </c>
      <c r="B70" s="8">
        <v>45222</v>
      </c>
      <c r="C70" s="14" t="s">
        <v>55</v>
      </c>
      <c r="D70" s="3" t="s">
        <v>11</v>
      </c>
      <c r="E70" s="4"/>
      <c r="F70" s="5">
        <v>35</v>
      </c>
      <c r="G70" s="6">
        <v>0</v>
      </c>
      <c r="H70" s="6">
        <v>0</v>
      </c>
      <c r="I70" s="6"/>
      <c r="J70" s="5">
        <f>SUM(G70*F70)</f>
        <v>0</v>
      </c>
      <c r="K70" s="5">
        <f>H70*F70</f>
        <v>0</v>
      </c>
      <c r="L70" s="5">
        <f>I70*F70</f>
        <v>0</v>
      </c>
      <c r="M70" s="7"/>
    </row>
    <row r="71" spans="1:13" x14ac:dyDescent="0.3">
      <c r="A71" s="1">
        <v>68</v>
      </c>
      <c r="B71" s="8">
        <v>45222</v>
      </c>
      <c r="C71" s="14" t="s">
        <v>55</v>
      </c>
      <c r="D71" s="3" t="s">
        <v>12</v>
      </c>
      <c r="E71" s="3"/>
      <c r="F71" s="5">
        <v>18</v>
      </c>
      <c r="G71" s="6">
        <v>0</v>
      </c>
      <c r="H71" s="6">
        <v>0</v>
      </c>
      <c r="I71" s="6">
        <v>0</v>
      </c>
      <c r="J71" s="5">
        <f>G71*F71</f>
        <v>0</v>
      </c>
      <c r="K71" s="5">
        <f t="shared" ref="K71:K72" si="44">H71*F71</f>
        <v>0</v>
      </c>
      <c r="L71" s="5">
        <f t="shared" ref="L71:L72" si="45">I71*F71</f>
        <v>0</v>
      </c>
      <c r="M71" s="7"/>
    </row>
    <row r="72" spans="1:13" x14ac:dyDescent="0.3">
      <c r="A72" s="2">
        <v>69</v>
      </c>
      <c r="B72" s="8">
        <v>45222</v>
      </c>
      <c r="C72" s="14" t="s">
        <v>55</v>
      </c>
      <c r="D72" s="3" t="s">
        <v>13</v>
      </c>
      <c r="E72" s="4"/>
      <c r="F72" s="5">
        <v>0</v>
      </c>
      <c r="G72" s="6">
        <v>0</v>
      </c>
      <c r="H72" s="6">
        <v>0</v>
      </c>
      <c r="I72" s="6">
        <v>0</v>
      </c>
      <c r="J72" s="5">
        <v>0</v>
      </c>
      <c r="K72" s="5">
        <f t="shared" si="44"/>
        <v>0</v>
      </c>
      <c r="L72" s="5">
        <f t="shared" si="45"/>
        <v>0</v>
      </c>
      <c r="M72" s="7"/>
    </row>
    <row r="73" spans="1:13" x14ac:dyDescent="0.3">
      <c r="A73" s="1">
        <v>70</v>
      </c>
      <c r="B73" s="8">
        <v>45223</v>
      </c>
      <c r="C73" s="14" t="s">
        <v>55</v>
      </c>
      <c r="D73" s="3" t="s">
        <v>11</v>
      </c>
      <c r="E73" s="4"/>
      <c r="F73" s="5">
        <v>35</v>
      </c>
      <c r="G73" s="6">
        <v>0</v>
      </c>
      <c r="H73" s="6">
        <v>0</v>
      </c>
      <c r="I73" s="6"/>
      <c r="J73" s="5">
        <f>SUM(G73*F73)</f>
        <v>0</v>
      </c>
      <c r="K73" s="5">
        <f>H73*F73</f>
        <v>0</v>
      </c>
      <c r="L73" s="5">
        <f>I73*F73</f>
        <v>0</v>
      </c>
      <c r="M73" s="7"/>
    </row>
    <row r="74" spans="1:13" x14ac:dyDescent="0.3">
      <c r="A74" s="1">
        <v>71</v>
      </c>
      <c r="B74" s="8">
        <v>45223</v>
      </c>
      <c r="C74" s="14" t="s">
        <v>55</v>
      </c>
      <c r="D74" s="3" t="s">
        <v>12</v>
      </c>
      <c r="E74" s="3"/>
      <c r="F74" s="5">
        <v>18</v>
      </c>
      <c r="G74" s="6">
        <v>15</v>
      </c>
      <c r="H74" s="6">
        <v>15</v>
      </c>
      <c r="I74" s="6">
        <v>0</v>
      </c>
      <c r="J74" s="5">
        <f>G74*F74</f>
        <v>270</v>
      </c>
      <c r="K74" s="5">
        <f t="shared" ref="K74:K75" si="46">H74*F74</f>
        <v>270</v>
      </c>
      <c r="L74" s="5">
        <f t="shared" ref="L74:L75" si="47">I74*F74</f>
        <v>0</v>
      </c>
      <c r="M74" s="7"/>
    </row>
    <row r="75" spans="1:13" x14ac:dyDescent="0.3">
      <c r="A75" s="1">
        <v>72</v>
      </c>
      <c r="B75" s="8">
        <v>45223</v>
      </c>
      <c r="C75" s="14" t="s">
        <v>55</v>
      </c>
      <c r="D75" s="3" t="s">
        <v>15</v>
      </c>
      <c r="E75" s="4"/>
      <c r="F75" s="5">
        <v>18</v>
      </c>
      <c r="G75" s="6">
        <v>1</v>
      </c>
      <c r="H75" s="6">
        <v>1</v>
      </c>
      <c r="I75" s="6">
        <v>0</v>
      </c>
      <c r="J75" s="5">
        <v>0</v>
      </c>
      <c r="K75" s="5">
        <f t="shared" si="46"/>
        <v>18</v>
      </c>
      <c r="L75" s="5">
        <f t="shared" si="47"/>
        <v>0</v>
      </c>
      <c r="M75" s="7"/>
    </row>
    <row r="76" spans="1:13" x14ac:dyDescent="0.3">
      <c r="A76" s="2">
        <v>73</v>
      </c>
      <c r="B76" s="8">
        <v>45224</v>
      </c>
      <c r="C76" s="14" t="s">
        <v>55</v>
      </c>
      <c r="D76" s="3" t="s">
        <v>11</v>
      </c>
      <c r="E76" s="4"/>
      <c r="F76" s="5">
        <v>35</v>
      </c>
      <c r="G76" s="6">
        <v>6</v>
      </c>
      <c r="H76" s="6">
        <v>6</v>
      </c>
      <c r="I76" s="6">
        <v>0</v>
      </c>
      <c r="J76" s="5">
        <f>SUM(G76*F76)</f>
        <v>210</v>
      </c>
      <c r="K76" s="5">
        <f>H76*F76</f>
        <v>210</v>
      </c>
      <c r="L76" s="5">
        <f>I76*F76</f>
        <v>0</v>
      </c>
      <c r="M76" s="7"/>
    </row>
    <row r="77" spans="1:13" x14ac:dyDescent="0.3">
      <c r="A77" s="1">
        <v>74</v>
      </c>
      <c r="B77" s="8">
        <v>45224</v>
      </c>
      <c r="C77" s="14" t="s">
        <v>55</v>
      </c>
      <c r="D77" s="3" t="s">
        <v>12</v>
      </c>
      <c r="E77" s="3"/>
      <c r="F77" s="5">
        <v>18</v>
      </c>
      <c r="G77" s="6">
        <v>10</v>
      </c>
      <c r="H77" s="6">
        <v>10</v>
      </c>
      <c r="I77" s="6">
        <v>0</v>
      </c>
      <c r="J77" s="5">
        <f>G77*F77</f>
        <v>180</v>
      </c>
      <c r="K77" s="5">
        <f t="shared" ref="K77:K78" si="48">H77*F77</f>
        <v>180</v>
      </c>
      <c r="L77" s="5">
        <f t="shared" ref="L77:L78" si="49">I77*F77</f>
        <v>0</v>
      </c>
      <c r="M77" s="7"/>
    </row>
    <row r="78" spans="1:13" x14ac:dyDescent="0.3">
      <c r="A78" s="1">
        <v>75</v>
      </c>
      <c r="B78" s="8">
        <v>45224</v>
      </c>
      <c r="C78" s="14" t="s">
        <v>55</v>
      </c>
      <c r="D78" s="3" t="s">
        <v>13</v>
      </c>
      <c r="E78" s="4"/>
      <c r="F78" s="5">
        <v>18</v>
      </c>
      <c r="G78" s="6">
        <v>0</v>
      </c>
      <c r="H78" s="6">
        <v>0</v>
      </c>
      <c r="I78" s="6">
        <v>0</v>
      </c>
      <c r="J78" s="5">
        <v>0</v>
      </c>
      <c r="K78" s="5">
        <f t="shared" si="48"/>
        <v>0</v>
      </c>
      <c r="L78" s="5">
        <f t="shared" si="49"/>
        <v>0</v>
      </c>
      <c r="M78" s="7"/>
    </row>
    <row r="79" spans="1:13" x14ac:dyDescent="0.3">
      <c r="A79" s="1">
        <v>76</v>
      </c>
      <c r="B79" s="8">
        <v>45225</v>
      </c>
      <c r="C79" s="14" t="s">
        <v>55</v>
      </c>
      <c r="D79" s="3" t="s">
        <v>11</v>
      </c>
      <c r="E79" s="4"/>
      <c r="F79" s="5">
        <v>35</v>
      </c>
      <c r="G79" s="6">
        <v>5</v>
      </c>
      <c r="H79" s="6">
        <v>5</v>
      </c>
      <c r="I79" s="6">
        <v>0</v>
      </c>
      <c r="J79" s="5">
        <f>SUM(G79*F79)</f>
        <v>175</v>
      </c>
      <c r="K79" s="5">
        <f>H79*F79</f>
        <v>175</v>
      </c>
      <c r="L79" s="5">
        <f>I79*F79</f>
        <v>0</v>
      </c>
      <c r="M79" s="7"/>
    </row>
    <row r="80" spans="1:13" x14ac:dyDescent="0.3">
      <c r="A80" s="1">
        <v>77</v>
      </c>
      <c r="B80" s="8">
        <v>45225</v>
      </c>
      <c r="C80" s="14" t="s">
        <v>55</v>
      </c>
      <c r="D80" s="3" t="s">
        <v>12</v>
      </c>
      <c r="E80" s="3"/>
      <c r="F80" s="5">
        <v>18</v>
      </c>
      <c r="G80" s="6">
        <v>19</v>
      </c>
      <c r="H80" s="6">
        <v>19</v>
      </c>
      <c r="I80" s="6">
        <v>0</v>
      </c>
      <c r="J80" s="5">
        <f>G80*F80</f>
        <v>342</v>
      </c>
      <c r="K80" s="5">
        <f t="shared" ref="K80:K81" si="50">H80*F80</f>
        <v>342</v>
      </c>
      <c r="L80" s="5">
        <f t="shared" ref="L80:L81" si="51">I80*F80</f>
        <v>0</v>
      </c>
      <c r="M80" s="7"/>
    </row>
    <row r="81" spans="1:13" x14ac:dyDescent="0.3">
      <c r="A81" s="1">
        <v>78</v>
      </c>
      <c r="B81" s="8">
        <v>45225</v>
      </c>
      <c r="C81" s="14" t="s">
        <v>55</v>
      </c>
      <c r="D81" s="3" t="s">
        <v>15</v>
      </c>
      <c r="E81" s="4"/>
      <c r="F81" s="5">
        <v>18</v>
      </c>
      <c r="G81" s="6">
        <v>0</v>
      </c>
      <c r="H81" s="6">
        <v>0</v>
      </c>
      <c r="I81" s="6">
        <v>0</v>
      </c>
      <c r="J81" s="5">
        <v>0</v>
      </c>
      <c r="K81" s="5">
        <f t="shared" si="50"/>
        <v>0</v>
      </c>
      <c r="L81" s="5">
        <f t="shared" si="51"/>
        <v>0</v>
      </c>
      <c r="M81" s="7"/>
    </row>
    <row r="82" spans="1:13" x14ac:dyDescent="0.3">
      <c r="A82" s="2">
        <v>79</v>
      </c>
      <c r="B82" s="8">
        <v>45226</v>
      </c>
      <c r="C82" s="14" t="s">
        <v>55</v>
      </c>
      <c r="D82" s="3" t="s">
        <v>11</v>
      </c>
      <c r="E82" s="4"/>
      <c r="F82" s="5">
        <v>35</v>
      </c>
      <c r="G82" s="6">
        <v>17</v>
      </c>
      <c r="H82" s="6">
        <v>17</v>
      </c>
      <c r="I82" s="6">
        <v>0</v>
      </c>
      <c r="J82" s="5">
        <f>SUM(G82*F82)</f>
        <v>595</v>
      </c>
      <c r="K82" s="5">
        <f>H82*F82</f>
        <v>595</v>
      </c>
      <c r="L82" s="5">
        <f>I82*F82</f>
        <v>0</v>
      </c>
      <c r="M82" s="7"/>
    </row>
    <row r="83" spans="1:13" x14ac:dyDescent="0.3">
      <c r="A83" s="1">
        <v>80</v>
      </c>
      <c r="B83" s="8">
        <v>45226</v>
      </c>
      <c r="C83" s="14" t="s">
        <v>55</v>
      </c>
      <c r="D83" s="3" t="s">
        <v>12</v>
      </c>
      <c r="E83" s="3"/>
      <c r="F83" s="5">
        <v>18</v>
      </c>
      <c r="G83" s="6">
        <v>0</v>
      </c>
      <c r="H83" s="6">
        <v>0</v>
      </c>
      <c r="I83" s="6">
        <v>0</v>
      </c>
      <c r="J83" s="5">
        <f>G83*F83</f>
        <v>0</v>
      </c>
      <c r="K83" s="5">
        <f t="shared" ref="K83:K84" si="52">H83*F83</f>
        <v>0</v>
      </c>
      <c r="L83" s="5">
        <f t="shared" ref="L83" si="53">I83*F83</f>
        <v>0</v>
      </c>
      <c r="M83" s="7"/>
    </row>
    <row r="84" spans="1:13" x14ac:dyDescent="0.3">
      <c r="A84" s="1">
        <v>81</v>
      </c>
      <c r="B84" s="8">
        <v>45226</v>
      </c>
      <c r="C84" s="14" t="s">
        <v>55</v>
      </c>
      <c r="D84" s="3" t="s">
        <v>15</v>
      </c>
      <c r="E84" s="4"/>
      <c r="F84" s="5">
        <v>18</v>
      </c>
      <c r="G84" s="6">
        <v>15</v>
      </c>
      <c r="H84" s="6">
        <v>15</v>
      </c>
      <c r="I84" s="6">
        <v>0</v>
      </c>
      <c r="J84" s="5">
        <v>0</v>
      </c>
      <c r="K84" s="5">
        <f t="shared" si="52"/>
        <v>270</v>
      </c>
      <c r="L84" s="5">
        <v>4</v>
      </c>
      <c r="M84" s="7"/>
    </row>
    <row r="85" spans="1:13" x14ac:dyDescent="0.3">
      <c r="A85" s="1">
        <v>82</v>
      </c>
      <c r="B85" s="8">
        <v>45227</v>
      </c>
      <c r="C85" s="14" t="s">
        <v>55</v>
      </c>
      <c r="D85" s="3" t="s">
        <v>11</v>
      </c>
      <c r="E85" s="4"/>
      <c r="F85" s="5">
        <v>35</v>
      </c>
      <c r="G85" s="6">
        <v>0</v>
      </c>
      <c r="H85" s="6">
        <v>0</v>
      </c>
      <c r="I85" s="6"/>
      <c r="J85" s="5">
        <f>SUM(G85*F85)</f>
        <v>0</v>
      </c>
      <c r="K85" s="5">
        <f>H85*F85</f>
        <v>0</v>
      </c>
      <c r="L85" s="5">
        <f>I85*F85</f>
        <v>0</v>
      </c>
      <c r="M85" s="7"/>
    </row>
    <row r="86" spans="1:13" x14ac:dyDescent="0.3">
      <c r="A86" s="2">
        <v>83</v>
      </c>
      <c r="B86" s="8">
        <v>45227</v>
      </c>
      <c r="C86" s="14" t="s">
        <v>55</v>
      </c>
      <c r="D86" s="3" t="s">
        <v>12</v>
      </c>
      <c r="E86" s="3"/>
      <c r="F86" s="5">
        <v>18</v>
      </c>
      <c r="G86" s="6">
        <v>0</v>
      </c>
      <c r="H86" s="6">
        <v>0</v>
      </c>
      <c r="I86" s="6">
        <v>0</v>
      </c>
      <c r="J86" s="5">
        <f>G86*F86</f>
        <v>0</v>
      </c>
      <c r="K86" s="5">
        <f t="shared" ref="K86:K87" si="54">H86*F86</f>
        <v>0</v>
      </c>
      <c r="L86" s="5">
        <f t="shared" ref="L86:L87" si="55">I86*F86</f>
        <v>0</v>
      </c>
      <c r="M86" s="7"/>
    </row>
    <row r="87" spans="1:13" x14ac:dyDescent="0.3">
      <c r="A87" s="1">
        <v>84</v>
      </c>
      <c r="B87" s="8">
        <v>45227</v>
      </c>
      <c r="C87" s="14" t="s">
        <v>55</v>
      </c>
      <c r="D87" s="3" t="s">
        <v>13</v>
      </c>
      <c r="E87" s="4"/>
      <c r="F87" s="5">
        <v>18</v>
      </c>
      <c r="G87" s="6">
        <v>0</v>
      </c>
      <c r="H87" s="6">
        <v>0</v>
      </c>
      <c r="I87" s="6">
        <v>0</v>
      </c>
      <c r="J87" s="5">
        <v>0</v>
      </c>
      <c r="K87" s="5">
        <f t="shared" si="54"/>
        <v>0</v>
      </c>
      <c r="L87" s="5">
        <f t="shared" si="55"/>
        <v>0</v>
      </c>
      <c r="M87" s="7"/>
    </row>
    <row r="88" spans="1:13" x14ac:dyDescent="0.3">
      <c r="A88" s="1">
        <v>85</v>
      </c>
      <c r="B88" s="8">
        <v>45228</v>
      </c>
      <c r="C88" s="14" t="s">
        <v>55</v>
      </c>
      <c r="D88" s="3" t="s">
        <v>11</v>
      </c>
      <c r="E88" s="4"/>
      <c r="F88" s="5">
        <v>35</v>
      </c>
      <c r="G88" s="6">
        <v>0</v>
      </c>
      <c r="H88" s="6">
        <v>0</v>
      </c>
      <c r="I88" s="6"/>
      <c r="J88" s="5">
        <f>SUM(G88*F88)</f>
        <v>0</v>
      </c>
      <c r="K88" s="5">
        <f>H88*F88</f>
        <v>0</v>
      </c>
      <c r="L88" s="5">
        <f>I88*F88</f>
        <v>0</v>
      </c>
      <c r="M88" s="7"/>
    </row>
    <row r="89" spans="1:13" x14ac:dyDescent="0.3">
      <c r="A89" s="1">
        <v>86</v>
      </c>
      <c r="B89" s="8">
        <v>45228</v>
      </c>
      <c r="C89" s="14" t="s">
        <v>55</v>
      </c>
      <c r="D89" s="3" t="s">
        <v>12</v>
      </c>
      <c r="E89" s="3"/>
      <c r="F89" s="5">
        <v>18</v>
      </c>
      <c r="G89" s="6">
        <v>0</v>
      </c>
      <c r="H89" s="6">
        <v>0</v>
      </c>
      <c r="I89" s="6">
        <v>0</v>
      </c>
      <c r="J89" s="5">
        <f>G89*F89</f>
        <v>0</v>
      </c>
      <c r="K89" s="5">
        <f t="shared" ref="K89:K90" si="56">H89*F89</f>
        <v>0</v>
      </c>
      <c r="L89" s="5">
        <f t="shared" ref="L89:L90" si="57">I89*F89</f>
        <v>0</v>
      </c>
      <c r="M89" s="7"/>
    </row>
    <row r="90" spans="1:13" x14ac:dyDescent="0.3">
      <c r="A90" s="2">
        <v>87</v>
      </c>
      <c r="B90" s="8">
        <v>45228</v>
      </c>
      <c r="C90" s="14" t="s">
        <v>55</v>
      </c>
      <c r="D90" s="3" t="s">
        <v>13</v>
      </c>
      <c r="E90" s="4"/>
      <c r="F90" s="5">
        <v>0</v>
      </c>
      <c r="G90" s="6">
        <v>0</v>
      </c>
      <c r="H90" s="6">
        <v>0</v>
      </c>
      <c r="I90" s="6">
        <v>0</v>
      </c>
      <c r="J90" s="5">
        <v>0</v>
      </c>
      <c r="K90" s="5">
        <f t="shared" si="56"/>
        <v>0</v>
      </c>
      <c r="L90" s="5">
        <f t="shared" si="57"/>
        <v>0</v>
      </c>
      <c r="M90" s="7"/>
    </row>
    <row r="91" spans="1:13" x14ac:dyDescent="0.3">
      <c r="A91" s="1">
        <v>88</v>
      </c>
      <c r="B91" s="8">
        <v>45229</v>
      </c>
      <c r="C91" s="14" t="s">
        <v>55</v>
      </c>
      <c r="D91" s="3" t="s">
        <v>11</v>
      </c>
      <c r="E91" s="4"/>
      <c r="F91" s="5">
        <v>35</v>
      </c>
      <c r="G91" s="6">
        <v>0</v>
      </c>
      <c r="H91" s="6">
        <v>0</v>
      </c>
      <c r="I91" s="6"/>
      <c r="J91" s="5">
        <f>SUM(G91*F91)</f>
        <v>0</v>
      </c>
      <c r="K91" s="5">
        <f>H91*F91</f>
        <v>0</v>
      </c>
      <c r="L91" s="5">
        <f>I91*F91</f>
        <v>0</v>
      </c>
      <c r="M91" s="7"/>
    </row>
    <row r="92" spans="1:13" x14ac:dyDescent="0.3">
      <c r="A92" s="1">
        <v>89</v>
      </c>
      <c r="B92" s="8">
        <v>45229</v>
      </c>
      <c r="C92" s="14" t="s">
        <v>55</v>
      </c>
      <c r="D92" s="3" t="s">
        <v>12</v>
      </c>
      <c r="E92" s="3"/>
      <c r="F92" s="5">
        <v>18</v>
      </c>
      <c r="G92" s="6">
        <v>0</v>
      </c>
      <c r="H92" s="6">
        <v>0</v>
      </c>
      <c r="I92" s="6">
        <v>0</v>
      </c>
      <c r="J92" s="5">
        <f>G92*F92</f>
        <v>0</v>
      </c>
      <c r="K92" s="5">
        <f t="shared" ref="K92:K93" si="58">H92*F92</f>
        <v>0</v>
      </c>
      <c r="L92" s="5">
        <f t="shared" ref="L92:L93" si="59">I92*F92</f>
        <v>0</v>
      </c>
      <c r="M92" s="7"/>
    </row>
    <row r="93" spans="1:13" x14ac:dyDescent="0.3">
      <c r="A93" s="1">
        <v>90</v>
      </c>
      <c r="B93" s="8">
        <v>45229</v>
      </c>
      <c r="C93" s="14" t="s">
        <v>55</v>
      </c>
      <c r="D93" s="3" t="s">
        <v>13</v>
      </c>
      <c r="E93" s="4"/>
      <c r="F93" s="5">
        <v>0</v>
      </c>
      <c r="G93" s="6">
        <v>0</v>
      </c>
      <c r="H93" s="6">
        <v>0</v>
      </c>
      <c r="I93" s="6">
        <v>0</v>
      </c>
      <c r="J93" s="5">
        <v>0</v>
      </c>
      <c r="K93" s="5">
        <f t="shared" si="58"/>
        <v>0</v>
      </c>
      <c r="L93" s="5">
        <f t="shared" si="59"/>
        <v>0</v>
      </c>
      <c r="M93" s="7"/>
    </row>
    <row r="94" spans="1:13" x14ac:dyDescent="0.3">
      <c r="A94" s="2">
        <v>91</v>
      </c>
      <c r="B94" s="8">
        <v>45231</v>
      </c>
      <c r="C94" s="14" t="s">
        <v>55</v>
      </c>
      <c r="D94" s="22" t="s">
        <v>11</v>
      </c>
      <c r="E94" s="23"/>
      <c r="F94" s="21">
        <v>35</v>
      </c>
      <c r="G94" s="20">
        <v>0</v>
      </c>
      <c r="H94" s="20">
        <v>0</v>
      </c>
      <c r="I94" s="20">
        <v>0</v>
      </c>
      <c r="J94" s="21">
        <v>0</v>
      </c>
      <c r="K94" s="21">
        <v>0</v>
      </c>
      <c r="L94" s="21">
        <v>0</v>
      </c>
      <c r="M94" s="7"/>
    </row>
    <row r="95" spans="1:13" x14ac:dyDescent="0.3">
      <c r="A95" s="1">
        <v>92</v>
      </c>
      <c r="B95" s="8">
        <v>45231</v>
      </c>
      <c r="C95" s="14" t="s">
        <v>55</v>
      </c>
      <c r="D95" s="22" t="s">
        <v>12</v>
      </c>
      <c r="E95" s="22"/>
      <c r="F95" s="21">
        <v>18</v>
      </c>
      <c r="G95" s="20">
        <v>20</v>
      </c>
      <c r="H95" s="20">
        <v>0</v>
      </c>
      <c r="I95" s="20">
        <v>20</v>
      </c>
      <c r="J95" s="21">
        <v>360</v>
      </c>
      <c r="K95" s="21">
        <v>0</v>
      </c>
      <c r="L95" s="21">
        <v>360</v>
      </c>
      <c r="M95" s="7"/>
    </row>
    <row r="96" spans="1:13" x14ac:dyDescent="0.3">
      <c r="A96" s="1">
        <v>93</v>
      </c>
      <c r="B96" s="8">
        <v>45231</v>
      </c>
      <c r="C96" s="14" t="s">
        <v>55</v>
      </c>
      <c r="D96" s="22" t="s">
        <v>15</v>
      </c>
      <c r="E96" s="23"/>
      <c r="F96" s="21">
        <v>18</v>
      </c>
      <c r="G96" s="20">
        <v>17</v>
      </c>
      <c r="H96" s="20">
        <v>0</v>
      </c>
      <c r="I96" s="20">
        <v>17</v>
      </c>
      <c r="J96" s="21">
        <v>306</v>
      </c>
      <c r="K96" s="21">
        <v>0</v>
      </c>
      <c r="L96" s="21">
        <v>306</v>
      </c>
      <c r="M96" s="7"/>
    </row>
    <row r="97" spans="1:13" x14ac:dyDescent="0.3">
      <c r="A97" s="1">
        <v>94</v>
      </c>
      <c r="B97" s="8">
        <v>45232</v>
      </c>
      <c r="C97" s="14" t="s">
        <v>55</v>
      </c>
      <c r="D97" s="22" t="s">
        <v>11</v>
      </c>
      <c r="E97" s="23"/>
      <c r="F97" s="21">
        <v>35</v>
      </c>
      <c r="G97" s="20">
        <v>4</v>
      </c>
      <c r="H97" s="20">
        <v>4</v>
      </c>
      <c r="I97" s="20">
        <v>0</v>
      </c>
      <c r="J97" s="21">
        <v>140</v>
      </c>
      <c r="K97" s="21">
        <v>140</v>
      </c>
      <c r="L97" s="21">
        <v>0</v>
      </c>
      <c r="M97" s="7"/>
    </row>
    <row r="98" spans="1:13" x14ac:dyDescent="0.3">
      <c r="A98" s="2">
        <v>95</v>
      </c>
      <c r="B98" s="8">
        <v>45232</v>
      </c>
      <c r="C98" s="14" t="s">
        <v>55</v>
      </c>
      <c r="D98" s="22" t="s">
        <v>12</v>
      </c>
      <c r="E98" s="22"/>
      <c r="F98" s="21">
        <v>18</v>
      </c>
      <c r="G98" s="20">
        <v>22</v>
      </c>
      <c r="H98" s="20">
        <v>22</v>
      </c>
      <c r="I98" s="20">
        <v>0</v>
      </c>
      <c r="J98" s="21">
        <v>396</v>
      </c>
      <c r="K98" s="21">
        <v>396</v>
      </c>
      <c r="L98" s="21">
        <v>0</v>
      </c>
      <c r="M98" s="7"/>
    </row>
    <row r="99" spans="1:13" x14ac:dyDescent="0.3">
      <c r="A99" s="1">
        <v>96</v>
      </c>
      <c r="B99" s="8">
        <v>45232</v>
      </c>
      <c r="C99" s="14" t="s">
        <v>55</v>
      </c>
      <c r="D99" s="22" t="s">
        <v>15</v>
      </c>
      <c r="E99" s="23"/>
      <c r="F99" s="21">
        <v>18</v>
      </c>
      <c r="G99" s="20">
        <v>0</v>
      </c>
      <c r="H99" s="20">
        <v>0</v>
      </c>
      <c r="I99" s="20">
        <v>0</v>
      </c>
      <c r="J99" s="21">
        <v>0</v>
      </c>
      <c r="K99" s="21">
        <v>0</v>
      </c>
      <c r="L99" s="21">
        <v>0</v>
      </c>
      <c r="M99" s="7"/>
    </row>
    <row r="100" spans="1:13" x14ac:dyDescent="0.3">
      <c r="A100" s="1">
        <v>97</v>
      </c>
      <c r="B100" s="8">
        <v>45233</v>
      </c>
      <c r="C100" s="14" t="s">
        <v>55</v>
      </c>
      <c r="D100" s="22" t="s">
        <v>11</v>
      </c>
      <c r="E100" s="23"/>
      <c r="F100" s="21">
        <v>35</v>
      </c>
      <c r="G100" s="20">
        <v>0</v>
      </c>
      <c r="H100" s="20">
        <v>0</v>
      </c>
      <c r="I100" s="20"/>
      <c r="J100" s="21">
        <v>0</v>
      </c>
      <c r="K100" s="21">
        <v>0</v>
      </c>
      <c r="L100" s="21">
        <v>0</v>
      </c>
      <c r="M100" s="7"/>
    </row>
    <row r="101" spans="1:13" x14ac:dyDescent="0.3">
      <c r="A101" s="1">
        <v>98</v>
      </c>
      <c r="B101" s="8">
        <v>45233</v>
      </c>
      <c r="C101" s="14" t="s">
        <v>55</v>
      </c>
      <c r="D101" s="22" t="s">
        <v>12</v>
      </c>
      <c r="E101" s="22"/>
      <c r="F101" s="21">
        <v>18</v>
      </c>
      <c r="G101" s="20">
        <v>0</v>
      </c>
      <c r="H101" s="20">
        <v>0</v>
      </c>
      <c r="I101" s="20"/>
      <c r="J101" s="21">
        <v>0</v>
      </c>
      <c r="K101" s="21">
        <v>0</v>
      </c>
      <c r="L101" s="21">
        <v>0</v>
      </c>
      <c r="M101" s="7"/>
    </row>
    <row r="102" spans="1:13" x14ac:dyDescent="0.3">
      <c r="A102" s="2">
        <v>99</v>
      </c>
      <c r="B102" s="8">
        <v>45233</v>
      </c>
      <c r="C102" s="14" t="s">
        <v>55</v>
      </c>
      <c r="D102" s="22" t="s">
        <v>13</v>
      </c>
      <c r="E102" s="23"/>
      <c r="F102" s="21">
        <v>0</v>
      </c>
      <c r="G102" s="20">
        <v>0</v>
      </c>
      <c r="H102" s="20">
        <v>0</v>
      </c>
      <c r="I102" s="20">
        <v>0</v>
      </c>
      <c r="J102" s="21">
        <v>0</v>
      </c>
      <c r="K102" s="21">
        <v>0</v>
      </c>
      <c r="L102" s="21">
        <v>0</v>
      </c>
      <c r="M102" s="7"/>
    </row>
    <row r="103" spans="1:13" x14ac:dyDescent="0.3">
      <c r="A103" s="1">
        <v>100</v>
      </c>
      <c r="B103" s="8">
        <v>45234</v>
      </c>
      <c r="C103" s="14" t="s">
        <v>55</v>
      </c>
      <c r="D103" s="22" t="s">
        <v>11</v>
      </c>
      <c r="E103" s="23"/>
      <c r="F103" s="21">
        <v>35</v>
      </c>
      <c r="G103" s="20">
        <v>0</v>
      </c>
      <c r="H103" s="20">
        <v>0</v>
      </c>
      <c r="I103" s="20">
        <v>0</v>
      </c>
      <c r="J103" s="21">
        <v>0</v>
      </c>
      <c r="K103" s="21">
        <v>0</v>
      </c>
      <c r="L103" s="21">
        <v>0</v>
      </c>
      <c r="M103" s="7"/>
    </row>
    <row r="104" spans="1:13" x14ac:dyDescent="0.3">
      <c r="A104" s="1">
        <v>101</v>
      </c>
      <c r="B104" s="8">
        <v>45234</v>
      </c>
      <c r="C104" s="14" t="s">
        <v>55</v>
      </c>
      <c r="D104" s="22" t="s">
        <v>12</v>
      </c>
      <c r="E104" s="22"/>
      <c r="F104" s="21">
        <v>18</v>
      </c>
      <c r="G104" s="20">
        <v>0</v>
      </c>
      <c r="H104" s="20">
        <v>0</v>
      </c>
      <c r="I104" s="20">
        <v>0</v>
      </c>
      <c r="J104" s="21">
        <v>0</v>
      </c>
      <c r="K104" s="21">
        <v>0</v>
      </c>
      <c r="L104" s="21">
        <v>0</v>
      </c>
      <c r="M104" s="7"/>
    </row>
    <row r="105" spans="1:13" x14ac:dyDescent="0.3">
      <c r="A105" s="1">
        <v>102</v>
      </c>
      <c r="B105" s="8">
        <v>45234</v>
      </c>
      <c r="C105" s="14" t="s">
        <v>55</v>
      </c>
      <c r="D105" s="22" t="s">
        <v>13</v>
      </c>
      <c r="E105" s="23"/>
      <c r="F105" s="21">
        <v>0</v>
      </c>
      <c r="G105" s="20">
        <v>0</v>
      </c>
      <c r="H105" s="20">
        <v>0</v>
      </c>
      <c r="I105" s="20">
        <v>0</v>
      </c>
      <c r="J105" s="21">
        <v>0</v>
      </c>
      <c r="K105" s="21">
        <v>0</v>
      </c>
      <c r="L105" s="21">
        <v>0</v>
      </c>
      <c r="M105" s="7"/>
    </row>
    <row r="106" spans="1:13" x14ac:dyDescent="0.3">
      <c r="A106" s="2">
        <v>103</v>
      </c>
      <c r="B106" s="8">
        <v>45235</v>
      </c>
      <c r="C106" s="14" t="s">
        <v>55</v>
      </c>
      <c r="D106" s="22" t="s">
        <v>11</v>
      </c>
      <c r="E106" s="23"/>
      <c r="F106" s="21">
        <v>35</v>
      </c>
      <c r="G106" s="20">
        <v>0</v>
      </c>
      <c r="H106" s="20">
        <v>0</v>
      </c>
      <c r="I106" s="20"/>
      <c r="J106" s="21">
        <v>0</v>
      </c>
      <c r="K106" s="21">
        <v>0</v>
      </c>
      <c r="L106" s="21">
        <v>0</v>
      </c>
      <c r="M106" s="7"/>
    </row>
    <row r="107" spans="1:13" x14ac:dyDescent="0.3">
      <c r="A107" s="1">
        <v>104</v>
      </c>
      <c r="B107" s="8">
        <v>45235</v>
      </c>
      <c r="C107" s="14" t="s">
        <v>55</v>
      </c>
      <c r="D107" s="22" t="s">
        <v>12</v>
      </c>
      <c r="E107" s="22"/>
      <c r="F107" s="21">
        <v>18</v>
      </c>
      <c r="G107" s="20">
        <v>0</v>
      </c>
      <c r="H107" s="20">
        <v>0</v>
      </c>
      <c r="I107" s="20"/>
      <c r="J107" s="21">
        <v>0</v>
      </c>
      <c r="K107" s="21">
        <v>0</v>
      </c>
      <c r="L107" s="21">
        <v>0</v>
      </c>
      <c r="M107" s="7"/>
    </row>
    <row r="108" spans="1:13" x14ac:dyDescent="0.3">
      <c r="A108" s="1">
        <v>105</v>
      </c>
      <c r="B108" s="8">
        <v>45235</v>
      </c>
      <c r="C108" s="14" t="s">
        <v>55</v>
      </c>
      <c r="D108" s="22" t="s">
        <v>13</v>
      </c>
      <c r="E108" s="23"/>
      <c r="F108" s="21">
        <v>0</v>
      </c>
      <c r="G108" s="20">
        <v>0</v>
      </c>
      <c r="H108" s="20">
        <v>0</v>
      </c>
      <c r="I108" s="20">
        <v>0</v>
      </c>
      <c r="J108" s="21">
        <v>0</v>
      </c>
      <c r="K108" s="21">
        <v>0</v>
      </c>
      <c r="L108" s="21">
        <v>0</v>
      </c>
      <c r="M108" s="7"/>
    </row>
    <row r="109" spans="1:13" x14ac:dyDescent="0.3">
      <c r="A109" s="2">
        <v>106</v>
      </c>
      <c r="B109" s="8">
        <v>45236</v>
      </c>
      <c r="C109" s="14" t="s">
        <v>55</v>
      </c>
      <c r="D109" s="22" t="s">
        <v>11</v>
      </c>
      <c r="E109" s="23"/>
      <c r="F109" s="21">
        <v>35</v>
      </c>
      <c r="G109" s="20">
        <v>4</v>
      </c>
      <c r="H109" s="20">
        <v>4</v>
      </c>
      <c r="I109" s="20">
        <v>0</v>
      </c>
      <c r="J109" s="21">
        <v>140</v>
      </c>
      <c r="K109" s="21">
        <v>140</v>
      </c>
      <c r="L109" s="21">
        <v>0</v>
      </c>
      <c r="M109" s="7"/>
    </row>
    <row r="110" spans="1:13" x14ac:dyDescent="0.3">
      <c r="A110" s="1">
        <v>107</v>
      </c>
      <c r="B110" s="8">
        <v>45236</v>
      </c>
      <c r="C110" s="14" t="s">
        <v>55</v>
      </c>
      <c r="D110" s="22" t="s">
        <v>12</v>
      </c>
      <c r="E110" s="22"/>
      <c r="F110" s="21">
        <v>18</v>
      </c>
      <c r="G110" s="20">
        <v>5</v>
      </c>
      <c r="H110" s="20">
        <v>5</v>
      </c>
      <c r="I110" s="20">
        <v>0</v>
      </c>
      <c r="J110" s="21">
        <v>90</v>
      </c>
      <c r="K110" s="21">
        <v>90</v>
      </c>
      <c r="L110" s="21">
        <v>0</v>
      </c>
      <c r="M110" s="7"/>
    </row>
    <row r="111" spans="1:13" x14ac:dyDescent="0.3">
      <c r="A111" s="1">
        <v>108</v>
      </c>
      <c r="B111" s="8">
        <v>45236</v>
      </c>
      <c r="C111" s="14" t="s">
        <v>55</v>
      </c>
      <c r="D111" s="22" t="s">
        <v>15</v>
      </c>
      <c r="E111" s="23"/>
      <c r="F111" s="21">
        <v>18</v>
      </c>
      <c r="G111" s="20">
        <v>0</v>
      </c>
      <c r="H111" s="20">
        <v>0</v>
      </c>
      <c r="I111" s="20">
        <v>0</v>
      </c>
      <c r="J111" s="21">
        <v>0</v>
      </c>
      <c r="K111" s="21">
        <v>0</v>
      </c>
      <c r="L111" s="21">
        <v>0</v>
      </c>
      <c r="M111" s="7"/>
    </row>
    <row r="112" spans="1:13" x14ac:dyDescent="0.3">
      <c r="A112" s="1">
        <v>109</v>
      </c>
      <c r="B112" s="8">
        <v>45237</v>
      </c>
      <c r="C112" s="14" t="s">
        <v>55</v>
      </c>
      <c r="D112" s="22" t="s">
        <v>11</v>
      </c>
      <c r="E112" s="23"/>
      <c r="F112" s="21">
        <v>35</v>
      </c>
      <c r="G112" s="20">
        <v>0</v>
      </c>
      <c r="H112" s="20">
        <v>0</v>
      </c>
      <c r="I112" s="20">
        <v>0</v>
      </c>
      <c r="J112" s="21">
        <v>0</v>
      </c>
      <c r="K112" s="21">
        <v>0</v>
      </c>
      <c r="L112" s="21">
        <v>0</v>
      </c>
      <c r="M112" s="7"/>
    </row>
    <row r="113" spans="1:13" x14ac:dyDescent="0.3">
      <c r="A113" s="2">
        <v>110</v>
      </c>
      <c r="B113" s="8">
        <v>45237</v>
      </c>
      <c r="C113" s="14" t="s">
        <v>55</v>
      </c>
      <c r="D113" s="22" t="s">
        <v>12</v>
      </c>
      <c r="E113" s="22"/>
      <c r="F113" s="21">
        <v>18</v>
      </c>
      <c r="G113" s="20">
        <v>10</v>
      </c>
      <c r="H113" s="20">
        <v>10</v>
      </c>
      <c r="I113" s="20">
        <v>0</v>
      </c>
      <c r="J113" s="21">
        <v>180</v>
      </c>
      <c r="K113" s="21">
        <v>180</v>
      </c>
      <c r="L113" s="21">
        <v>0</v>
      </c>
      <c r="M113" s="7"/>
    </row>
    <row r="114" spans="1:13" x14ac:dyDescent="0.3">
      <c r="A114" s="1">
        <v>111</v>
      </c>
      <c r="B114" s="8">
        <v>45237</v>
      </c>
      <c r="C114" s="14" t="s">
        <v>55</v>
      </c>
      <c r="D114" s="22" t="s">
        <v>15</v>
      </c>
      <c r="E114" s="23"/>
      <c r="F114" s="21">
        <v>18</v>
      </c>
      <c r="G114" s="20">
        <v>0</v>
      </c>
      <c r="H114" s="20">
        <v>0</v>
      </c>
      <c r="I114" s="20">
        <v>0</v>
      </c>
      <c r="J114" s="21">
        <v>0</v>
      </c>
      <c r="K114" s="21">
        <v>0</v>
      </c>
      <c r="L114" s="21">
        <v>0</v>
      </c>
      <c r="M114" s="7"/>
    </row>
    <row r="115" spans="1:13" x14ac:dyDescent="0.3">
      <c r="A115" s="1">
        <v>112</v>
      </c>
      <c r="B115" s="8">
        <v>45238</v>
      </c>
      <c r="C115" s="14" t="s">
        <v>55</v>
      </c>
      <c r="D115" s="22" t="s">
        <v>11</v>
      </c>
      <c r="E115" s="23"/>
      <c r="F115" s="21">
        <v>35</v>
      </c>
      <c r="G115" s="20">
        <v>0</v>
      </c>
      <c r="H115" s="20">
        <v>0</v>
      </c>
      <c r="I115" s="20">
        <v>0</v>
      </c>
      <c r="J115" s="21">
        <v>0</v>
      </c>
      <c r="K115" s="21">
        <v>0</v>
      </c>
      <c r="L115" s="21">
        <v>0</v>
      </c>
      <c r="M115" s="7"/>
    </row>
    <row r="116" spans="1:13" x14ac:dyDescent="0.3">
      <c r="A116" s="1">
        <v>113</v>
      </c>
      <c r="B116" s="8">
        <v>45238</v>
      </c>
      <c r="C116" s="14" t="s">
        <v>55</v>
      </c>
      <c r="D116" s="22" t="s">
        <v>12</v>
      </c>
      <c r="E116" s="22"/>
      <c r="F116" s="21">
        <v>18</v>
      </c>
      <c r="G116" s="20">
        <v>0</v>
      </c>
      <c r="H116" s="20">
        <v>0</v>
      </c>
      <c r="I116" s="20">
        <v>0</v>
      </c>
      <c r="J116" s="21">
        <v>0</v>
      </c>
      <c r="K116" s="21">
        <v>0</v>
      </c>
      <c r="L116" s="21">
        <v>0</v>
      </c>
      <c r="M116" s="7"/>
    </row>
    <row r="117" spans="1:13" x14ac:dyDescent="0.3">
      <c r="A117" s="2">
        <v>114</v>
      </c>
      <c r="B117" s="8">
        <v>45238</v>
      </c>
      <c r="C117" s="14" t="s">
        <v>55</v>
      </c>
      <c r="D117" s="22" t="s">
        <v>13</v>
      </c>
      <c r="E117" s="23"/>
      <c r="F117" s="21">
        <v>0</v>
      </c>
      <c r="G117" s="20">
        <v>0</v>
      </c>
      <c r="H117" s="20">
        <v>0</v>
      </c>
      <c r="I117" s="20">
        <v>0</v>
      </c>
      <c r="J117" s="21">
        <v>0</v>
      </c>
      <c r="K117" s="21">
        <v>0</v>
      </c>
      <c r="L117" s="21">
        <v>0</v>
      </c>
      <c r="M117" s="7"/>
    </row>
    <row r="118" spans="1:13" x14ac:dyDescent="0.3">
      <c r="A118" s="1">
        <v>115</v>
      </c>
      <c r="B118" s="14"/>
      <c r="C118" s="14"/>
      <c r="D118" s="22"/>
      <c r="E118" s="23"/>
      <c r="F118" s="21"/>
      <c r="G118" s="20"/>
      <c r="H118" s="20"/>
      <c r="I118" s="20"/>
      <c r="J118" s="21"/>
      <c r="K118" s="21"/>
      <c r="L118" s="21"/>
      <c r="M118" s="7"/>
    </row>
    <row r="119" spans="1:13" x14ac:dyDescent="0.3">
      <c r="A119" s="1">
        <v>116</v>
      </c>
      <c r="B119" s="14"/>
      <c r="C119" s="14"/>
      <c r="D119" s="22"/>
      <c r="E119" s="22"/>
      <c r="F119" s="21"/>
      <c r="G119" s="20"/>
      <c r="H119" s="20"/>
      <c r="I119" s="20"/>
      <c r="J119" s="21"/>
      <c r="K119" s="21"/>
      <c r="L119" s="21"/>
      <c r="M119" s="7"/>
    </row>
    <row r="120" spans="1:13" x14ac:dyDescent="0.3">
      <c r="A120" s="1">
        <v>117</v>
      </c>
      <c r="B120" s="14"/>
      <c r="C120" s="14"/>
      <c r="D120" s="22"/>
      <c r="E120" s="23"/>
      <c r="F120" s="21"/>
      <c r="G120" s="20"/>
      <c r="H120" s="20"/>
      <c r="I120" s="20"/>
      <c r="J120" s="21"/>
      <c r="K120" s="21"/>
      <c r="L120" s="21"/>
      <c r="M120" s="7"/>
    </row>
    <row r="121" spans="1:13" x14ac:dyDescent="0.3">
      <c r="A121" s="1">
        <v>118</v>
      </c>
      <c r="B121" s="14"/>
      <c r="C121" s="14"/>
      <c r="D121" s="22"/>
      <c r="E121" s="23"/>
      <c r="F121" s="21"/>
      <c r="G121" s="20"/>
      <c r="H121" s="20"/>
      <c r="I121" s="20"/>
      <c r="J121" s="21"/>
      <c r="K121" s="21"/>
      <c r="L121" s="21"/>
      <c r="M121" s="7"/>
    </row>
    <row r="122" spans="1:13" x14ac:dyDescent="0.3">
      <c r="A122" s="1">
        <v>119</v>
      </c>
      <c r="B122" s="14"/>
      <c r="C122" s="14"/>
      <c r="D122" s="22"/>
      <c r="E122" s="22"/>
      <c r="F122" s="21"/>
      <c r="G122" s="20"/>
      <c r="H122" s="20"/>
      <c r="I122" s="20"/>
      <c r="J122" s="21"/>
      <c r="K122" s="21"/>
      <c r="L122" s="21"/>
      <c r="M122" s="7"/>
    </row>
    <row r="123" spans="1:13" x14ac:dyDescent="0.3">
      <c r="A123" s="2">
        <v>120</v>
      </c>
      <c r="B123" s="14"/>
      <c r="C123" s="14"/>
      <c r="D123" s="22"/>
      <c r="E123" s="23"/>
      <c r="F123" s="21"/>
      <c r="G123" s="20"/>
      <c r="H123" s="20"/>
      <c r="I123" s="20"/>
      <c r="J123" s="21"/>
      <c r="K123" s="21"/>
      <c r="L123" s="21"/>
      <c r="M123" s="7"/>
    </row>
    <row r="124" spans="1:13" x14ac:dyDescent="0.3">
      <c r="A124" s="1">
        <v>121</v>
      </c>
      <c r="B124" s="14"/>
      <c r="C124" s="14"/>
      <c r="D124" s="22"/>
      <c r="E124" s="23"/>
      <c r="F124" s="21"/>
      <c r="G124" s="20"/>
      <c r="H124" s="20"/>
      <c r="I124" s="20"/>
      <c r="J124" s="21"/>
      <c r="K124" s="21"/>
      <c r="L124" s="21"/>
      <c r="M124" s="7"/>
    </row>
    <row r="125" spans="1:13" x14ac:dyDescent="0.3">
      <c r="A125" s="1">
        <v>122</v>
      </c>
      <c r="B125" s="14"/>
      <c r="C125" s="14"/>
      <c r="D125" s="22"/>
      <c r="E125" s="22"/>
      <c r="F125" s="21"/>
      <c r="G125" s="20"/>
      <c r="H125" s="20"/>
      <c r="I125" s="20"/>
      <c r="J125" s="21"/>
      <c r="K125" s="21"/>
      <c r="L125" s="21"/>
      <c r="M125" s="7"/>
    </row>
    <row r="126" spans="1:13" x14ac:dyDescent="0.3">
      <c r="A126" s="1">
        <v>123</v>
      </c>
      <c r="B126" s="14"/>
      <c r="C126" s="14"/>
      <c r="D126" s="22"/>
      <c r="E126" s="23"/>
      <c r="F126" s="21"/>
      <c r="G126" s="20"/>
      <c r="H126" s="20"/>
      <c r="I126" s="20"/>
      <c r="J126" s="21"/>
      <c r="K126" s="21"/>
      <c r="L126" s="21"/>
      <c r="M126" s="7"/>
    </row>
    <row r="127" spans="1:13" x14ac:dyDescent="0.3">
      <c r="A127" s="1">
        <v>124</v>
      </c>
      <c r="B127" s="14"/>
      <c r="C127" s="14"/>
      <c r="D127" s="22"/>
      <c r="E127" s="23"/>
      <c r="F127" s="21"/>
      <c r="G127" s="20"/>
      <c r="H127" s="20"/>
      <c r="I127" s="20"/>
      <c r="J127" s="21"/>
      <c r="K127" s="21"/>
      <c r="L127" s="21"/>
      <c r="M127" s="7"/>
    </row>
    <row r="128" spans="1:13" x14ac:dyDescent="0.3">
      <c r="A128" s="1">
        <v>125</v>
      </c>
      <c r="B128" s="14"/>
      <c r="C128" s="14"/>
      <c r="D128" s="22"/>
      <c r="E128" s="22"/>
      <c r="F128" s="21"/>
      <c r="G128" s="20"/>
      <c r="H128" s="20"/>
      <c r="I128" s="20"/>
      <c r="J128" s="21"/>
      <c r="K128" s="21"/>
      <c r="L128" s="21"/>
      <c r="M128" s="7"/>
    </row>
    <row r="129" spans="1:13" x14ac:dyDescent="0.3">
      <c r="A129" s="2">
        <v>126</v>
      </c>
      <c r="B129" s="14"/>
      <c r="C129" s="14"/>
      <c r="D129" s="22"/>
      <c r="E129" s="23"/>
      <c r="F129" s="21"/>
      <c r="G129" s="20"/>
      <c r="H129" s="20"/>
      <c r="I129" s="20"/>
      <c r="J129" s="21"/>
      <c r="K129" s="21"/>
      <c r="L129" s="21"/>
      <c r="M129" s="7"/>
    </row>
    <row r="130" spans="1:13" x14ac:dyDescent="0.3">
      <c r="A130" s="1">
        <v>127</v>
      </c>
      <c r="B130" s="14"/>
      <c r="C130" s="14"/>
      <c r="D130" s="22"/>
      <c r="E130" s="23"/>
      <c r="F130" s="21"/>
      <c r="G130" s="20"/>
      <c r="H130" s="20"/>
      <c r="I130" s="20"/>
      <c r="J130" s="21"/>
      <c r="K130" s="21"/>
      <c r="L130" s="21"/>
      <c r="M130" s="7"/>
    </row>
    <row r="131" spans="1:13" x14ac:dyDescent="0.3">
      <c r="A131" s="1">
        <v>128</v>
      </c>
      <c r="B131" s="14"/>
      <c r="C131" s="14"/>
      <c r="D131" s="22"/>
      <c r="E131" s="22"/>
      <c r="F131" s="21"/>
      <c r="G131" s="20"/>
      <c r="H131" s="20"/>
      <c r="I131" s="20"/>
      <c r="J131" s="21"/>
      <c r="K131" s="21"/>
      <c r="L131" s="21"/>
      <c r="M131" s="7"/>
    </row>
    <row r="132" spans="1:13" x14ac:dyDescent="0.3">
      <c r="A132" s="1">
        <v>129</v>
      </c>
      <c r="B132" s="14"/>
      <c r="C132" s="14"/>
      <c r="D132" s="22"/>
      <c r="E132" s="23"/>
      <c r="F132" s="21"/>
      <c r="G132" s="20"/>
      <c r="H132" s="20"/>
      <c r="I132" s="20"/>
      <c r="J132" s="21"/>
      <c r="K132" s="21"/>
      <c r="L132" s="21"/>
      <c r="M132" s="7"/>
    </row>
    <row r="133" spans="1:13" x14ac:dyDescent="0.3">
      <c r="A133" s="1">
        <v>130</v>
      </c>
      <c r="B133" s="14"/>
      <c r="C133" s="14"/>
      <c r="D133" s="22"/>
      <c r="E133" s="23"/>
      <c r="F133" s="21"/>
      <c r="G133" s="20"/>
      <c r="H133" s="20"/>
      <c r="I133" s="20"/>
      <c r="J133" s="21"/>
      <c r="K133" s="21"/>
      <c r="L133" s="21"/>
      <c r="M133" s="7"/>
    </row>
    <row r="134" spans="1:13" x14ac:dyDescent="0.3">
      <c r="A134" s="1">
        <v>131</v>
      </c>
      <c r="B134" s="14"/>
      <c r="C134" s="14"/>
      <c r="D134" s="22"/>
      <c r="E134" s="22"/>
      <c r="F134" s="21"/>
      <c r="G134" s="20"/>
      <c r="H134" s="20"/>
      <c r="I134" s="20"/>
      <c r="J134" s="21"/>
      <c r="K134" s="21"/>
      <c r="L134" s="21"/>
      <c r="M134" s="7"/>
    </row>
    <row r="135" spans="1:13" x14ac:dyDescent="0.3">
      <c r="A135" s="2">
        <v>132</v>
      </c>
      <c r="B135" s="14"/>
      <c r="C135" s="14"/>
      <c r="D135" s="22"/>
      <c r="E135" s="23"/>
      <c r="F135" s="21"/>
      <c r="G135" s="20"/>
      <c r="H135" s="20"/>
      <c r="I135" s="20"/>
      <c r="J135" s="21"/>
      <c r="K135" s="21"/>
      <c r="L135" s="21"/>
      <c r="M135" s="7"/>
    </row>
    <row r="136" spans="1:13" x14ac:dyDescent="0.3">
      <c r="A136" s="1">
        <v>133</v>
      </c>
      <c r="B136" s="14"/>
      <c r="C136" s="14"/>
      <c r="D136" s="22"/>
      <c r="E136" s="23"/>
      <c r="F136" s="21"/>
      <c r="G136" s="20"/>
      <c r="H136" s="20"/>
      <c r="I136" s="20"/>
      <c r="J136" s="21"/>
      <c r="K136" s="21"/>
      <c r="L136" s="21"/>
      <c r="M136" s="7"/>
    </row>
    <row r="137" spans="1:13" x14ac:dyDescent="0.3">
      <c r="A137" s="1">
        <v>134</v>
      </c>
      <c r="B137" s="14"/>
      <c r="C137" s="14"/>
      <c r="D137" s="22"/>
      <c r="E137" s="22"/>
      <c r="F137" s="21"/>
      <c r="G137" s="20"/>
      <c r="H137" s="20"/>
      <c r="I137" s="20"/>
      <c r="J137" s="21"/>
      <c r="K137" s="21"/>
      <c r="L137" s="21"/>
      <c r="M137" s="7"/>
    </row>
    <row r="138" spans="1:13" x14ac:dyDescent="0.3">
      <c r="A138" s="1">
        <v>135</v>
      </c>
      <c r="B138" s="14"/>
      <c r="C138" s="14"/>
      <c r="D138" s="22"/>
      <c r="E138" s="23"/>
      <c r="F138" s="21"/>
      <c r="G138" s="20"/>
      <c r="H138" s="20"/>
      <c r="I138" s="20"/>
      <c r="J138" s="21"/>
      <c r="K138" s="21"/>
      <c r="L138" s="21"/>
      <c r="M138" s="7"/>
    </row>
    <row r="139" spans="1:13" x14ac:dyDescent="0.3">
      <c r="A139" s="1">
        <v>136</v>
      </c>
      <c r="B139" s="14"/>
      <c r="C139" s="14"/>
      <c r="D139" s="22"/>
      <c r="E139" s="23"/>
      <c r="F139" s="21"/>
      <c r="G139" s="20"/>
      <c r="H139" s="20"/>
      <c r="I139" s="20"/>
      <c r="J139" s="21"/>
      <c r="K139" s="21"/>
      <c r="L139" s="21"/>
      <c r="M139" s="7"/>
    </row>
    <row r="140" spans="1:13" x14ac:dyDescent="0.3">
      <c r="A140" s="1">
        <v>137</v>
      </c>
      <c r="B140" s="14"/>
      <c r="C140" s="14"/>
      <c r="D140" s="22"/>
      <c r="E140" s="22"/>
      <c r="F140" s="21"/>
      <c r="G140" s="20"/>
      <c r="H140" s="20"/>
      <c r="I140" s="20"/>
      <c r="J140" s="21"/>
      <c r="K140" s="21"/>
      <c r="L140" s="21"/>
      <c r="M140" s="7"/>
    </row>
    <row r="141" spans="1:13" x14ac:dyDescent="0.3">
      <c r="A141" s="2">
        <v>138</v>
      </c>
      <c r="B141" s="14"/>
      <c r="C141" s="14"/>
      <c r="D141" s="22"/>
      <c r="E141" s="23"/>
      <c r="F141" s="21"/>
      <c r="G141" s="20"/>
      <c r="H141" s="20"/>
      <c r="I141" s="20"/>
      <c r="J141" s="21"/>
      <c r="K141" s="21"/>
      <c r="L141" s="21"/>
      <c r="M141" s="7"/>
    </row>
    <row r="142" spans="1:13" x14ac:dyDescent="0.3">
      <c r="A142" s="1">
        <v>139</v>
      </c>
      <c r="B142" s="14"/>
      <c r="C142" s="14"/>
      <c r="D142" s="22"/>
      <c r="E142" s="23"/>
      <c r="F142" s="21"/>
      <c r="G142" s="20"/>
      <c r="H142" s="20"/>
      <c r="I142" s="20"/>
      <c r="J142" s="21"/>
      <c r="K142" s="21"/>
      <c r="L142" s="21"/>
      <c r="M142" s="7"/>
    </row>
    <row r="143" spans="1:13" x14ac:dyDescent="0.3">
      <c r="A143" s="1">
        <v>140</v>
      </c>
      <c r="B143" s="14"/>
      <c r="C143" s="14"/>
      <c r="D143" s="22"/>
      <c r="E143" s="22"/>
      <c r="F143" s="21"/>
      <c r="G143" s="20"/>
      <c r="H143" s="20"/>
      <c r="I143" s="20"/>
      <c r="J143" s="21"/>
      <c r="K143" s="21"/>
      <c r="L143" s="21"/>
      <c r="M143" s="7"/>
    </row>
    <row r="144" spans="1:13" x14ac:dyDescent="0.3">
      <c r="A144" s="1">
        <v>141</v>
      </c>
      <c r="B144" s="14"/>
      <c r="C144" s="14"/>
      <c r="D144" s="22"/>
      <c r="E144" s="23"/>
      <c r="F144" s="21"/>
      <c r="G144" s="20"/>
      <c r="H144" s="20"/>
      <c r="I144" s="20"/>
      <c r="J144" s="21"/>
      <c r="K144" s="21"/>
      <c r="L144" s="21"/>
      <c r="M144" s="7"/>
    </row>
    <row r="145" spans="1:13" x14ac:dyDescent="0.3">
      <c r="A145" s="1">
        <v>142</v>
      </c>
      <c r="B145" s="14"/>
      <c r="C145" s="14"/>
      <c r="D145" s="22"/>
      <c r="E145" s="23"/>
      <c r="F145" s="21"/>
      <c r="G145" s="20"/>
      <c r="H145" s="20"/>
      <c r="I145" s="20"/>
      <c r="J145" s="21"/>
      <c r="K145" s="21"/>
      <c r="L145" s="21"/>
      <c r="M145" s="7"/>
    </row>
    <row r="146" spans="1:13" x14ac:dyDescent="0.3">
      <c r="A146" s="1">
        <v>143</v>
      </c>
      <c r="B146" s="14"/>
      <c r="C146" s="14"/>
      <c r="D146" s="22"/>
      <c r="E146" s="22"/>
      <c r="F146" s="21"/>
      <c r="G146" s="20"/>
      <c r="H146" s="20"/>
      <c r="I146" s="20"/>
      <c r="J146" s="21"/>
      <c r="K146" s="21"/>
      <c r="L146" s="21"/>
      <c r="M146" s="7"/>
    </row>
    <row r="147" spans="1:13" x14ac:dyDescent="0.3">
      <c r="A147" s="2">
        <v>144</v>
      </c>
      <c r="B147" s="14"/>
      <c r="C147" s="14"/>
      <c r="D147" s="22"/>
      <c r="E147" s="23"/>
      <c r="F147" s="21"/>
      <c r="G147" s="20"/>
      <c r="H147" s="20"/>
      <c r="I147" s="20"/>
      <c r="J147" s="21"/>
      <c r="K147" s="21"/>
      <c r="L147" s="21"/>
      <c r="M147" s="7"/>
    </row>
    <row r="148" spans="1:13" x14ac:dyDescent="0.3">
      <c r="A148" s="1">
        <v>145</v>
      </c>
      <c r="B148" s="14"/>
      <c r="C148" s="14"/>
      <c r="D148" s="22"/>
      <c r="E148" s="23"/>
      <c r="F148" s="21"/>
      <c r="G148" s="20"/>
      <c r="H148" s="20"/>
      <c r="I148" s="20"/>
      <c r="J148" s="21"/>
      <c r="K148" s="21"/>
      <c r="L148" s="21"/>
      <c r="M148" s="7"/>
    </row>
    <row r="149" spans="1:13" x14ac:dyDescent="0.3">
      <c r="A149" s="1">
        <v>146</v>
      </c>
      <c r="B149" s="14"/>
      <c r="C149" s="14"/>
      <c r="D149" s="22"/>
      <c r="E149" s="22"/>
      <c r="F149" s="21"/>
      <c r="G149" s="20"/>
      <c r="H149" s="20"/>
      <c r="I149" s="20"/>
      <c r="J149" s="21"/>
      <c r="K149" s="21"/>
      <c r="L149" s="21"/>
      <c r="M149" s="7"/>
    </row>
    <row r="150" spans="1:13" x14ac:dyDescent="0.3">
      <c r="A150" s="1">
        <v>147</v>
      </c>
      <c r="B150" s="14"/>
      <c r="C150" s="14"/>
      <c r="D150" s="22"/>
      <c r="E150" s="23"/>
      <c r="F150" s="21"/>
      <c r="G150" s="20"/>
      <c r="H150" s="20"/>
      <c r="I150" s="20"/>
      <c r="J150" s="21"/>
      <c r="K150" s="21"/>
      <c r="L150" s="21"/>
      <c r="M150" s="7"/>
    </row>
    <row r="151" spans="1:13" x14ac:dyDescent="0.3">
      <c r="A151" s="1">
        <v>148</v>
      </c>
      <c r="B151" s="14"/>
      <c r="C151" s="14"/>
      <c r="D151" s="22"/>
      <c r="E151" s="23"/>
      <c r="F151" s="21"/>
      <c r="G151" s="20"/>
      <c r="H151" s="20"/>
      <c r="I151" s="20"/>
      <c r="J151" s="21"/>
      <c r="K151" s="21"/>
      <c r="L151" s="21"/>
      <c r="M151" s="7"/>
    </row>
    <row r="152" spans="1:13" x14ac:dyDescent="0.3">
      <c r="A152" s="1">
        <v>149</v>
      </c>
      <c r="B152" s="14"/>
      <c r="C152" s="14"/>
      <c r="D152" s="22"/>
      <c r="E152" s="22"/>
      <c r="F152" s="21"/>
      <c r="G152" s="20"/>
      <c r="H152" s="20"/>
      <c r="I152" s="20"/>
      <c r="J152" s="21"/>
      <c r="K152" s="21"/>
      <c r="L152" s="21"/>
      <c r="M152" s="7"/>
    </row>
    <row r="153" spans="1:13" x14ac:dyDescent="0.3">
      <c r="A153" s="2">
        <v>150</v>
      </c>
      <c r="B153" s="14"/>
      <c r="C153" s="14"/>
      <c r="D153" s="22"/>
      <c r="E153" s="23"/>
      <c r="F153" s="21"/>
      <c r="G153" s="20"/>
      <c r="H153" s="20"/>
      <c r="I153" s="20"/>
      <c r="J153" s="21"/>
      <c r="K153" s="21"/>
      <c r="L153" s="21"/>
      <c r="M153" s="7"/>
    </row>
    <row r="154" spans="1:13" x14ac:dyDescent="0.3">
      <c r="A154" s="1">
        <v>151</v>
      </c>
      <c r="B154" s="14"/>
      <c r="C154" s="14"/>
      <c r="D154" s="22"/>
      <c r="E154" s="23"/>
      <c r="F154" s="21"/>
      <c r="G154" s="20"/>
      <c r="H154" s="20"/>
      <c r="I154" s="20"/>
      <c r="J154" s="21"/>
      <c r="K154" s="21"/>
      <c r="L154" s="21"/>
      <c r="M154" s="7"/>
    </row>
    <row r="155" spans="1:13" x14ac:dyDescent="0.3">
      <c r="A155" s="1">
        <v>152</v>
      </c>
      <c r="B155" s="14"/>
      <c r="C155" s="14"/>
      <c r="D155" s="22"/>
      <c r="E155" s="22"/>
      <c r="F155" s="21"/>
      <c r="G155" s="20"/>
      <c r="H155" s="20"/>
      <c r="I155" s="20"/>
      <c r="J155" s="21"/>
      <c r="K155" s="21"/>
      <c r="L155" s="21"/>
      <c r="M155" s="7"/>
    </row>
    <row r="156" spans="1:13" x14ac:dyDescent="0.3">
      <c r="A156" s="1">
        <v>153</v>
      </c>
      <c r="B156" s="14"/>
      <c r="C156" s="14"/>
      <c r="D156" s="22"/>
      <c r="E156" s="23"/>
      <c r="F156" s="21"/>
      <c r="G156" s="20"/>
      <c r="H156" s="20"/>
      <c r="I156" s="20"/>
      <c r="J156" s="21"/>
      <c r="K156" s="21"/>
      <c r="L156" s="21"/>
      <c r="M156" s="7"/>
    </row>
    <row r="157" spans="1:13" x14ac:dyDescent="0.3">
      <c r="A157" s="1">
        <v>154</v>
      </c>
      <c r="B157" s="14"/>
      <c r="C157" s="14"/>
      <c r="D157" s="22"/>
      <c r="E157" s="23"/>
      <c r="F157" s="21"/>
      <c r="G157" s="20"/>
      <c r="H157" s="20"/>
      <c r="I157" s="20"/>
      <c r="J157" s="21"/>
      <c r="K157" s="21"/>
      <c r="L157" s="21"/>
      <c r="M157" s="7"/>
    </row>
    <row r="158" spans="1:13" x14ac:dyDescent="0.3">
      <c r="A158" s="1">
        <v>155</v>
      </c>
      <c r="B158" s="14"/>
      <c r="C158" s="14"/>
      <c r="D158" s="22"/>
      <c r="E158" s="22"/>
      <c r="F158" s="21"/>
      <c r="G158" s="20"/>
      <c r="H158" s="20"/>
      <c r="I158" s="20"/>
      <c r="J158" s="21"/>
      <c r="K158" s="21"/>
      <c r="L158" s="21"/>
      <c r="M158" s="7"/>
    </row>
    <row r="159" spans="1:13" x14ac:dyDescent="0.3">
      <c r="A159" s="2">
        <v>156</v>
      </c>
      <c r="B159" s="14"/>
      <c r="C159" s="14"/>
      <c r="D159" s="22"/>
      <c r="E159" s="23"/>
      <c r="F159" s="21"/>
      <c r="G159" s="20"/>
      <c r="H159" s="20"/>
      <c r="I159" s="20"/>
      <c r="J159" s="21"/>
      <c r="K159" s="21"/>
      <c r="L159" s="21"/>
      <c r="M159" s="7"/>
    </row>
    <row r="160" spans="1:13" x14ac:dyDescent="0.3">
      <c r="A160" s="1">
        <v>157</v>
      </c>
      <c r="B160" s="14"/>
      <c r="C160" s="14"/>
      <c r="D160" s="22"/>
      <c r="E160" s="23"/>
      <c r="F160" s="21"/>
      <c r="G160" s="20"/>
      <c r="H160" s="20"/>
      <c r="I160" s="20"/>
      <c r="J160" s="21"/>
      <c r="K160" s="21"/>
      <c r="L160" s="21"/>
      <c r="M160" s="7"/>
    </row>
    <row r="161" spans="1:13" x14ac:dyDescent="0.3">
      <c r="A161" s="1">
        <v>158</v>
      </c>
      <c r="B161" s="14"/>
      <c r="C161" s="14"/>
      <c r="D161" s="22"/>
      <c r="E161" s="22"/>
      <c r="F161" s="21"/>
      <c r="G161" s="20"/>
      <c r="H161" s="20"/>
      <c r="I161" s="20"/>
      <c r="J161" s="21"/>
      <c r="K161" s="21"/>
      <c r="L161" s="21"/>
      <c r="M161" s="7"/>
    </row>
    <row r="162" spans="1:13" x14ac:dyDescent="0.3">
      <c r="A162" s="1">
        <v>159</v>
      </c>
      <c r="B162" s="14"/>
      <c r="C162" s="14"/>
      <c r="D162" s="22"/>
      <c r="E162" s="23"/>
      <c r="F162" s="21"/>
      <c r="G162" s="20"/>
      <c r="H162" s="20"/>
      <c r="I162" s="20"/>
      <c r="J162" s="21"/>
      <c r="K162" s="21"/>
      <c r="L162" s="21"/>
      <c r="M162" s="7"/>
    </row>
    <row r="163" spans="1:13" x14ac:dyDescent="0.3">
      <c r="A163" s="1">
        <v>160</v>
      </c>
      <c r="B163" s="14"/>
      <c r="C163" s="14"/>
      <c r="D163" s="22"/>
      <c r="E163" s="23"/>
      <c r="F163" s="21"/>
      <c r="G163" s="20"/>
      <c r="H163" s="20"/>
      <c r="I163" s="20"/>
      <c r="J163" s="21"/>
      <c r="K163" s="21"/>
      <c r="L163" s="21"/>
      <c r="M163" s="7"/>
    </row>
    <row r="164" spans="1:13" x14ac:dyDescent="0.3">
      <c r="A164" s="1">
        <v>161</v>
      </c>
      <c r="B164" s="14"/>
      <c r="C164" s="14"/>
      <c r="D164" s="22"/>
      <c r="E164" s="22"/>
      <c r="F164" s="21"/>
      <c r="G164" s="20"/>
      <c r="H164" s="20"/>
      <c r="I164" s="20"/>
      <c r="J164" s="21"/>
      <c r="K164" s="21"/>
      <c r="L164" s="21"/>
      <c r="M164" s="7"/>
    </row>
    <row r="165" spans="1:13" x14ac:dyDescent="0.3">
      <c r="A165" s="2">
        <v>162</v>
      </c>
      <c r="B165" s="14"/>
      <c r="C165" s="14"/>
      <c r="D165" s="22"/>
      <c r="E165" s="23"/>
      <c r="F165" s="21"/>
      <c r="G165" s="20"/>
      <c r="H165" s="20"/>
      <c r="I165" s="20"/>
      <c r="J165" s="21"/>
      <c r="K165" s="21"/>
      <c r="L165" s="21"/>
      <c r="M165" s="7"/>
    </row>
    <row r="166" spans="1:13" x14ac:dyDescent="0.3">
      <c r="A166" s="1">
        <v>163</v>
      </c>
      <c r="B166" s="14"/>
      <c r="C166" s="14"/>
      <c r="D166" s="22"/>
      <c r="E166" s="23"/>
      <c r="F166" s="21"/>
      <c r="G166" s="20"/>
      <c r="H166" s="26"/>
      <c r="I166" s="20"/>
      <c r="J166" s="21"/>
      <c r="K166" s="21"/>
      <c r="L166" s="21"/>
      <c r="M166" s="7"/>
    </row>
    <row r="167" spans="1:13" x14ac:dyDescent="0.3">
      <c r="A167" s="1">
        <v>164</v>
      </c>
      <c r="B167" s="14"/>
      <c r="C167" s="14"/>
      <c r="D167" s="22"/>
      <c r="E167" s="22"/>
      <c r="F167" s="21"/>
      <c r="G167" s="20"/>
      <c r="H167" s="20"/>
      <c r="I167" s="20"/>
      <c r="J167" s="21"/>
      <c r="K167" s="21"/>
      <c r="L167" s="21"/>
      <c r="M167" s="7"/>
    </row>
    <row r="168" spans="1:13" x14ac:dyDescent="0.3">
      <c r="A168" s="1">
        <v>165</v>
      </c>
      <c r="B168" s="14"/>
      <c r="C168" s="14"/>
      <c r="D168" s="22"/>
      <c r="E168" s="23"/>
      <c r="F168" s="21"/>
      <c r="G168" s="20"/>
      <c r="H168" s="20"/>
      <c r="I168" s="20"/>
      <c r="J168" s="21"/>
      <c r="K168" s="21"/>
      <c r="L168" s="21"/>
      <c r="M168" s="7"/>
    </row>
    <row r="169" spans="1:13" x14ac:dyDescent="0.3">
      <c r="A169" s="1">
        <v>166</v>
      </c>
      <c r="B169" s="14"/>
      <c r="C169" s="14"/>
      <c r="D169" s="22"/>
      <c r="E169" s="23"/>
      <c r="F169" s="21"/>
      <c r="G169" s="20"/>
      <c r="H169" s="20"/>
      <c r="I169" s="20"/>
      <c r="J169" s="21"/>
      <c r="K169" s="21"/>
      <c r="L169" s="21"/>
      <c r="M169" s="7"/>
    </row>
    <row r="170" spans="1:13" x14ac:dyDescent="0.3">
      <c r="A170" s="1">
        <v>167</v>
      </c>
      <c r="B170" s="8"/>
      <c r="C170" s="14"/>
      <c r="D170" s="22"/>
      <c r="E170" s="22"/>
      <c r="F170" s="21"/>
      <c r="G170" s="20"/>
      <c r="H170" s="20"/>
      <c r="I170" s="20"/>
      <c r="J170" s="21"/>
      <c r="K170" s="21"/>
      <c r="L170" s="21"/>
      <c r="M170" s="7"/>
    </row>
    <row r="171" spans="1:13" x14ac:dyDescent="0.3">
      <c r="A171" s="2">
        <v>168</v>
      </c>
      <c r="B171" s="8"/>
      <c r="C171" s="14"/>
      <c r="D171" s="22"/>
      <c r="E171" s="23"/>
      <c r="F171" s="21"/>
      <c r="G171" s="20"/>
      <c r="H171" s="20"/>
      <c r="I171" s="20"/>
      <c r="J171" s="21"/>
      <c r="K171" s="21"/>
      <c r="L171" s="21"/>
      <c r="M171" s="7"/>
    </row>
    <row r="172" spans="1:13" x14ac:dyDescent="0.3">
      <c r="A172" s="1">
        <v>169</v>
      </c>
      <c r="B172" s="8"/>
      <c r="C172" s="14"/>
      <c r="D172" s="22"/>
      <c r="E172" s="23"/>
      <c r="F172" s="21"/>
      <c r="G172" s="20"/>
      <c r="H172" s="20"/>
      <c r="I172" s="20"/>
      <c r="J172" s="21"/>
      <c r="K172" s="21"/>
      <c r="L172" s="21"/>
      <c r="M172" s="7"/>
    </row>
    <row r="173" spans="1:13" x14ac:dyDescent="0.3">
      <c r="A173" s="1">
        <v>170</v>
      </c>
      <c r="B173" s="8"/>
      <c r="C173" s="14"/>
      <c r="D173" s="22"/>
      <c r="E173" s="22"/>
      <c r="F173" s="21"/>
      <c r="G173" s="20"/>
      <c r="H173" s="20"/>
      <c r="I173" s="20"/>
      <c r="J173" s="21"/>
      <c r="K173" s="21"/>
      <c r="L173" s="21"/>
      <c r="M173" s="7"/>
    </row>
    <row r="174" spans="1:13" x14ac:dyDescent="0.3">
      <c r="A174" s="1">
        <v>171</v>
      </c>
      <c r="B174" s="8"/>
      <c r="C174" s="14"/>
      <c r="D174" s="22"/>
      <c r="E174" s="23"/>
      <c r="F174" s="21"/>
      <c r="G174" s="20"/>
      <c r="H174" s="20"/>
      <c r="I174" s="20"/>
      <c r="J174" s="21"/>
      <c r="K174" s="21"/>
      <c r="L174" s="21"/>
      <c r="M174" s="7"/>
    </row>
    <row r="175" spans="1:13" x14ac:dyDescent="0.3">
      <c r="A175" s="1">
        <v>172</v>
      </c>
      <c r="B175" s="8"/>
      <c r="C175" s="14"/>
      <c r="D175" s="22"/>
      <c r="E175" s="23"/>
      <c r="F175" s="21"/>
      <c r="G175" s="20"/>
      <c r="H175" s="20"/>
      <c r="I175" s="20"/>
      <c r="J175" s="21"/>
      <c r="K175" s="21"/>
      <c r="L175" s="21"/>
      <c r="M175" s="7"/>
    </row>
    <row r="176" spans="1:13" x14ac:dyDescent="0.3">
      <c r="A176" s="1">
        <v>173</v>
      </c>
      <c r="B176" s="8"/>
      <c r="C176" s="14"/>
      <c r="D176" s="22"/>
      <c r="E176" s="22"/>
      <c r="F176" s="21"/>
      <c r="G176" s="20"/>
      <c r="H176" s="20"/>
      <c r="I176" s="20"/>
      <c r="J176" s="21"/>
      <c r="K176" s="21"/>
      <c r="L176" s="21"/>
      <c r="M176" s="7"/>
    </row>
    <row r="177" spans="1:13" x14ac:dyDescent="0.3">
      <c r="A177" s="2">
        <v>174</v>
      </c>
      <c r="B177" s="8"/>
      <c r="C177" s="14"/>
      <c r="D177" s="22"/>
      <c r="E177" s="23"/>
      <c r="F177" s="21"/>
      <c r="G177" s="20"/>
      <c r="H177" s="20"/>
      <c r="I177" s="20"/>
      <c r="J177" s="21"/>
      <c r="K177" s="21"/>
      <c r="L177" s="21"/>
      <c r="M177" s="7"/>
    </row>
    <row r="178" spans="1:13" x14ac:dyDescent="0.3">
      <c r="A178" s="1">
        <v>175</v>
      </c>
      <c r="B178" s="8"/>
      <c r="C178" s="14"/>
      <c r="D178" s="22"/>
      <c r="E178" s="23"/>
      <c r="F178" s="21"/>
      <c r="G178" s="20"/>
      <c r="H178" s="20"/>
      <c r="I178" s="20"/>
      <c r="J178" s="21"/>
      <c r="K178" s="21"/>
      <c r="L178" s="21"/>
      <c r="M178" s="7"/>
    </row>
    <row r="179" spans="1:13" x14ac:dyDescent="0.3">
      <c r="A179" s="1">
        <v>176</v>
      </c>
      <c r="B179" s="8"/>
      <c r="C179" s="14"/>
      <c r="D179" s="22"/>
      <c r="E179" s="22"/>
      <c r="F179" s="21"/>
      <c r="G179" s="20"/>
      <c r="H179" s="20"/>
      <c r="I179" s="20"/>
      <c r="J179" s="21"/>
      <c r="K179" s="21"/>
      <c r="L179" s="21"/>
      <c r="M179" s="7"/>
    </row>
    <row r="180" spans="1:13" x14ac:dyDescent="0.3">
      <c r="A180" s="1">
        <v>177</v>
      </c>
      <c r="B180" s="8"/>
      <c r="C180" s="14"/>
      <c r="D180" s="22"/>
      <c r="E180" s="23"/>
      <c r="F180" s="21"/>
      <c r="G180" s="20"/>
      <c r="H180" s="20"/>
      <c r="I180" s="20"/>
      <c r="J180" s="21"/>
      <c r="K180" s="21"/>
      <c r="L180" s="21"/>
      <c r="M180" s="7"/>
    </row>
    <row r="181" spans="1:13" x14ac:dyDescent="0.3">
      <c r="A181" s="1">
        <v>178</v>
      </c>
      <c r="B181" s="8"/>
      <c r="C181" s="14"/>
      <c r="D181" s="22"/>
      <c r="E181" s="23"/>
      <c r="F181" s="21"/>
      <c r="G181" s="20"/>
      <c r="H181" s="20"/>
      <c r="I181" s="20"/>
      <c r="J181" s="21"/>
      <c r="K181" s="21"/>
      <c r="L181" s="21"/>
      <c r="M181" s="7"/>
    </row>
    <row r="182" spans="1:13" x14ac:dyDescent="0.3">
      <c r="A182" s="1">
        <v>179</v>
      </c>
      <c r="B182" s="8"/>
      <c r="C182" s="14"/>
      <c r="D182" s="22"/>
      <c r="E182" s="22"/>
      <c r="F182" s="21"/>
      <c r="G182" s="20"/>
      <c r="H182" s="20"/>
      <c r="I182" s="20"/>
      <c r="J182" s="21"/>
      <c r="K182" s="21"/>
      <c r="L182" s="21"/>
      <c r="M182" s="7"/>
    </row>
    <row r="183" spans="1:13" x14ac:dyDescent="0.3">
      <c r="A183" s="2">
        <v>180</v>
      </c>
      <c r="B183" s="8"/>
      <c r="C183" s="14"/>
      <c r="D183" s="22"/>
      <c r="E183" s="23"/>
      <c r="F183" s="21"/>
      <c r="G183" s="20"/>
      <c r="H183" s="20"/>
      <c r="I183" s="20"/>
      <c r="J183" s="21"/>
      <c r="K183" s="21"/>
      <c r="L183" s="21"/>
      <c r="M183" s="7"/>
    </row>
    <row r="184" spans="1:13" x14ac:dyDescent="0.3">
      <c r="A184" s="1">
        <v>181</v>
      </c>
      <c r="B184" s="8"/>
      <c r="C184" s="14"/>
      <c r="D184" s="22"/>
      <c r="E184" s="23"/>
      <c r="F184" s="21"/>
      <c r="G184" s="20"/>
      <c r="H184" s="20"/>
      <c r="I184" s="20"/>
      <c r="J184" s="21"/>
      <c r="K184" s="21"/>
      <c r="L184" s="21"/>
      <c r="M184" s="7"/>
    </row>
    <row r="185" spans="1:13" x14ac:dyDescent="0.3">
      <c r="A185" s="1">
        <v>182</v>
      </c>
      <c r="B185" s="8"/>
      <c r="C185" s="14"/>
      <c r="D185" s="22"/>
      <c r="E185" s="22"/>
      <c r="F185" s="21"/>
      <c r="G185" s="20"/>
      <c r="H185" s="20"/>
      <c r="I185" s="20"/>
      <c r="J185" s="21"/>
      <c r="K185" s="21"/>
      <c r="L185" s="21"/>
      <c r="M185" s="7"/>
    </row>
    <row r="186" spans="1:13" x14ac:dyDescent="0.3">
      <c r="A186" s="1">
        <v>183</v>
      </c>
      <c r="B186" s="8"/>
      <c r="C186" s="14"/>
      <c r="D186" s="22"/>
      <c r="E186" s="23"/>
      <c r="F186" s="21"/>
      <c r="G186" s="20"/>
      <c r="H186" s="20"/>
      <c r="I186" s="20"/>
      <c r="J186" s="21"/>
      <c r="K186" s="21"/>
      <c r="L186" s="21"/>
      <c r="M186" s="7"/>
    </row>
    <row r="187" spans="1:13" x14ac:dyDescent="0.3">
      <c r="A187" s="1">
        <v>184</v>
      </c>
      <c r="B187" s="8"/>
      <c r="C187" s="14"/>
      <c r="D187" s="22"/>
      <c r="E187" s="23"/>
      <c r="F187" s="21"/>
      <c r="G187" s="20"/>
      <c r="H187" s="20"/>
      <c r="I187" s="20"/>
      <c r="J187" s="21"/>
      <c r="K187" s="21"/>
      <c r="L187" s="21"/>
      <c r="M187" s="7"/>
    </row>
    <row r="188" spans="1:13" x14ac:dyDescent="0.3">
      <c r="A188" s="1">
        <v>185</v>
      </c>
      <c r="B188" s="8"/>
      <c r="C188" s="14"/>
      <c r="D188" s="22"/>
      <c r="E188" s="22"/>
      <c r="F188" s="21"/>
      <c r="G188" s="20"/>
      <c r="H188" s="20"/>
      <c r="I188" s="20"/>
      <c r="J188" s="21"/>
      <c r="K188" s="21"/>
      <c r="L188" s="21"/>
      <c r="M188" s="7"/>
    </row>
    <row r="189" spans="1:13" x14ac:dyDescent="0.3">
      <c r="A189" s="2">
        <v>186</v>
      </c>
      <c r="B189" s="8"/>
      <c r="C189" s="14"/>
      <c r="D189" s="22"/>
      <c r="E189" s="23"/>
      <c r="F189" s="21"/>
      <c r="G189" s="20"/>
      <c r="H189" s="20"/>
      <c r="I189" s="20"/>
      <c r="J189" s="21"/>
      <c r="K189" s="21"/>
      <c r="L189" s="21"/>
      <c r="M189" s="7"/>
    </row>
    <row r="190" spans="1:13" x14ac:dyDescent="0.3">
      <c r="A190" s="1">
        <v>187</v>
      </c>
      <c r="B190" s="8"/>
      <c r="C190" s="14"/>
      <c r="D190" s="22"/>
      <c r="E190" s="23"/>
      <c r="F190" s="21"/>
      <c r="G190" s="20"/>
      <c r="H190" s="20"/>
      <c r="I190" s="20"/>
      <c r="J190" s="21"/>
      <c r="K190" s="21"/>
      <c r="L190" s="21"/>
      <c r="M190" s="7"/>
    </row>
    <row r="191" spans="1:13" x14ac:dyDescent="0.3">
      <c r="A191" s="1">
        <v>188</v>
      </c>
      <c r="B191" s="8"/>
      <c r="C191" s="14"/>
      <c r="D191" s="22"/>
      <c r="E191" s="22"/>
      <c r="F191" s="21"/>
      <c r="G191" s="20"/>
      <c r="H191" s="20"/>
      <c r="I191" s="20"/>
      <c r="J191" s="21"/>
      <c r="K191" s="21"/>
      <c r="L191" s="21"/>
      <c r="M191" s="7"/>
    </row>
    <row r="192" spans="1:13" x14ac:dyDescent="0.3">
      <c r="A192" s="1">
        <v>189</v>
      </c>
      <c r="B192" s="8"/>
      <c r="C192" s="14"/>
      <c r="D192" s="22"/>
      <c r="E192" s="23"/>
      <c r="F192" s="21"/>
      <c r="G192" s="20"/>
      <c r="H192" s="20"/>
      <c r="I192" s="20"/>
      <c r="J192" s="21"/>
      <c r="K192" s="21"/>
      <c r="L192" s="21"/>
      <c r="M192" s="7"/>
    </row>
    <row r="193" spans="1:13" x14ac:dyDescent="0.3">
      <c r="A193" s="1">
        <v>190</v>
      </c>
      <c r="B193" s="8"/>
      <c r="C193" s="14"/>
      <c r="D193" s="22"/>
      <c r="E193" s="23"/>
      <c r="F193" s="21"/>
      <c r="G193" s="20"/>
      <c r="H193" s="20"/>
      <c r="I193" s="20"/>
      <c r="J193" s="21"/>
      <c r="K193" s="21"/>
      <c r="L193" s="21"/>
      <c r="M193" s="7"/>
    </row>
    <row r="194" spans="1:13" x14ac:dyDescent="0.3">
      <c r="A194" s="1">
        <v>191</v>
      </c>
      <c r="B194" s="8"/>
      <c r="C194" s="14"/>
      <c r="D194" s="22"/>
      <c r="E194" s="22"/>
      <c r="F194" s="21"/>
      <c r="G194" s="20"/>
      <c r="H194" s="20"/>
      <c r="I194" s="20"/>
      <c r="J194" s="21"/>
      <c r="K194" s="21"/>
      <c r="L194" s="21"/>
      <c r="M194" s="7"/>
    </row>
    <row r="195" spans="1:13" x14ac:dyDescent="0.3">
      <c r="A195" s="2">
        <v>192</v>
      </c>
      <c r="B195" s="8"/>
      <c r="C195" s="14"/>
      <c r="D195" s="22"/>
      <c r="E195" s="23"/>
      <c r="F195" s="21"/>
      <c r="G195" s="20"/>
      <c r="H195" s="20"/>
      <c r="I195" s="20"/>
      <c r="J195" s="21"/>
      <c r="K195" s="21"/>
      <c r="L195" s="21"/>
      <c r="M195" s="7"/>
    </row>
    <row r="196" spans="1:13" x14ac:dyDescent="0.3">
      <c r="A196" s="1">
        <v>193</v>
      </c>
      <c r="B196" s="8"/>
      <c r="C196" s="14"/>
      <c r="D196" s="22"/>
      <c r="E196" s="23"/>
      <c r="F196" s="21"/>
      <c r="G196" s="20"/>
      <c r="H196" s="20"/>
      <c r="I196" s="20"/>
      <c r="J196" s="21"/>
      <c r="K196" s="21"/>
      <c r="L196" s="21"/>
      <c r="M196" s="7"/>
    </row>
    <row r="197" spans="1:13" x14ac:dyDescent="0.3">
      <c r="A197" s="1">
        <v>194</v>
      </c>
      <c r="B197" s="8"/>
      <c r="C197" s="14"/>
      <c r="D197" s="22"/>
      <c r="E197" s="22"/>
      <c r="F197" s="21"/>
      <c r="G197" s="20"/>
      <c r="H197" s="20"/>
      <c r="I197" s="20"/>
      <c r="J197" s="21"/>
      <c r="K197" s="21"/>
      <c r="L197" s="21"/>
      <c r="M197" s="7"/>
    </row>
    <row r="198" spans="1:13" x14ac:dyDescent="0.3">
      <c r="A198" s="1">
        <v>195</v>
      </c>
      <c r="B198" s="8"/>
      <c r="C198" s="14"/>
      <c r="D198" s="22"/>
      <c r="E198" s="23"/>
      <c r="F198" s="21"/>
      <c r="G198" s="20"/>
      <c r="H198" s="20"/>
      <c r="I198" s="20"/>
      <c r="J198" s="21"/>
      <c r="K198" s="21"/>
      <c r="L198" s="21"/>
      <c r="M198" s="7"/>
    </row>
    <row r="199" spans="1:13" x14ac:dyDescent="0.3">
      <c r="A199" s="1">
        <v>196</v>
      </c>
      <c r="B199" s="8"/>
      <c r="C199" s="14"/>
      <c r="D199" s="22"/>
      <c r="E199" s="23"/>
      <c r="F199" s="21"/>
      <c r="G199" s="20"/>
      <c r="H199" s="20"/>
      <c r="I199" s="20"/>
      <c r="J199" s="21"/>
      <c r="K199" s="21"/>
      <c r="L199" s="21"/>
      <c r="M199" s="7"/>
    </row>
    <row r="200" spans="1:13" x14ac:dyDescent="0.3">
      <c r="A200" s="1">
        <v>197</v>
      </c>
      <c r="B200" s="8"/>
      <c r="C200" s="14"/>
      <c r="D200" s="22"/>
      <c r="E200" s="22"/>
      <c r="F200" s="21"/>
      <c r="G200" s="20"/>
      <c r="H200" s="20"/>
      <c r="I200" s="20"/>
      <c r="J200" s="21"/>
      <c r="K200" s="21"/>
      <c r="L200" s="21"/>
      <c r="M200" s="7"/>
    </row>
    <row r="201" spans="1:13" x14ac:dyDescent="0.3">
      <c r="A201" s="2">
        <v>198</v>
      </c>
      <c r="B201" s="8"/>
      <c r="C201" s="14"/>
      <c r="D201" s="22"/>
      <c r="E201" s="23"/>
      <c r="F201" s="21"/>
      <c r="G201" s="20"/>
      <c r="H201" s="20"/>
      <c r="I201" s="20"/>
      <c r="J201" s="21"/>
      <c r="K201" s="21"/>
      <c r="L201" s="21"/>
      <c r="M201" s="7"/>
    </row>
    <row r="202" spans="1:13" x14ac:dyDescent="0.3">
      <c r="A202" s="1">
        <v>199</v>
      </c>
      <c r="B202" s="8"/>
      <c r="C202" s="14"/>
      <c r="D202" s="22"/>
      <c r="E202" s="23"/>
      <c r="F202" s="21"/>
      <c r="G202" s="20"/>
      <c r="H202" s="20"/>
      <c r="I202" s="20"/>
      <c r="J202" s="21"/>
      <c r="K202" s="21"/>
      <c r="L202" s="21"/>
      <c r="M202" s="7"/>
    </row>
    <row r="203" spans="1:13" x14ac:dyDescent="0.3">
      <c r="A203" s="1">
        <v>200</v>
      </c>
      <c r="B203" s="8"/>
      <c r="C203" s="14"/>
      <c r="D203" s="22"/>
      <c r="E203" s="22"/>
      <c r="F203" s="21"/>
      <c r="G203" s="20"/>
      <c r="H203" s="20"/>
      <c r="I203" s="20"/>
      <c r="J203" s="21"/>
      <c r="K203" s="21"/>
      <c r="L203" s="21"/>
      <c r="M203" s="7"/>
    </row>
    <row r="204" spans="1:13" x14ac:dyDescent="0.3">
      <c r="A204" s="1">
        <v>201</v>
      </c>
      <c r="B204" s="8"/>
      <c r="C204" s="14"/>
      <c r="D204" s="22"/>
      <c r="E204" s="23"/>
      <c r="F204" s="21"/>
      <c r="G204" s="20"/>
      <c r="H204" s="20"/>
      <c r="I204" s="20"/>
      <c r="J204" s="21"/>
      <c r="K204" s="21"/>
      <c r="L204" s="21"/>
      <c r="M204" s="7"/>
    </row>
    <row r="205" spans="1:13" x14ac:dyDescent="0.3">
      <c r="A205" s="1">
        <v>202</v>
      </c>
      <c r="B205" s="8"/>
      <c r="C205" s="14"/>
      <c r="D205" s="22"/>
      <c r="E205" s="23"/>
      <c r="F205" s="21"/>
      <c r="G205" s="20"/>
      <c r="H205" s="20"/>
      <c r="I205" s="20"/>
      <c r="J205" s="21"/>
      <c r="K205" s="21"/>
      <c r="L205" s="21"/>
      <c r="M205" s="7"/>
    </row>
    <row r="206" spans="1:13" x14ac:dyDescent="0.3">
      <c r="A206" s="1">
        <v>203</v>
      </c>
      <c r="B206" s="8"/>
      <c r="C206" s="14"/>
      <c r="D206" s="22"/>
      <c r="E206" s="22"/>
      <c r="F206" s="21"/>
      <c r="G206" s="20"/>
      <c r="H206" s="20"/>
      <c r="I206" s="20"/>
      <c r="J206" s="21"/>
      <c r="K206" s="21"/>
      <c r="L206" s="21"/>
      <c r="M206" s="7"/>
    </row>
    <row r="207" spans="1:13" x14ac:dyDescent="0.3">
      <c r="A207" s="2">
        <v>204</v>
      </c>
      <c r="B207" s="8"/>
      <c r="C207" s="14"/>
      <c r="D207" s="22"/>
      <c r="E207" s="23"/>
      <c r="F207" s="21"/>
      <c r="G207" s="20"/>
      <c r="H207" s="20"/>
      <c r="I207" s="20"/>
      <c r="J207" s="21"/>
      <c r="K207" s="21"/>
      <c r="L207" s="21"/>
      <c r="M207" s="7"/>
    </row>
    <row r="208" spans="1:13" x14ac:dyDescent="0.3">
      <c r="A208" s="1">
        <v>205</v>
      </c>
      <c r="B208" s="8"/>
      <c r="C208" s="14"/>
      <c r="D208" s="22"/>
      <c r="E208" s="4"/>
      <c r="F208" s="5"/>
      <c r="G208" s="6"/>
      <c r="H208" s="6"/>
      <c r="I208" s="6"/>
      <c r="J208" s="5"/>
      <c r="K208" s="5"/>
      <c r="L208" s="5"/>
      <c r="M208" s="7"/>
    </row>
    <row r="209" spans="1:13" x14ac:dyDescent="0.3">
      <c r="A209" s="1">
        <v>206</v>
      </c>
      <c r="B209" s="8"/>
      <c r="C209" s="14"/>
      <c r="D209" s="22"/>
      <c r="E209" s="3"/>
      <c r="F209" s="5"/>
      <c r="G209" s="6"/>
      <c r="H209" s="6"/>
      <c r="I209" s="6"/>
      <c r="J209" s="5"/>
      <c r="K209" s="5"/>
      <c r="L209" s="5"/>
      <c r="M209" s="7"/>
    </row>
    <row r="210" spans="1:13" x14ac:dyDescent="0.3">
      <c r="A210" s="1">
        <v>207</v>
      </c>
      <c r="B210" s="8"/>
      <c r="C210" s="14"/>
      <c r="D210" s="22"/>
      <c r="E210" s="4"/>
      <c r="F210" s="5"/>
      <c r="G210" s="6"/>
      <c r="H210" s="6"/>
      <c r="I210" s="6"/>
      <c r="J210" s="5"/>
      <c r="K210" s="5"/>
      <c r="L210" s="5"/>
      <c r="M210" s="7"/>
    </row>
    <row r="211" spans="1:13" x14ac:dyDescent="0.3">
      <c r="A211" s="1">
        <v>208</v>
      </c>
      <c r="B211" s="8"/>
      <c r="C211" s="14"/>
      <c r="D211" s="22"/>
      <c r="E211" s="4"/>
      <c r="F211" s="5"/>
      <c r="G211" s="6"/>
      <c r="H211" s="6"/>
      <c r="I211" s="6"/>
      <c r="J211" s="5"/>
      <c r="K211" s="5"/>
      <c r="L211" s="5"/>
      <c r="M211" s="7"/>
    </row>
    <row r="212" spans="1:13" x14ac:dyDescent="0.3">
      <c r="A212" s="1">
        <v>209</v>
      </c>
      <c r="B212" s="8"/>
      <c r="C212" s="14"/>
      <c r="D212" s="22"/>
      <c r="E212" s="3"/>
      <c r="F212" s="5"/>
      <c r="G212" s="6"/>
      <c r="H212" s="6"/>
      <c r="I212" s="6"/>
      <c r="J212" s="5"/>
      <c r="K212" s="5"/>
      <c r="L212" s="5"/>
      <c r="M212" s="7"/>
    </row>
    <row r="213" spans="1:13" x14ac:dyDescent="0.3">
      <c r="A213" s="2">
        <v>210</v>
      </c>
      <c r="B213" s="8"/>
      <c r="C213" s="14"/>
      <c r="D213" s="22"/>
      <c r="E213" s="4"/>
      <c r="F213" s="5"/>
      <c r="G213" s="6"/>
      <c r="H213" s="6"/>
      <c r="I213" s="6"/>
      <c r="J213" s="5"/>
      <c r="K213" s="5"/>
      <c r="L213" s="5"/>
      <c r="M213" s="7"/>
    </row>
    <row r="214" spans="1:13" x14ac:dyDescent="0.3">
      <c r="A214" s="1">
        <v>211</v>
      </c>
      <c r="B214" s="8"/>
      <c r="C214" s="14"/>
      <c r="D214" s="22"/>
      <c r="E214" s="4"/>
      <c r="F214" s="5"/>
      <c r="G214" s="6"/>
      <c r="H214" s="6"/>
      <c r="I214" s="6"/>
      <c r="J214" s="5"/>
      <c r="K214" s="5"/>
      <c r="L214" s="5"/>
      <c r="M214" s="7"/>
    </row>
    <row r="215" spans="1:13" x14ac:dyDescent="0.3">
      <c r="A215" s="1">
        <v>212</v>
      </c>
      <c r="B215" s="8"/>
      <c r="C215" s="14"/>
      <c r="D215" s="22"/>
      <c r="E215" s="3"/>
      <c r="F215" s="5"/>
      <c r="G215" s="6"/>
      <c r="H215" s="6"/>
      <c r="I215" s="6"/>
      <c r="J215" s="5"/>
      <c r="K215" s="5"/>
      <c r="L215" s="5"/>
      <c r="M215" s="7"/>
    </row>
    <row r="216" spans="1:13" x14ac:dyDescent="0.3">
      <c r="A216" s="1">
        <v>213</v>
      </c>
      <c r="B216" s="8"/>
      <c r="C216" s="14"/>
      <c r="D216" s="22"/>
      <c r="E216" s="4"/>
      <c r="F216" s="5"/>
      <c r="G216" s="6"/>
      <c r="H216" s="6"/>
      <c r="I216" s="6"/>
      <c r="J216" s="5"/>
      <c r="K216" s="5"/>
      <c r="L216" s="5"/>
      <c r="M216" s="7"/>
    </row>
    <row r="217" spans="1:13" x14ac:dyDescent="0.3">
      <c r="A217" s="1">
        <v>214</v>
      </c>
      <c r="B217" s="8"/>
      <c r="C217" s="14"/>
      <c r="D217" s="22"/>
      <c r="E217" s="4"/>
      <c r="F217" s="5"/>
      <c r="G217" s="6"/>
      <c r="H217" s="6"/>
      <c r="I217" s="6"/>
      <c r="J217" s="5"/>
      <c r="K217" s="5"/>
      <c r="L217" s="5"/>
      <c r="M217" s="7"/>
    </row>
    <row r="218" spans="1:13" x14ac:dyDescent="0.3">
      <c r="A218" s="1">
        <v>215</v>
      </c>
      <c r="B218" s="8"/>
      <c r="C218" s="14"/>
      <c r="D218" s="3"/>
      <c r="E218" s="3"/>
      <c r="F218" s="5"/>
      <c r="G218" s="6"/>
      <c r="H218" s="6"/>
      <c r="I218" s="6"/>
      <c r="J218" s="5"/>
      <c r="K218" s="5"/>
      <c r="L218" s="5"/>
      <c r="M218" s="7"/>
    </row>
    <row r="219" spans="1:13" x14ac:dyDescent="0.3">
      <c r="A219" s="1">
        <v>216</v>
      </c>
      <c r="B219" s="8"/>
      <c r="C219" s="14"/>
      <c r="D219" s="3"/>
      <c r="E219" s="4"/>
      <c r="F219" s="5"/>
      <c r="G219" s="6"/>
      <c r="H219" s="6"/>
      <c r="I219" s="6"/>
      <c r="J219" s="5"/>
      <c r="K219" s="5"/>
      <c r="L219" s="5"/>
      <c r="M219" s="7"/>
    </row>
    <row r="220" spans="1:13" x14ac:dyDescent="0.3">
      <c r="A220" s="1">
        <v>217</v>
      </c>
      <c r="B220" s="8"/>
      <c r="C220" s="14"/>
      <c r="D220" s="3"/>
      <c r="E220" s="4"/>
      <c r="F220" s="5"/>
      <c r="G220" s="6"/>
      <c r="H220" s="6"/>
      <c r="I220" s="6"/>
      <c r="J220" s="5"/>
      <c r="K220" s="5"/>
      <c r="L220" s="5"/>
      <c r="M220" s="7"/>
    </row>
    <row r="221" spans="1:13" x14ac:dyDescent="0.3">
      <c r="A221" s="1">
        <v>218</v>
      </c>
      <c r="B221" s="8"/>
      <c r="C221" s="14"/>
      <c r="D221" s="3"/>
      <c r="E221" s="3"/>
      <c r="F221" s="5"/>
      <c r="G221" s="6"/>
      <c r="H221" s="6"/>
      <c r="I221" s="6"/>
      <c r="J221" s="5"/>
      <c r="K221" s="5"/>
      <c r="L221" s="5"/>
      <c r="M221" s="7"/>
    </row>
    <row r="222" spans="1:13" x14ac:dyDescent="0.3">
      <c r="A222" s="1">
        <v>219</v>
      </c>
      <c r="B222" s="8"/>
      <c r="C222" s="14"/>
      <c r="D222" s="3"/>
      <c r="E222" s="4"/>
      <c r="F222" s="5"/>
      <c r="G222" s="6"/>
      <c r="H222" s="6"/>
      <c r="I222" s="6"/>
      <c r="J222" s="5"/>
      <c r="K222" s="5"/>
      <c r="L222" s="5"/>
      <c r="M222" s="7"/>
    </row>
    <row r="223" spans="1:13" x14ac:dyDescent="0.3">
      <c r="A223" s="1">
        <v>220</v>
      </c>
      <c r="B223" s="8"/>
      <c r="C223" s="14"/>
      <c r="D223" s="3"/>
      <c r="E223" s="4"/>
      <c r="F223" s="5"/>
      <c r="G223" s="6"/>
      <c r="H223" s="6"/>
      <c r="I223" s="6"/>
      <c r="J223" s="5"/>
      <c r="K223" s="5"/>
      <c r="L223" s="5"/>
      <c r="M223" s="7"/>
    </row>
    <row r="224" spans="1:13" x14ac:dyDescent="0.3">
      <c r="A224" s="1">
        <v>221</v>
      </c>
      <c r="B224" s="8"/>
      <c r="C224" s="14"/>
      <c r="D224" s="3"/>
      <c r="E224" s="3"/>
      <c r="F224" s="5"/>
      <c r="G224" s="6"/>
      <c r="H224" s="6"/>
      <c r="I224" s="6"/>
      <c r="J224" s="5"/>
      <c r="K224" s="5"/>
      <c r="L224" s="5"/>
      <c r="M224" s="7"/>
    </row>
    <row r="225" spans="1:13" x14ac:dyDescent="0.3">
      <c r="A225" s="1">
        <v>222</v>
      </c>
      <c r="B225" s="8"/>
      <c r="C225" s="14"/>
      <c r="D225" s="3"/>
      <c r="E225" s="4"/>
      <c r="F225" s="5"/>
      <c r="G225" s="6"/>
      <c r="H225" s="6"/>
      <c r="I225" s="6"/>
      <c r="J225" s="5"/>
      <c r="K225" s="5"/>
      <c r="L225" s="5"/>
      <c r="M225" s="7"/>
    </row>
    <row r="226" spans="1:13" x14ac:dyDescent="0.3">
      <c r="A226" s="1">
        <v>223</v>
      </c>
      <c r="B226" s="8"/>
      <c r="C226" s="14"/>
      <c r="D226" s="3"/>
      <c r="E226" s="4"/>
      <c r="F226" s="5"/>
      <c r="G226" s="6"/>
      <c r="H226" s="6"/>
      <c r="I226" s="6"/>
      <c r="J226" s="5"/>
      <c r="K226" s="5"/>
      <c r="L226" s="5"/>
      <c r="M226" s="7"/>
    </row>
    <row r="227" spans="1:13" x14ac:dyDescent="0.3">
      <c r="A227" s="1">
        <v>224</v>
      </c>
      <c r="B227" s="8"/>
      <c r="C227" s="14"/>
      <c r="D227" s="3"/>
      <c r="E227" s="3"/>
      <c r="F227" s="5"/>
      <c r="G227" s="6"/>
      <c r="H227" s="6"/>
      <c r="I227" s="6"/>
      <c r="J227" s="5"/>
      <c r="K227" s="5"/>
      <c r="L227" s="5"/>
      <c r="M227" s="7"/>
    </row>
    <row r="228" spans="1:13" x14ac:dyDescent="0.3">
      <c r="A228" s="1">
        <v>225</v>
      </c>
      <c r="B228" s="8"/>
      <c r="C228" s="14"/>
      <c r="D228" s="3"/>
      <c r="E228" s="4"/>
      <c r="F228" s="5"/>
      <c r="G228" s="6"/>
      <c r="H228" s="6"/>
      <c r="I228" s="6"/>
      <c r="J228" s="5"/>
      <c r="K228" s="5"/>
      <c r="L228" s="5"/>
      <c r="M228" s="7"/>
    </row>
    <row r="229" spans="1:13" x14ac:dyDescent="0.3">
      <c r="A229" s="1">
        <v>226</v>
      </c>
      <c r="B229" s="8"/>
      <c r="C229" s="14"/>
      <c r="D229" s="3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3">
      <c r="A230" s="1">
        <v>227</v>
      </c>
      <c r="B230" s="8"/>
      <c r="C230" s="14"/>
      <c r="D230" s="3"/>
      <c r="E230" s="7"/>
      <c r="F230" s="7"/>
      <c r="G230" s="7"/>
      <c r="H230" s="7"/>
      <c r="I230" s="7"/>
      <c r="J230" s="7"/>
      <c r="K230" s="7"/>
      <c r="L230" s="7"/>
      <c r="M230" s="7"/>
    </row>
    <row r="231" spans="1:13" x14ac:dyDescent="0.3">
      <c r="A231" s="1">
        <v>228</v>
      </c>
      <c r="B231" s="8"/>
      <c r="C231" s="14"/>
      <c r="D231" s="3"/>
      <c r="E231" s="7"/>
      <c r="F231" s="7"/>
      <c r="G231" s="7"/>
      <c r="H231" s="7"/>
      <c r="I231" s="7"/>
      <c r="J231" s="7"/>
      <c r="K231" s="7"/>
      <c r="L231" s="7"/>
      <c r="M231" s="7"/>
    </row>
  </sheetData>
  <mergeCells count="2">
    <mergeCell ref="A2:L2"/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51EA-EA85-4F17-B64B-84E3B63FAB4F}">
  <dimension ref="A1:M117"/>
  <sheetViews>
    <sheetView workbookViewId="0">
      <selection activeCell="J13" sqref="J13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14.6640625" customWidth="1"/>
    <col min="4" max="4" width="21.21875" customWidth="1"/>
    <col min="5" max="5" width="5.5546875" customWidth="1"/>
    <col min="6" max="6" width="6.21875" customWidth="1"/>
    <col min="7" max="9" width="6.6640625" customWidth="1"/>
    <col min="10" max="10" width="9.33203125" customWidth="1"/>
    <col min="11" max="12" width="8.6640625" customWidth="1"/>
    <col min="13" max="13" width="9.6640625" bestFit="1" customWidth="1"/>
  </cols>
  <sheetData>
    <row r="1" spans="1:13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3" ht="24.6" customHeight="1" x14ac:dyDescent="0.3">
      <c r="A2" s="39" t="s">
        <v>59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3" ht="48" x14ac:dyDescent="0.3">
      <c r="A3" s="10" t="s">
        <v>1</v>
      </c>
      <c r="B3" s="11" t="s">
        <v>57</v>
      </c>
      <c r="C3" s="11" t="s">
        <v>56</v>
      </c>
      <c r="D3" s="12" t="s">
        <v>2</v>
      </c>
      <c r="E3" s="10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8" t="s">
        <v>21</v>
      </c>
    </row>
    <row r="4" spans="1:13" ht="14.4" customHeight="1" x14ac:dyDescent="0.3">
      <c r="A4" s="7">
        <v>1</v>
      </c>
      <c r="B4" s="25">
        <v>45200</v>
      </c>
      <c r="C4" s="14" t="s">
        <v>58</v>
      </c>
      <c r="D4" s="22" t="s">
        <v>11</v>
      </c>
      <c r="E4" s="23"/>
      <c r="F4" s="21">
        <v>35</v>
      </c>
      <c r="G4" s="20">
        <v>0</v>
      </c>
      <c r="H4" s="20">
        <v>0</v>
      </c>
      <c r="I4" s="20">
        <v>0</v>
      </c>
      <c r="J4" s="21">
        <v>0</v>
      </c>
      <c r="K4" s="21">
        <v>0</v>
      </c>
      <c r="L4" s="21">
        <v>0</v>
      </c>
      <c r="M4" s="7"/>
    </row>
    <row r="5" spans="1:13" x14ac:dyDescent="0.3">
      <c r="A5" s="7">
        <v>2</v>
      </c>
      <c r="B5" s="25">
        <v>45200</v>
      </c>
      <c r="C5" s="14" t="s">
        <v>58</v>
      </c>
      <c r="D5" s="22" t="s">
        <v>12</v>
      </c>
      <c r="E5" s="22"/>
      <c r="F5" s="21">
        <v>18</v>
      </c>
      <c r="G5" s="20">
        <v>0</v>
      </c>
      <c r="H5" s="20">
        <v>0</v>
      </c>
      <c r="I5" s="20">
        <v>0</v>
      </c>
      <c r="J5" s="21">
        <v>0</v>
      </c>
      <c r="K5" s="21">
        <v>0</v>
      </c>
      <c r="L5" s="21">
        <v>0</v>
      </c>
      <c r="M5" s="7"/>
    </row>
    <row r="6" spans="1:13" x14ac:dyDescent="0.3">
      <c r="A6" s="7">
        <v>3</v>
      </c>
      <c r="B6" s="25">
        <v>45200</v>
      </c>
      <c r="C6" s="14" t="s">
        <v>58</v>
      </c>
      <c r="D6" s="22" t="s">
        <v>15</v>
      </c>
      <c r="E6" s="23"/>
      <c r="F6" s="21">
        <v>18</v>
      </c>
      <c r="G6" s="20">
        <v>0</v>
      </c>
      <c r="H6" s="20">
        <v>0</v>
      </c>
      <c r="I6" s="20">
        <v>0</v>
      </c>
      <c r="J6" s="21">
        <v>0</v>
      </c>
      <c r="K6" s="21">
        <v>0</v>
      </c>
      <c r="L6" s="21">
        <v>0</v>
      </c>
      <c r="M6" s="7"/>
    </row>
    <row r="7" spans="1:13" x14ac:dyDescent="0.3">
      <c r="A7" s="7">
        <v>4</v>
      </c>
      <c r="B7" s="25">
        <v>45201</v>
      </c>
      <c r="C7" s="14" t="s">
        <v>58</v>
      </c>
      <c r="D7" s="22" t="s">
        <v>11</v>
      </c>
      <c r="E7" s="23"/>
      <c r="F7" s="21">
        <v>35</v>
      </c>
      <c r="G7" s="20">
        <v>0</v>
      </c>
      <c r="H7" s="20">
        <v>0</v>
      </c>
      <c r="I7" s="20">
        <v>0</v>
      </c>
      <c r="J7" s="21">
        <v>0</v>
      </c>
      <c r="K7" s="21">
        <v>0</v>
      </c>
      <c r="L7" s="21">
        <v>0</v>
      </c>
      <c r="M7" s="7"/>
    </row>
    <row r="8" spans="1:13" x14ac:dyDescent="0.3">
      <c r="A8" s="7">
        <v>5</v>
      </c>
      <c r="B8" s="25">
        <v>45201</v>
      </c>
      <c r="C8" s="14" t="s">
        <v>58</v>
      </c>
      <c r="D8" s="22" t="s">
        <v>12</v>
      </c>
      <c r="E8" s="22"/>
      <c r="F8" s="21">
        <v>18</v>
      </c>
      <c r="G8" s="20">
        <v>0</v>
      </c>
      <c r="H8" s="20">
        <v>0</v>
      </c>
      <c r="I8" s="20">
        <v>0</v>
      </c>
      <c r="J8" s="21">
        <v>0</v>
      </c>
      <c r="K8" s="21">
        <v>0</v>
      </c>
      <c r="L8" s="21">
        <v>0</v>
      </c>
      <c r="M8" s="7"/>
    </row>
    <row r="9" spans="1:13" x14ac:dyDescent="0.3">
      <c r="A9" s="7">
        <v>6</v>
      </c>
      <c r="B9" s="25">
        <v>45201</v>
      </c>
      <c r="C9" s="14" t="s">
        <v>58</v>
      </c>
      <c r="D9" s="22" t="s">
        <v>15</v>
      </c>
      <c r="E9" s="23"/>
      <c r="F9" s="21">
        <v>18</v>
      </c>
      <c r="G9" s="20">
        <v>0</v>
      </c>
      <c r="H9" s="20">
        <v>0</v>
      </c>
      <c r="I9" s="20">
        <v>0</v>
      </c>
      <c r="J9" s="21">
        <v>0</v>
      </c>
      <c r="K9" s="21">
        <v>0</v>
      </c>
      <c r="L9" s="21">
        <v>0</v>
      </c>
      <c r="M9" s="7"/>
    </row>
    <row r="10" spans="1:13" x14ac:dyDescent="0.3">
      <c r="A10" s="7">
        <v>7</v>
      </c>
      <c r="B10" s="25">
        <v>45202</v>
      </c>
      <c r="C10" s="14" t="s">
        <v>58</v>
      </c>
      <c r="D10" s="22" t="s">
        <v>11</v>
      </c>
      <c r="E10" s="23"/>
      <c r="F10" s="21">
        <v>35</v>
      </c>
      <c r="G10" s="20">
        <v>0</v>
      </c>
      <c r="H10" s="20">
        <v>0</v>
      </c>
      <c r="I10" s="20">
        <v>0</v>
      </c>
      <c r="J10" s="21">
        <v>0</v>
      </c>
      <c r="K10" s="21">
        <v>0</v>
      </c>
      <c r="L10" s="21">
        <v>0</v>
      </c>
      <c r="M10" s="7"/>
    </row>
    <row r="11" spans="1:13" x14ac:dyDescent="0.3">
      <c r="A11" s="7">
        <v>8</v>
      </c>
      <c r="B11" s="25">
        <v>45202</v>
      </c>
      <c r="C11" s="14" t="s">
        <v>58</v>
      </c>
      <c r="D11" s="22" t="s">
        <v>12</v>
      </c>
      <c r="E11" s="22"/>
      <c r="F11" s="21">
        <v>18</v>
      </c>
      <c r="G11" s="20">
        <v>0</v>
      </c>
      <c r="H11" s="20">
        <v>0</v>
      </c>
      <c r="I11" s="20">
        <v>0</v>
      </c>
      <c r="J11" s="21">
        <v>0</v>
      </c>
      <c r="K11" s="21">
        <v>0</v>
      </c>
      <c r="L11" s="21">
        <v>0</v>
      </c>
      <c r="M11" s="7"/>
    </row>
    <row r="12" spans="1:13" x14ac:dyDescent="0.3">
      <c r="A12" s="7">
        <v>9</v>
      </c>
      <c r="B12" s="25">
        <v>45202</v>
      </c>
      <c r="C12" s="14" t="s">
        <v>58</v>
      </c>
      <c r="D12" s="22" t="s">
        <v>15</v>
      </c>
      <c r="E12" s="23"/>
      <c r="F12" s="21">
        <v>18</v>
      </c>
      <c r="G12" s="20">
        <v>0</v>
      </c>
      <c r="H12" s="20">
        <v>0</v>
      </c>
      <c r="I12" s="20">
        <v>0</v>
      </c>
      <c r="J12" s="21">
        <v>0</v>
      </c>
      <c r="K12" s="21">
        <v>0</v>
      </c>
      <c r="L12" s="21">
        <v>0</v>
      </c>
      <c r="M12" s="7"/>
    </row>
    <row r="13" spans="1:13" x14ac:dyDescent="0.3">
      <c r="A13" s="7">
        <v>10</v>
      </c>
      <c r="B13" s="25">
        <v>45203</v>
      </c>
      <c r="C13" s="14" t="s">
        <v>58</v>
      </c>
      <c r="D13" s="22" t="s">
        <v>11</v>
      </c>
      <c r="E13" s="23"/>
      <c r="F13" s="21">
        <v>35</v>
      </c>
      <c r="G13" s="20">
        <v>0</v>
      </c>
      <c r="H13" s="20">
        <v>0</v>
      </c>
      <c r="I13" s="20">
        <v>0</v>
      </c>
      <c r="J13" s="21">
        <v>0</v>
      </c>
      <c r="K13" s="21">
        <v>0</v>
      </c>
      <c r="L13" s="21">
        <v>0</v>
      </c>
      <c r="M13" s="7"/>
    </row>
    <row r="14" spans="1:13" x14ac:dyDescent="0.3">
      <c r="A14" s="7">
        <v>11</v>
      </c>
      <c r="B14" s="25">
        <v>45203</v>
      </c>
      <c r="C14" s="14" t="s">
        <v>58</v>
      </c>
      <c r="D14" s="22" t="s">
        <v>12</v>
      </c>
      <c r="E14" s="22"/>
      <c r="F14" s="21">
        <v>18</v>
      </c>
      <c r="G14" s="20">
        <v>0</v>
      </c>
      <c r="H14" s="20">
        <v>0</v>
      </c>
      <c r="I14" s="20">
        <v>0</v>
      </c>
      <c r="J14" s="21">
        <v>0</v>
      </c>
      <c r="K14" s="21">
        <v>0</v>
      </c>
      <c r="L14" s="21">
        <v>0</v>
      </c>
      <c r="M14" s="7"/>
    </row>
    <row r="15" spans="1:13" x14ac:dyDescent="0.3">
      <c r="A15" s="7">
        <v>12</v>
      </c>
      <c r="B15" s="25">
        <v>45203</v>
      </c>
      <c r="C15" s="14" t="s">
        <v>58</v>
      </c>
      <c r="D15" s="22" t="s">
        <v>15</v>
      </c>
      <c r="E15" s="23"/>
      <c r="F15" s="21">
        <v>18</v>
      </c>
      <c r="G15" s="20">
        <v>0</v>
      </c>
      <c r="H15" s="20">
        <v>0</v>
      </c>
      <c r="I15" s="20">
        <v>0</v>
      </c>
      <c r="J15" s="21">
        <v>0</v>
      </c>
      <c r="K15" s="21">
        <v>0</v>
      </c>
      <c r="L15" s="21">
        <v>0</v>
      </c>
      <c r="M15" s="7"/>
    </row>
    <row r="16" spans="1:13" x14ac:dyDescent="0.3">
      <c r="A16" s="7">
        <v>13</v>
      </c>
      <c r="B16" s="25">
        <v>45204</v>
      </c>
      <c r="C16" s="14" t="s">
        <v>58</v>
      </c>
      <c r="D16" s="22" t="s">
        <v>11</v>
      </c>
      <c r="E16" s="23"/>
      <c r="F16" s="21">
        <v>35</v>
      </c>
      <c r="G16" s="20">
        <v>0</v>
      </c>
      <c r="H16" s="20">
        <v>0</v>
      </c>
      <c r="I16" s="20">
        <v>0</v>
      </c>
      <c r="J16" s="21">
        <v>0</v>
      </c>
      <c r="K16" s="21">
        <v>0</v>
      </c>
      <c r="L16" s="21">
        <v>0</v>
      </c>
      <c r="M16" s="7"/>
    </row>
    <row r="17" spans="1:13" x14ac:dyDescent="0.3">
      <c r="A17" s="7">
        <v>14</v>
      </c>
      <c r="B17" s="25">
        <v>45204</v>
      </c>
      <c r="C17" s="14" t="s">
        <v>58</v>
      </c>
      <c r="D17" s="22" t="s">
        <v>12</v>
      </c>
      <c r="E17" s="22"/>
      <c r="F17" s="21">
        <v>18</v>
      </c>
      <c r="G17" s="20">
        <v>0</v>
      </c>
      <c r="H17" s="20">
        <v>0</v>
      </c>
      <c r="I17" s="20">
        <v>0</v>
      </c>
      <c r="J17" s="21">
        <v>0</v>
      </c>
      <c r="K17" s="21">
        <v>0</v>
      </c>
      <c r="L17" s="21">
        <v>0</v>
      </c>
      <c r="M17" s="7"/>
    </row>
    <row r="18" spans="1:13" x14ac:dyDescent="0.3">
      <c r="A18" s="7">
        <v>15</v>
      </c>
      <c r="B18" s="25">
        <v>45204</v>
      </c>
      <c r="C18" s="14" t="s">
        <v>58</v>
      </c>
      <c r="D18" s="22" t="s">
        <v>15</v>
      </c>
      <c r="E18" s="23"/>
      <c r="F18" s="21">
        <v>18</v>
      </c>
      <c r="G18" s="20">
        <v>0</v>
      </c>
      <c r="H18" s="20">
        <v>0</v>
      </c>
      <c r="I18" s="20">
        <v>0</v>
      </c>
      <c r="J18" s="21">
        <v>0</v>
      </c>
      <c r="K18" s="21">
        <v>0</v>
      </c>
      <c r="L18" s="21">
        <v>0</v>
      </c>
      <c r="M18" s="7"/>
    </row>
    <row r="19" spans="1:13" x14ac:dyDescent="0.3">
      <c r="A19" s="7">
        <v>16</v>
      </c>
      <c r="B19" s="25">
        <v>45205</v>
      </c>
      <c r="C19" s="14" t="s">
        <v>58</v>
      </c>
      <c r="D19" s="22" t="s">
        <v>11</v>
      </c>
      <c r="E19" s="23"/>
      <c r="F19" s="21">
        <v>35</v>
      </c>
      <c r="G19" s="20">
        <v>0</v>
      </c>
      <c r="H19" s="20">
        <v>0</v>
      </c>
      <c r="I19" s="20">
        <v>0</v>
      </c>
      <c r="J19" s="21">
        <v>0</v>
      </c>
      <c r="K19" s="21">
        <v>0</v>
      </c>
      <c r="L19" s="21">
        <v>0</v>
      </c>
      <c r="M19" s="7"/>
    </row>
    <row r="20" spans="1:13" x14ac:dyDescent="0.3">
      <c r="A20" s="7">
        <v>17</v>
      </c>
      <c r="B20" s="25">
        <v>45205</v>
      </c>
      <c r="C20" s="14" t="s">
        <v>58</v>
      </c>
      <c r="D20" s="22" t="s">
        <v>12</v>
      </c>
      <c r="E20" s="22"/>
      <c r="F20" s="21">
        <v>18</v>
      </c>
      <c r="G20" s="20">
        <v>0</v>
      </c>
      <c r="H20" s="20">
        <v>0</v>
      </c>
      <c r="I20" s="20">
        <v>0</v>
      </c>
      <c r="J20" s="21">
        <v>0</v>
      </c>
      <c r="K20" s="21">
        <v>0</v>
      </c>
      <c r="L20" s="21">
        <v>0</v>
      </c>
      <c r="M20" s="7"/>
    </row>
    <row r="21" spans="1:13" x14ac:dyDescent="0.3">
      <c r="A21" s="7">
        <v>18</v>
      </c>
      <c r="B21" s="25">
        <v>45205</v>
      </c>
      <c r="C21" s="14" t="s">
        <v>58</v>
      </c>
      <c r="D21" s="22" t="s">
        <v>15</v>
      </c>
      <c r="E21" s="23"/>
      <c r="F21" s="21">
        <v>18</v>
      </c>
      <c r="G21" s="20">
        <v>0</v>
      </c>
      <c r="H21" s="20">
        <v>0</v>
      </c>
      <c r="I21" s="20">
        <v>0</v>
      </c>
      <c r="J21" s="21">
        <v>0</v>
      </c>
      <c r="K21" s="21">
        <v>0</v>
      </c>
      <c r="L21" s="21">
        <v>0</v>
      </c>
      <c r="M21" s="7"/>
    </row>
    <row r="22" spans="1:13" x14ac:dyDescent="0.3">
      <c r="A22" s="7">
        <v>19</v>
      </c>
      <c r="B22" s="25">
        <v>45206</v>
      </c>
      <c r="C22" s="14" t="s">
        <v>58</v>
      </c>
      <c r="D22" s="22" t="s">
        <v>11</v>
      </c>
      <c r="E22" s="23"/>
      <c r="F22" s="21">
        <v>35</v>
      </c>
      <c r="G22" s="20">
        <v>0</v>
      </c>
      <c r="H22" s="20">
        <v>0</v>
      </c>
      <c r="I22" s="20">
        <v>0</v>
      </c>
      <c r="J22" s="21">
        <v>0</v>
      </c>
      <c r="K22" s="21">
        <v>0</v>
      </c>
      <c r="L22" s="21">
        <v>0</v>
      </c>
      <c r="M22" s="7"/>
    </row>
    <row r="23" spans="1:13" x14ac:dyDescent="0.3">
      <c r="A23" s="7">
        <v>20</v>
      </c>
      <c r="B23" s="25">
        <v>45206</v>
      </c>
      <c r="C23" s="14" t="s">
        <v>58</v>
      </c>
      <c r="D23" s="22" t="s">
        <v>12</v>
      </c>
      <c r="E23" s="22"/>
      <c r="F23" s="21">
        <v>18</v>
      </c>
      <c r="G23" s="20">
        <v>0</v>
      </c>
      <c r="H23" s="20">
        <v>0</v>
      </c>
      <c r="I23" s="20">
        <v>0</v>
      </c>
      <c r="J23" s="21">
        <v>0</v>
      </c>
      <c r="K23" s="21">
        <v>0</v>
      </c>
      <c r="L23" s="21">
        <v>0</v>
      </c>
      <c r="M23" s="7"/>
    </row>
    <row r="24" spans="1:13" x14ac:dyDescent="0.3">
      <c r="A24" s="7">
        <v>21</v>
      </c>
      <c r="B24" s="25">
        <v>45206</v>
      </c>
      <c r="C24" s="14" t="s">
        <v>58</v>
      </c>
      <c r="D24" s="22" t="s">
        <v>15</v>
      </c>
      <c r="E24" s="23"/>
      <c r="F24" s="21">
        <v>18</v>
      </c>
      <c r="G24" s="20">
        <v>0</v>
      </c>
      <c r="H24" s="20">
        <v>0</v>
      </c>
      <c r="I24" s="20">
        <v>0</v>
      </c>
      <c r="J24" s="21">
        <v>0</v>
      </c>
      <c r="K24" s="21">
        <v>0</v>
      </c>
      <c r="L24" s="21">
        <v>0</v>
      </c>
      <c r="M24" s="7"/>
    </row>
    <row r="25" spans="1:13" x14ac:dyDescent="0.3">
      <c r="A25" s="7">
        <v>22</v>
      </c>
      <c r="B25" s="25">
        <v>45207</v>
      </c>
      <c r="C25" s="14" t="s">
        <v>58</v>
      </c>
      <c r="D25" s="22" t="s">
        <v>11</v>
      </c>
      <c r="E25" s="23"/>
      <c r="F25" s="21">
        <v>35</v>
      </c>
      <c r="G25" s="20">
        <v>0</v>
      </c>
      <c r="H25" s="20">
        <v>0</v>
      </c>
      <c r="I25" s="20">
        <v>0</v>
      </c>
      <c r="J25" s="21">
        <v>0</v>
      </c>
      <c r="K25" s="21">
        <v>0</v>
      </c>
      <c r="L25" s="21">
        <v>0</v>
      </c>
      <c r="M25" s="7"/>
    </row>
    <row r="26" spans="1:13" x14ac:dyDescent="0.3">
      <c r="A26" s="7">
        <v>23</v>
      </c>
      <c r="B26" s="25">
        <v>45207</v>
      </c>
      <c r="C26" s="14" t="s">
        <v>58</v>
      </c>
      <c r="D26" s="22" t="s">
        <v>12</v>
      </c>
      <c r="E26" s="22"/>
      <c r="F26" s="21">
        <v>18</v>
      </c>
      <c r="G26" s="20">
        <v>0</v>
      </c>
      <c r="H26" s="20">
        <v>0</v>
      </c>
      <c r="I26" s="20">
        <v>0</v>
      </c>
      <c r="J26" s="21">
        <v>0</v>
      </c>
      <c r="K26" s="21">
        <v>0</v>
      </c>
      <c r="L26" s="21">
        <v>0</v>
      </c>
      <c r="M26" s="7"/>
    </row>
    <row r="27" spans="1:13" x14ac:dyDescent="0.3">
      <c r="A27" s="7">
        <v>24</v>
      </c>
      <c r="B27" s="25">
        <v>45207</v>
      </c>
      <c r="C27" s="14" t="s">
        <v>58</v>
      </c>
      <c r="D27" s="22" t="s">
        <v>15</v>
      </c>
      <c r="E27" s="23"/>
      <c r="F27" s="21">
        <v>18</v>
      </c>
      <c r="G27" s="20">
        <v>0</v>
      </c>
      <c r="H27" s="20">
        <v>0</v>
      </c>
      <c r="I27" s="20">
        <v>0</v>
      </c>
      <c r="J27" s="21">
        <v>0</v>
      </c>
      <c r="K27" s="21">
        <v>0</v>
      </c>
      <c r="L27" s="21">
        <v>0</v>
      </c>
      <c r="M27" s="7"/>
    </row>
    <row r="28" spans="1:13" x14ac:dyDescent="0.3">
      <c r="A28" s="7">
        <v>25</v>
      </c>
      <c r="B28" s="25">
        <v>45208</v>
      </c>
      <c r="C28" s="14" t="s">
        <v>58</v>
      </c>
      <c r="D28" s="22" t="s">
        <v>11</v>
      </c>
      <c r="E28" s="23"/>
      <c r="F28" s="21">
        <v>35</v>
      </c>
      <c r="G28" s="20">
        <v>0</v>
      </c>
      <c r="H28" s="20">
        <v>0</v>
      </c>
      <c r="I28" s="20">
        <v>0</v>
      </c>
      <c r="J28" s="21">
        <v>0</v>
      </c>
      <c r="K28" s="21">
        <v>0</v>
      </c>
      <c r="L28" s="21">
        <v>0</v>
      </c>
      <c r="M28" s="7"/>
    </row>
    <row r="29" spans="1:13" x14ac:dyDescent="0.3">
      <c r="A29" s="7">
        <v>26</v>
      </c>
      <c r="B29" s="25">
        <v>45208</v>
      </c>
      <c r="C29" s="14" t="s">
        <v>58</v>
      </c>
      <c r="D29" s="22" t="s">
        <v>12</v>
      </c>
      <c r="E29" s="22"/>
      <c r="F29" s="21">
        <v>18</v>
      </c>
      <c r="G29" s="20">
        <v>0</v>
      </c>
      <c r="H29" s="20">
        <v>0</v>
      </c>
      <c r="I29" s="20">
        <v>0</v>
      </c>
      <c r="J29" s="21">
        <v>0</v>
      </c>
      <c r="K29" s="21">
        <v>0</v>
      </c>
      <c r="L29" s="21">
        <v>0</v>
      </c>
      <c r="M29" s="7"/>
    </row>
    <row r="30" spans="1:13" x14ac:dyDescent="0.3">
      <c r="A30" s="7">
        <v>27</v>
      </c>
      <c r="B30" s="25">
        <v>45208</v>
      </c>
      <c r="C30" s="14" t="s">
        <v>58</v>
      </c>
      <c r="D30" s="22" t="s">
        <v>15</v>
      </c>
      <c r="E30" s="23"/>
      <c r="F30" s="21">
        <v>18</v>
      </c>
      <c r="G30" s="20">
        <v>0</v>
      </c>
      <c r="H30" s="20">
        <v>0</v>
      </c>
      <c r="I30" s="20">
        <v>0</v>
      </c>
      <c r="J30" s="21">
        <v>0</v>
      </c>
      <c r="K30" s="21">
        <v>0</v>
      </c>
      <c r="L30" s="21">
        <v>0</v>
      </c>
      <c r="M30" s="7"/>
    </row>
    <row r="31" spans="1:13" x14ac:dyDescent="0.3">
      <c r="A31" s="7">
        <v>28</v>
      </c>
      <c r="B31" s="25">
        <v>45209</v>
      </c>
      <c r="C31" s="14" t="s">
        <v>58</v>
      </c>
      <c r="D31" s="22" t="s">
        <v>11</v>
      </c>
      <c r="E31" s="23"/>
      <c r="F31" s="21">
        <v>35</v>
      </c>
      <c r="G31" s="20">
        <v>0</v>
      </c>
      <c r="H31" s="20">
        <v>0</v>
      </c>
      <c r="I31" s="20">
        <v>0</v>
      </c>
      <c r="J31" s="21">
        <v>0</v>
      </c>
      <c r="K31" s="21">
        <v>0</v>
      </c>
      <c r="L31" s="21">
        <v>0</v>
      </c>
      <c r="M31" s="7"/>
    </row>
    <row r="32" spans="1:13" x14ac:dyDescent="0.3">
      <c r="A32" s="7">
        <v>29</v>
      </c>
      <c r="B32" s="25">
        <v>45209</v>
      </c>
      <c r="C32" s="14" t="s">
        <v>58</v>
      </c>
      <c r="D32" s="22" t="s">
        <v>12</v>
      </c>
      <c r="E32" s="22"/>
      <c r="F32" s="21">
        <v>18</v>
      </c>
      <c r="G32" s="20">
        <v>0</v>
      </c>
      <c r="H32" s="20">
        <v>0</v>
      </c>
      <c r="I32" s="20">
        <v>0</v>
      </c>
      <c r="J32" s="21">
        <v>0</v>
      </c>
      <c r="K32" s="21">
        <v>0</v>
      </c>
      <c r="L32" s="21">
        <v>0</v>
      </c>
      <c r="M32" s="7"/>
    </row>
    <row r="33" spans="1:13" x14ac:dyDescent="0.3">
      <c r="A33" s="7">
        <v>30</v>
      </c>
      <c r="B33" s="25">
        <v>45209</v>
      </c>
      <c r="C33" s="14" t="s">
        <v>58</v>
      </c>
      <c r="D33" s="22" t="s">
        <v>15</v>
      </c>
      <c r="E33" s="23"/>
      <c r="F33" s="21">
        <v>18</v>
      </c>
      <c r="G33" s="20">
        <v>0</v>
      </c>
      <c r="H33" s="20">
        <v>0</v>
      </c>
      <c r="I33" s="20">
        <v>0</v>
      </c>
      <c r="J33" s="21">
        <v>0</v>
      </c>
      <c r="K33" s="21">
        <v>0</v>
      </c>
      <c r="L33" s="21">
        <v>0</v>
      </c>
      <c r="M33" s="7"/>
    </row>
    <row r="34" spans="1:13" x14ac:dyDescent="0.3">
      <c r="A34" s="7">
        <v>31</v>
      </c>
      <c r="B34" s="25">
        <v>45210</v>
      </c>
      <c r="C34" s="14" t="s">
        <v>58</v>
      </c>
      <c r="D34" s="22" t="s">
        <v>11</v>
      </c>
      <c r="E34" s="23"/>
      <c r="F34" s="21">
        <v>35</v>
      </c>
      <c r="G34" s="20">
        <v>0</v>
      </c>
      <c r="H34" s="20">
        <v>0</v>
      </c>
      <c r="I34" s="20">
        <v>0</v>
      </c>
      <c r="J34" s="21">
        <v>0</v>
      </c>
      <c r="K34" s="21">
        <v>0</v>
      </c>
      <c r="L34" s="21">
        <v>0</v>
      </c>
      <c r="M34" s="7"/>
    </row>
    <row r="35" spans="1:13" x14ac:dyDescent="0.3">
      <c r="A35" s="7">
        <v>32</v>
      </c>
      <c r="B35" s="25">
        <v>45210</v>
      </c>
      <c r="C35" s="14" t="s">
        <v>58</v>
      </c>
      <c r="D35" s="22" t="s">
        <v>12</v>
      </c>
      <c r="E35" s="22"/>
      <c r="F35" s="21">
        <v>18</v>
      </c>
      <c r="G35" s="20">
        <v>0</v>
      </c>
      <c r="H35" s="20">
        <v>0</v>
      </c>
      <c r="I35" s="20">
        <v>0</v>
      </c>
      <c r="J35" s="21">
        <v>0</v>
      </c>
      <c r="K35" s="21">
        <v>0</v>
      </c>
      <c r="L35" s="21">
        <v>0</v>
      </c>
      <c r="M35" s="7"/>
    </row>
    <row r="36" spans="1:13" x14ac:dyDescent="0.3">
      <c r="A36" s="7">
        <v>33</v>
      </c>
      <c r="B36" s="25">
        <v>45210</v>
      </c>
      <c r="C36" s="14" t="s">
        <v>58</v>
      </c>
      <c r="D36" s="22" t="s">
        <v>15</v>
      </c>
      <c r="E36" s="23"/>
      <c r="F36" s="21">
        <v>18</v>
      </c>
      <c r="G36" s="20">
        <v>20</v>
      </c>
      <c r="H36" s="20">
        <v>20</v>
      </c>
      <c r="I36" s="20">
        <v>0</v>
      </c>
      <c r="J36" s="21">
        <v>0</v>
      </c>
      <c r="K36" s="21">
        <v>360</v>
      </c>
      <c r="L36" s="21">
        <v>0</v>
      </c>
      <c r="M36" s="7"/>
    </row>
    <row r="37" spans="1:13" x14ac:dyDescent="0.3">
      <c r="A37" s="7">
        <v>34</v>
      </c>
      <c r="B37" s="25">
        <v>45211</v>
      </c>
      <c r="C37" s="14" t="s">
        <v>58</v>
      </c>
      <c r="D37" s="22" t="s">
        <v>11</v>
      </c>
      <c r="E37" s="23"/>
      <c r="F37" s="21">
        <v>35</v>
      </c>
      <c r="G37" s="20">
        <v>0</v>
      </c>
      <c r="H37" s="20">
        <v>0</v>
      </c>
      <c r="I37" s="20">
        <v>0</v>
      </c>
      <c r="J37" s="21">
        <v>0</v>
      </c>
      <c r="K37" s="21">
        <v>0</v>
      </c>
      <c r="L37" s="21">
        <v>0</v>
      </c>
      <c r="M37" s="7"/>
    </row>
    <row r="38" spans="1:13" x14ac:dyDescent="0.3">
      <c r="A38" s="7">
        <v>35</v>
      </c>
      <c r="B38" s="25">
        <v>45211</v>
      </c>
      <c r="C38" s="14" t="s">
        <v>58</v>
      </c>
      <c r="D38" s="22" t="s">
        <v>12</v>
      </c>
      <c r="E38" s="22"/>
      <c r="F38" s="21">
        <v>18</v>
      </c>
      <c r="G38" s="20">
        <v>7</v>
      </c>
      <c r="H38" s="20">
        <v>7</v>
      </c>
      <c r="I38" s="20">
        <v>0</v>
      </c>
      <c r="J38" s="21">
        <v>126</v>
      </c>
      <c r="K38" s="21">
        <v>126</v>
      </c>
      <c r="L38" s="21">
        <v>0</v>
      </c>
      <c r="M38" s="7"/>
    </row>
    <row r="39" spans="1:13" x14ac:dyDescent="0.3">
      <c r="A39" s="7">
        <v>36</v>
      </c>
      <c r="B39" s="25">
        <v>45211</v>
      </c>
      <c r="C39" s="14" t="s">
        <v>58</v>
      </c>
      <c r="D39" s="22" t="s">
        <v>15</v>
      </c>
      <c r="E39" s="23"/>
      <c r="F39" s="21">
        <v>18</v>
      </c>
      <c r="G39" s="20">
        <v>15</v>
      </c>
      <c r="H39" s="20">
        <v>15</v>
      </c>
      <c r="I39" s="20">
        <v>0</v>
      </c>
      <c r="J39" s="21">
        <v>0</v>
      </c>
      <c r="K39" s="21">
        <v>270</v>
      </c>
      <c r="L39" s="21">
        <v>0</v>
      </c>
      <c r="M39" s="7"/>
    </row>
    <row r="40" spans="1:13" x14ac:dyDescent="0.3">
      <c r="A40" s="7">
        <v>37</v>
      </c>
      <c r="B40" s="25">
        <v>45212</v>
      </c>
      <c r="C40" s="14" t="s">
        <v>58</v>
      </c>
      <c r="D40" s="22" t="s">
        <v>11</v>
      </c>
      <c r="E40" s="23"/>
      <c r="F40" s="21">
        <v>35</v>
      </c>
      <c r="G40" s="20">
        <v>2</v>
      </c>
      <c r="H40" s="20">
        <v>2</v>
      </c>
      <c r="I40" s="20">
        <v>0</v>
      </c>
      <c r="J40" s="21">
        <v>70</v>
      </c>
      <c r="K40" s="21">
        <v>70</v>
      </c>
      <c r="L40" s="21">
        <v>0</v>
      </c>
      <c r="M40" s="7"/>
    </row>
    <row r="41" spans="1:13" x14ac:dyDescent="0.3">
      <c r="A41" s="7">
        <v>38</v>
      </c>
      <c r="B41" s="25">
        <v>45212</v>
      </c>
      <c r="C41" s="14" t="s">
        <v>58</v>
      </c>
      <c r="D41" s="22" t="s">
        <v>12</v>
      </c>
      <c r="E41" s="22"/>
      <c r="F41" s="21">
        <v>18</v>
      </c>
      <c r="G41" s="20">
        <v>10</v>
      </c>
      <c r="H41" s="20">
        <v>10</v>
      </c>
      <c r="I41" s="20">
        <v>0</v>
      </c>
      <c r="J41" s="21">
        <v>180</v>
      </c>
      <c r="K41" s="21">
        <v>180</v>
      </c>
      <c r="L41" s="21">
        <v>0</v>
      </c>
      <c r="M41" s="7"/>
    </row>
    <row r="42" spans="1:13" x14ac:dyDescent="0.3">
      <c r="A42" s="7">
        <v>39</v>
      </c>
      <c r="B42" s="25">
        <v>45212</v>
      </c>
      <c r="C42" s="14" t="s">
        <v>58</v>
      </c>
      <c r="D42" s="22" t="s">
        <v>15</v>
      </c>
      <c r="E42" s="23"/>
      <c r="F42" s="21">
        <v>18</v>
      </c>
      <c r="G42" s="20">
        <v>0</v>
      </c>
      <c r="H42" s="20">
        <v>0</v>
      </c>
      <c r="I42" s="20">
        <v>0</v>
      </c>
      <c r="J42" s="21">
        <v>0</v>
      </c>
      <c r="K42" s="21">
        <v>0</v>
      </c>
      <c r="L42" s="21">
        <v>0</v>
      </c>
      <c r="M42" s="7"/>
    </row>
    <row r="43" spans="1:13" x14ac:dyDescent="0.3">
      <c r="A43" s="7">
        <v>40</v>
      </c>
      <c r="B43" s="25">
        <v>45213</v>
      </c>
      <c r="C43" s="14" t="s">
        <v>58</v>
      </c>
      <c r="D43" s="22" t="s">
        <v>11</v>
      </c>
      <c r="E43" s="23"/>
      <c r="F43" s="21">
        <v>35</v>
      </c>
      <c r="G43" s="20">
        <v>0</v>
      </c>
      <c r="H43" s="20">
        <v>0</v>
      </c>
      <c r="I43" s="20">
        <v>0</v>
      </c>
      <c r="J43" s="21">
        <v>0</v>
      </c>
      <c r="K43" s="21">
        <v>0</v>
      </c>
      <c r="L43" s="21">
        <v>0</v>
      </c>
      <c r="M43" s="7"/>
    </row>
    <row r="44" spans="1:13" x14ac:dyDescent="0.3">
      <c r="A44" s="7">
        <v>41</v>
      </c>
      <c r="B44" s="25">
        <v>45213</v>
      </c>
      <c r="C44" s="14" t="s">
        <v>58</v>
      </c>
      <c r="D44" s="22" t="s">
        <v>12</v>
      </c>
      <c r="E44" s="22"/>
      <c r="F44" s="21">
        <v>18</v>
      </c>
      <c r="G44" s="20">
        <v>0</v>
      </c>
      <c r="H44" s="20">
        <v>0</v>
      </c>
      <c r="I44" s="20">
        <v>0</v>
      </c>
      <c r="J44" s="21">
        <v>0</v>
      </c>
      <c r="K44" s="21">
        <v>0</v>
      </c>
      <c r="L44" s="21">
        <v>0</v>
      </c>
      <c r="M44" s="7"/>
    </row>
    <row r="45" spans="1:13" x14ac:dyDescent="0.3">
      <c r="A45" s="7">
        <v>42</v>
      </c>
      <c r="B45" s="25">
        <v>45213</v>
      </c>
      <c r="C45" s="14" t="s">
        <v>58</v>
      </c>
      <c r="D45" s="22" t="s">
        <v>15</v>
      </c>
      <c r="E45" s="23"/>
      <c r="F45" s="21">
        <v>18</v>
      </c>
      <c r="G45" s="20">
        <v>0</v>
      </c>
      <c r="H45" s="20">
        <v>0</v>
      </c>
      <c r="I45" s="20">
        <v>0</v>
      </c>
      <c r="J45" s="21">
        <v>0</v>
      </c>
      <c r="K45" s="21">
        <v>0</v>
      </c>
      <c r="L45" s="21">
        <v>0</v>
      </c>
      <c r="M45" s="7"/>
    </row>
    <row r="46" spans="1:13" x14ac:dyDescent="0.3">
      <c r="A46" s="7">
        <v>43</v>
      </c>
      <c r="B46" s="25">
        <v>45214</v>
      </c>
      <c r="C46" s="14" t="s">
        <v>58</v>
      </c>
      <c r="D46" s="22" t="s">
        <v>11</v>
      </c>
      <c r="E46" s="23"/>
      <c r="F46" s="21">
        <v>35</v>
      </c>
      <c r="G46" s="20">
        <v>0</v>
      </c>
      <c r="H46" s="20">
        <v>0</v>
      </c>
      <c r="I46" s="20">
        <v>0</v>
      </c>
      <c r="J46" s="21">
        <v>0</v>
      </c>
      <c r="K46" s="21">
        <v>0</v>
      </c>
      <c r="L46" s="21">
        <v>0</v>
      </c>
      <c r="M46" s="7"/>
    </row>
    <row r="47" spans="1:13" x14ac:dyDescent="0.3">
      <c r="A47" s="7">
        <v>44</v>
      </c>
      <c r="B47" s="25">
        <v>45214</v>
      </c>
      <c r="C47" s="14" t="s">
        <v>58</v>
      </c>
      <c r="D47" s="22" t="s">
        <v>12</v>
      </c>
      <c r="E47" s="22"/>
      <c r="F47" s="21">
        <v>18</v>
      </c>
      <c r="G47" s="20">
        <v>0</v>
      </c>
      <c r="H47" s="20">
        <v>0</v>
      </c>
      <c r="I47" s="20">
        <v>0</v>
      </c>
      <c r="J47" s="21">
        <v>0</v>
      </c>
      <c r="K47" s="21">
        <v>0</v>
      </c>
      <c r="L47" s="21">
        <v>0</v>
      </c>
      <c r="M47" s="7"/>
    </row>
    <row r="48" spans="1:13" x14ac:dyDescent="0.3">
      <c r="A48" s="7">
        <v>45</v>
      </c>
      <c r="B48" s="25">
        <v>45214</v>
      </c>
      <c r="C48" s="14" t="s">
        <v>58</v>
      </c>
      <c r="D48" s="22" t="s">
        <v>15</v>
      </c>
      <c r="E48" s="23"/>
      <c r="F48" s="21">
        <v>18</v>
      </c>
      <c r="G48" s="20">
        <v>0</v>
      </c>
      <c r="H48" s="20">
        <v>0</v>
      </c>
      <c r="I48" s="20">
        <v>0</v>
      </c>
      <c r="J48" s="21">
        <v>0</v>
      </c>
      <c r="K48" s="21">
        <v>0</v>
      </c>
      <c r="L48" s="21">
        <v>0</v>
      </c>
      <c r="M48" s="7"/>
    </row>
    <row r="49" spans="1:13" x14ac:dyDescent="0.3">
      <c r="A49" s="7">
        <v>46</v>
      </c>
      <c r="B49" s="25">
        <v>45215</v>
      </c>
      <c r="C49" s="14" t="s">
        <v>58</v>
      </c>
      <c r="D49" s="22" t="s">
        <v>11</v>
      </c>
      <c r="E49" s="23"/>
      <c r="F49" s="21">
        <v>35</v>
      </c>
      <c r="G49" s="20">
        <v>10</v>
      </c>
      <c r="H49" s="20">
        <v>10</v>
      </c>
      <c r="I49" s="20">
        <v>0</v>
      </c>
      <c r="J49" s="21">
        <v>350</v>
      </c>
      <c r="K49" s="21">
        <v>350</v>
      </c>
      <c r="L49" s="21">
        <v>0</v>
      </c>
      <c r="M49" s="7"/>
    </row>
    <row r="50" spans="1:13" x14ac:dyDescent="0.3">
      <c r="A50" s="7">
        <v>47</v>
      </c>
      <c r="B50" s="25">
        <v>45215</v>
      </c>
      <c r="C50" s="14" t="s">
        <v>58</v>
      </c>
      <c r="D50" s="22" t="s">
        <v>12</v>
      </c>
      <c r="E50" s="22"/>
      <c r="F50" s="21">
        <v>18</v>
      </c>
      <c r="G50" s="20">
        <v>0</v>
      </c>
      <c r="H50" s="20">
        <v>0</v>
      </c>
      <c r="I50" s="20">
        <v>0</v>
      </c>
      <c r="J50" s="21">
        <v>0</v>
      </c>
      <c r="K50" s="21">
        <v>0</v>
      </c>
      <c r="L50" s="21">
        <v>0</v>
      </c>
      <c r="M50" s="7"/>
    </row>
    <row r="51" spans="1:13" x14ac:dyDescent="0.3">
      <c r="A51" s="7">
        <v>48</v>
      </c>
      <c r="B51" s="25">
        <v>45215</v>
      </c>
      <c r="C51" s="14" t="s">
        <v>58</v>
      </c>
      <c r="D51" s="22" t="s">
        <v>15</v>
      </c>
      <c r="E51" s="23"/>
      <c r="F51" s="21">
        <v>18</v>
      </c>
      <c r="G51" s="20">
        <v>0</v>
      </c>
      <c r="H51" s="20">
        <v>0</v>
      </c>
      <c r="I51" s="20">
        <v>0</v>
      </c>
      <c r="J51" s="21">
        <v>0</v>
      </c>
      <c r="K51" s="21">
        <v>0</v>
      </c>
      <c r="L51" s="21">
        <v>0</v>
      </c>
      <c r="M51" s="7"/>
    </row>
    <row r="52" spans="1:13" x14ac:dyDescent="0.3">
      <c r="A52" s="7">
        <v>49</v>
      </c>
      <c r="B52" s="25">
        <v>45216</v>
      </c>
      <c r="C52" s="14" t="s">
        <v>58</v>
      </c>
      <c r="D52" s="22" t="s">
        <v>11</v>
      </c>
      <c r="E52" s="23"/>
      <c r="F52" s="21">
        <v>35</v>
      </c>
      <c r="G52" s="20">
        <v>2</v>
      </c>
      <c r="H52" s="26"/>
      <c r="I52" s="20">
        <v>0</v>
      </c>
      <c r="J52" s="21">
        <v>70</v>
      </c>
      <c r="K52" s="21">
        <v>70</v>
      </c>
      <c r="L52" s="21">
        <v>0</v>
      </c>
      <c r="M52" s="7"/>
    </row>
    <row r="53" spans="1:13" x14ac:dyDescent="0.3">
      <c r="A53" s="7">
        <v>50</v>
      </c>
      <c r="B53" s="25">
        <v>45216</v>
      </c>
      <c r="C53" s="14" t="s">
        <v>58</v>
      </c>
      <c r="D53" s="22" t="s">
        <v>12</v>
      </c>
      <c r="E53" s="22"/>
      <c r="F53" s="21">
        <v>18</v>
      </c>
      <c r="G53" s="20">
        <v>9</v>
      </c>
      <c r="H53" s="20">
        <v>9</v>
      </c>
      <c r="I53" s="20">
        <v>0</v>
      </c>
      <c r="J53" s="21">
        <v>162</v>
      </c>
      <c r="K53" s="21">
        <v>162</v>
      </c>
      <c r="L53" s="21">
        <v>0</v>
      </c>
      <c r="M53" s="7"/>
    </row>
    <row r="54" spans="1:13" x14ac:dyDescent="0.3">
      <c r="A54" s="7">
        <v>51</v>
      </c>
      <c r="B54" s="25">
        <v>45216</v>
      </c>
      <c r="C54" s="14" t="s">
        <v>58</v>
      </c>
      <c r="D54" s="22" t="s">
        <v>15</v>
      </c>
      <c r="E54" s="23"/>
      <c r="F54" s="21">
        <v>18</v>
      </c>
      <c r="G54" s="20">
        <v>0</v>
      </c>
      <c r="H54" s="20">
        <v>0</v>
      </c>
      <c r="I54" s="20">
        <v>0</v>
      </c>
      <c r="J54" s="21">
        <v>0</v>
      </c>
      <c r="K54" s="21">
        <v>0</v>
      </c>
      <c r="L54" s="21">
        <v>0</v>
      </c>
      <c r="M54" s="7"/>
    </row>
    <row r="55" spans="1:13" x14ac:dyDescent="0.3">
      <c r="A55" s="7">
        <v>52</v>
      </c>
      <c r="B55" s="25">
        <v>45217</v>
      </c>
      <c r="C55" s="14" t="s">
        <v>58</v>
      </c>
      <c r="D55" s="22" t="s">
        <v>11</v>
      </c>
      <c r="E55" s="23"/>
      <c r="F55" s="21">
        <v>35</v>
      </c>
      <c r="G55" s="20">
        <v>0</v>
      </c>
      <c r="H55" s="20">
        <v>0</v>
      </c>
      <c r="I55" s="20">
        <v>0</v>
      </c>
      <c r="J55" s="21">
        <v>0</v>
      </c>
      <c r="K55" s="21">
        <v>0</v>
      </c>
      <c r="L55" s="21">
        <v>0</v>
      </c>
      <c r="M55" s="7"/>
    </row>
    <row r="56" spans="1:13" x14ac:dyDescent="0.3">
      <c r="A56" s="7">
        <v>53</v>
      </c>
      <c r="B56" s="8">
        <v>45217</v>
      </c>
      <c r="C56" s="14" t="s">
        <v>58</v>
      </c>
      <c r="D56" s="22" t="s">
        <v>12</v>
      </c>
      <c r="E56" s="22"/>
      <c r="F56" s="21">
        <v>18</v>
      </c>
      <c r="G56" s="20">
        <v>9</v>
      </c>
      <c r="H56" s="20">
        <v>9</v>
      </c>
      <c r="I56" s="20">
        <v>0</v>
      </c>
      <c r="J56" s="21">
        <v>162</v>
      </c>
      <c r="K56" s="21">
        <v>162</v>
      </c>
      <c r="L56" s="21">
        <v>0</v>
      </c>
      <c r="M56" s="7"/>
    </row>
    <row r="57" spans="1:13" x14ac:dyDescent="0.3">
      <c r="A57" s="7">
        <v>54</v>
      </c>
      <c r="B57" s="8">
        <v>45217</v>
      </c>
      <c r="C57" s="14" t="s">
        <v>58</v>
      </c>
      <c r="D57" s="22" t="s">
        <v>15</v>
      </c>
      <c r="E57" s="23"/>
      <c r="F57" s="21">
        <v>18</v>
      </c>
      <c r="G57" s="20">
        <v>0</v>
      </c>
      <c r="H57" s="20">
        <v>0</v>
      </c>
      <c r="I57" s="20">
        <v>0</v>
      </c>
      <c r="J57" s="21">
        <v>0</v>
      </c>
      <c r="K57" s="21">
        <v>0</v>
      </c>
      <c r="L57" s="21">
        <v>0</v>
      </c>
      <c r="M57" s="7"/>
    </row>
    <row r="58" spans="1:13" x14ac:dyDescent="0.3">
      <c r="A58" s="7">
        <v>55</v>
      </c>
      <c r="B58" s="8">
        <v>45218</v>
      </c>
      <c r="C58" s="14" t="s">
        <v>58</v>
      </c>
      <c r="D58" s="22" t="s">
        <v>11</v>
      </c>
      <c r="E58" s="23"/>
      <c r="F58" s="21">
        <v>35</v>
      </c>
      <c r="G58" s="20">
        <v>0</v>
      </c>
      <c r="H58" s="20">
        <v>0</v>
      </c>
      <c r="I58" s="20">
        <v>0</v>
      </c>
      <c r="J58" s="21">
        <v>0</v>
      </c>
      <c r="K58" s="21">
        <v>0</v>
      </c>
      <c r="L58" s="21">
        <v>0</v>
      </c>
      <c r="M58" s="7"/>
    </row>
    <row r="59" spans="1:13" x14ac:dyDescent="0.3">
      <c r="A59" s="7">
        <v>56</v>
      </c>
      <c r="B59" s="8">
        <v>45218</v>
      </c>
      <c r="C59" s="14" t="s">
        <v>58</v>
      </c>
      <c r="D59" s="22" t="s">
        <v>12</v>
      </c>
      <c r="E59" s="22"/>
      <c r="F59" s="21">
        <v>18</v>
      </c>
      <c r="G59" s="20">
        <v>0</v>
      </c>
      <c r="H59" s="20">
        <v>0</v>
      </c>
      <c r="I59" s="20">
        <v>0</v>
      </c>
      <c r="J59" s="21">
        <v>0</v>
      </c>
      <c r="K59" s="21">
        <v>0</v>
      </c>
      <c r="L59" s="21">
        <v>0</v>
      </c>
      <c r="M59" s="7"/>
    </row>
    <row r="60" spans="1:13" x14ac:dyDescent="0.3">
      <c r="A60" s="7">
        <v>57</v>
      </c>
      <c r="B60" s="8">
        <v>45218</v>
      </c>
      <c r="C60" s="14" t="s">
        <v>58</v>
      </c>
      <c r="D60" s="22" t="s">
        <v>15</v>
      </c>
      <c r="E60" s="23"/>
      <c r="F60" s="21">
        <v>18</v>
      </c>
      <c r="G60" s="20">
        <v>0</v>
      </c>
      <c r="H60" s="20">
        <v>0</v>
      </c>
      <c r="I60" s="20">
        <v>0</v>
      </c>
      <c r="J60" s="21">
        <v>0</v>
      </c>
      <c r="K60" s="21">
        <v>0</v>
      </c>
      <c r="L60" s="21">
        <v>0</v>
      </c>
      <c r="M60" s="7"/>
    </row>
    <row r="61" spans="1:13" x14ac:dyDescent="0.3">
      <c r="A61" s="7">
        <v>58</v>
      </c>
      <c r="B61" s="8">
        <v>45219</v>
      </c>
      <c r="C61" s="14" t="s">
        <v>58</v>
      </c>
      <c r="D61" s="22" t="s">
        <v>11</v>
      </c>
      <c r="E61" s="23"/>
      <c r="F61" s="21">
        <v>35</v>
      </c>
      <c r="G61" s="20">
        <v>1</v>
      </c>
      <c r="H61" s="20">
        <v>1</v>
      </c>
      <c r="I61" s="20">
        <v>0</v>
      </c>
      <c r="J61" s="21">
        <v>35</v>
      </c>
      <c r="K61" s="21">
        <v>35</v>
      </c>
      <c r="L61" s="21">
        <v>0</v>
      </c>
      <c r="M61" s="7"/>
    </row>
    <row r="62" spans="1:13" x14ac:dyDescent="0.3">
      <c r="A62" s="7">
        <v>59</v>
      </c>
      <c r="B62" s="8">
        <v>45219</v>
      </c>
      <c r="C62" s="14" t="s">
        <v>58</v>
      </c>
      <c r="D62" s="22" t="s">
        <v>12</v>
      </c>
      <c r="E62" s="22"/>
      <c r="F62" s="21">
        <v>18</v>
      </c>
      <c r="G62" s="20">
        <v>9</v>
      </c>
      <c r="H62" s="20">
        <v>9</v>
      </c>
      <c r="I62" s="20">
        <v>0</v>
      </c>
      <c r="J62" s="21">
        <v>162</v>
      </c>
      <c r="K62" s="21">
        <v>162</v>
      </c>
      <c r="L62" s="21">
        <v>0</v>
      </c>
      <c r="M62" s="7"/>
    </row>
    <row r="63" spans="1:13" x14ac:dyDescent="0.3">
      <c r="A63" s="7">
        <v>60</v>
      </c>
      <c r="B63" s="8">
        <v>45219</v>
      </c>
      <c r="C63" s="14" t="s">
        <v>58</v>
      </c>
      <c r="D63" s="22" t="s">
        <v>15</v>
      </c>
      <c r="E63" s="23"/>
      <c r="F63" s="21">
        <v>18</v>
      </c>
      <c r="G63" s="20">
        <v>4</v>
      </c>
      <c r="H63" s="20">
        <v>4</v>
      </c>
      <c r="I63" s="20">
        <v>0</v>
      </c>
      <c r="J63" s="21">
        <v>0</v>
      </c>
      <c r="K63" s="21">
        <v>72</v>
      </c>
      <c r="L63" s="21">
        <v>0</v>
      </c>
      <c r="M63" s="7"/>
    </row>
    <row r="64" spans="1:13" x14ac:dyDescent="0.3">
      <c r="A64" s="7">
        <v>61</v>
      </c>
      <c r="B64" s="8">
        <v>45220</v>
      </c>
      <c r="C64" s="14" t="s">
        <v>58</v>
      </c>
      <c r="D64" s="22" t="s">
        <v>11</v>
      </c>
      <c r="E64" s="23"/>
      <c r="F64" s="21">
        <v>35</v>
      </c>
      <c r="G64" s="20">
        <v>0</v>
      </c>
      <c r="H64" s="20">
        <v>0</v>
      </c>
      <c r="I64" s="20">
        <v>0</v>
      </c>
      <c r="J64" s="21">
        <v>0</v>
      </c>
      <c r="K64" s="21">
        <v>0</v>
      </c>
      <c r="L64" s="21">
        <v>0</v>
      </c>
      <c r="M64" s="7"/>
    </row>
    <row r="65" spans="1:13" x14ac:dyDescent="0.3">
      <c r="A65" s="7">
        <v>62</v>
      </c>
      <c r="B65" s="8">
        <v>45220</v>
      </c>
      <c r="C65" s="14" t="s">
        <v>58</v>
      </c>
      <c r="D65" s="22" t="s">
        <v>12</v>
      </c>
      <c r="E65" s="22"/>
      <c r="F65" s="21">
        <v>18</v>
      </c>
      <c r="G65" s="20">
        <v>10</v>
      </c>
      <c r="H65" s="20">
        <v>10</v>
      </c>
      <c r="I65" s="20">
        <v>0</v>
      </c>
      <c r="J65" s="21">
        <v>180</v>
      </c>
      <c r="K65" s="21">
        <v>180</v>
      </c>
      <c r="L65" s="21">
        <v>0</v>
      </c>
      <c r="M65" s="7"/>
    </row>
    <row r="66" spans="1:13" x14ac:dyDescent="0.3">
      <c r="A66" s="7">
        <v>63</v>
      </c>
      <c r="B66" s="8">
        <v>45220</v>
      </c>
      <c r="C66" s="14" t="s">
        <v>58</v>
      </c>
      <c r="D66" s="22" t="s">
        <v>15</v>
      </c>
      <c r="E66" s="23"/>
      <c r="F66" s="21">
        <v>18</v>
      </c>
      <c r="G66" s="20">
        <v>0</v>
      </c>
      <c r="H66" s="20">
        <v>0</v>
      </c>
      <c r="I66" s="20">
        <v>0</v>
      </c>
      <c r="J66" s="21">
        <v>0</v>
      </c>
      <c r="K66" s="21">
        <v>0</v>
      </c>
      <c r="L66" s="21">
        <v>0</v>
      </c>
      <c r="M66" s="7"/>
    </row>
    <row r="67" spans="1:13" x14ac:dyDescent="0.3">
      <c r="A67" s="7">
        <v>64</v>
      </c>
      <c r="B67" s="8">
        <v>45221</v>
      </c>
      <c r="C67" s="14" t="s">
        <v>58</v>
      </c>
      <c r="D67" s="22" t="s">
        <v>11</v>
      </c>
      <c r="E67" s="23"/>
      <c r="F67" s="21">
        <v>35</v>
      </c>
      <c r="G67" s="20">
        <v>0</v>
      </c>
      <c r="H67" s="20">
        <v>0</v>
      </c>
      <c r="I67" s="20">
        <v>0</v>
      </c>
      <c r="J67" s="21">
        <v>0</v>
      </c>
      <c r="K67" s="21">
        <v>0</v>
      </c>
      <c r="L67" s="21">
        <v>0</v>
      </c>
      <c r="M67" s="7"/>
    </row>
    <row r="68" spans="1:13" x14ac:dyDescent="0.3">
      <c r="A68" s="7">
        <v>65</v>
      </c>
      <c r="B68" s="8">
        <v>45221</v>
      </c>
      <c r="C68" s="14" t="s">
        <v>58</v>
      </c>
      <c r="D68" s="22" t="s">
        <v>12</v>
      </c>
      <c r="E68" s="22"/>
      <c r="F68" s="21">
        <v>18</v>
      </c>
      <c r="G68" s="20">
        <v>0</v>
      </c>
      <c r="H68" s="20">
        <v>0</v>
      </c>
      <c r="I68" s="20">
        <v>0</v>
      </c>
      <c r="J68" s="21">
        <v>0</v>
      </c>
      <c r="K68" s="21">
        <v>0</v>
      </c>
      <c r="L68" s="21">
        <v>0</v>
      </c>
      <c r="M68" s="7"/>
    </row>
    <row r="69" spans="1:13" x14ac:dyDescent="0.3">
      <c r="A69" s="7">
        <v>66</v>
      </c>
      <c r="B69" s="8">
        <v>45221</v>
      </c>
      <c r="C69" s="14" t="s">
        <v>58</v>
      </c>
      <c r="D69" s="22" t="s">
        <v>15</v>
      </c>
      <c r="E69" s="23"/>
      <c r="F69" s="21">
        <v>18</v>
      </c>
      <c r="G69" s="20">
        <v>0</v>
      </c>
      <c r="H69" s="20">
        <v>0</v>
      </c>
      <c r="I69" s="20">
        <v>0</v>
      </c>
      <c r="J69" s="21">
        <v>0</v>
      </c>
      <c r="K69" s="21">
        <v>0</v>
      </c>
      <c r="L69" s="21">
        <v>0</v>
      </c>
      <c r="M69" s="7"/>
    </row>
    <row r="70" spans="1:13" x14ac:dyDescent="0.3">
      <c r="A70" s="7">
        <v>67</v>
      </c>
      <c r="B70" s="8">
        <v>45222</v>
      </c>
      <c r="C70" s="14" t="s">
        <v>58</v>
      </c>
      <c r="D70" s="22" t="s">
        <v>11</v>
      </c>
      <c r="E70" s="23"/>
      <c r="F70" s="21">
        <v>35</v>
      </c>
      <c r="G70" s="20">
        <v>3</v>
      </c>
      <c r="H70" s="20">
        <v>3</v>
      </c>
      <c r="I70" s="20">
        <v>0</v>
      </c>
      <c r="J70" s="21">
        <v>105</v>
      </c>
      <c r="K70" s="21">
        <v>105</v>
      </c>
      <c r="L70" s="21">
        <v>0</v>
      </c>
      <c r="M70" s="7"/>
    </row>
    <row r="71" spans="1:13" x14ac:dyDescent="0.3">
      <c r="A71" s="7">
        <v>68</v>
      </c>
      <c r="B71" s="8">
        <v>45222</v>
      </c>
      <c r="C71" s="14" t="s">
        <v>58</v>
      </c>
      <c r="D71" s="22" t="s">
        <v>12</v>
      </c>
      <c r="E71" s="22"/>
      <c r="F71" s="21">
        <v>18</v>
      </c>
      <c r="G71" s="20">
        <v>9</v>
      </c>
      <c r="H71" s="20">
        <v>9</v>
      </c>
      <c r="I71" s="20">
        <v>0</v>
      </c>
      <c r="J71" s="21">
        <v>162</v>
      </c>
      <c r="K71" s="21">
        <v>162</v>
      </c>
      <c r="L71" s="21">
        <v>0</v>
      </c>
      <c r="M71" s="7"/>
    </row>
    <row r="72" spans="1:13" x14ac:dyDescent="0.3">
      <c r="A72" s="7">
        <v>69</v>
      </c>
      <c r="B72" s="8">
        <v>45222</v>
      </c>
      <c r="C72" s="14" t="s">
        <v>58</v>
      </c>
      <c r="D72" s="22" t="s">
        <v>15</v>
      </c>
      <c r="E72" s="23"/>
      <c r="F72" s="21">
        <v>18</v>
      </c>
      <c r="G72" s="20">
        <v>0</v>
      </c>
      <c r="H72" s="20">
        <v>0</v>
      </c>
      <c r="I72" s="20">
        <v>0</v>
      </c>
      <c r="J72" s="21">
        <v>0</v>
      </c>
      <c r="K72" s="21">
        <v>0</v>
      </c>
      <c r="L72" s="21">
        <v>0</v>
      </c>
      <c r="M72" s="7"/>
    </row>
    <row r="73" spans="1:13" x14ac:dyDescent="0.3">
      <c r="A73" s="7">
        <v>70</v>
      </c>
      <c r="B73" s="8">
        <v>45223</v>
      </c>
      <c r="C73" s="14" t="s">
        <v>58</v>
      </c>
      <c r="D73" s="22" t="s">
        <v>11</v>
      </c>
      <c r="E73" s="23"/>
      <c r="F73" s="21">
        <v>35</v>
      </c>
      <c r="G73" s="20">
        <v>0</v>
      </c>
      <c r="H73" s="20">
        <v>0</v>
      </c>
      <c r="I73" s="20">
        <v>0</v>
      </c>
      <c r="J73" s="21">
        <v>0</v>
      </c>
      <c r="K73" s="21">
        <v>0</v>
      </c>
      <c r="L73" s="21">
        <v>0</v>
      </c>
      <c r="M73" s="7"/>
    </row>
    <row r="74" spans="1:13" x14ac:dyDescent="0.3">
      <c r="A74" s="7">
        <v>71</v>
      </c>
      <c r="B74" s="8">
        <v>45223</v>
      </c>
      <c r="C74" s="14" t="s">
        <v>58</v>
      </c>
      <c r="D74" s="22" t="s">
        <v>12</v>
      </c>
      <c r="E74" s="22"/>
      <c r="F74" s="21">
        <v>18</v>
      </c>
      <c r="G74" s="20">
        <v>8</v>
      </c>
      <c r="H74" s="20">
        <v>8</v>
      </c>
      <c r="I74" s="20">
        <v>0</v>
      </c>
      <c r="J74" s="21">
        <v>144</v>
      </c>
      <c r="K74" s="21">
        <v>144</v>
      </c>
      <c r="L74" s="21">
        <v>0</v>
      </c>
      <c r="M74" s="7"/>
    </row>
    <row r="75" spans="1:13" x14ac:dyDescent="0.3">
      <c r="A75" s="7">
        <v>72</v>
      </c>
      <c r="B75" s="8">
        <v>45223</v>
      </c>
      <c r="C75" s="14" t="s">
        <v>58</v>
      </c>
      <c r="D75" s="22" t="s">
        <v>15</v>
      </c>
      <c r="E75" s="23"/>
      <c r="F75" s="21">
        <v>18</v>
      </c>
      <c r="G75" s="20">
        <v>5</v>
      </c>
      <c r="H75" s="20">
        <v>5</v>
      </c>
      <c r="I75" s="20">
        <v>0</v>
      </c>
      <c r="J75" s="21">
        <v>0</v>
      </c>
      <c r="K75" s="21">
        <v>90</v>
      </c>
      <c r="L75" s="21">
        <v>0</v>
      </c>
      <c r="M75" s="7"/>
    </row>
    <row r="76" spans="1:13" x14ac:dyDescent="0.3">
      <c r="A76" s="7">
        <v>73</v>
      </c>
      <c r="B76" s="8">
        <v>45224</v>
      </c>
      <c r="C76" s="14" t="s">
        <v>58</v>
      </c>
      <c r="D76" s="22" t="s">
        <v>11</v>
      </c>
      <c r="E76" s="23"/>
      <c r="F76" s="21">
        <v>35</v>
      </c>
      <c r="G76" s="20">
        <v>2</v>
      </c>
      <c r="H76" s="20">
        <v>2</v>
      </c>
      <c r="I76" s="20">
        <v>0</v>
      </c>
      <c r="J76" s="21">
        <v>70</v>
      </c>
      <c r="K76" s="21">
        <v>70</v>
      </c>
      <c r="L76" s="21">
        <v>0</v>
      </c>
      <c r="M76" s="7"/>
    </row>
    <row r="77" spans="1:13" x14ac:dyDescent="0.3">
      <c r="A77" s="7">
        <v>74</v>
      </c>
      <c r="B77" s="8">
        <v>45224</v>
      </c>
      <c r="C77" s="14" t="s">
        <v>58</v>
      </c>
      <c r="D77" s="22" t="s">
        <v>12</v>
      </c>
      <c r="E77" s="22"/>
      <c r="F77" s="21">
        <v>18</v>
      </c>
      <c r="G77" s="20">
        <v>7</v>
      </c>
      <c r="H77" s="20">
        <v>7</v>
      </c>
      <c r="I77" s="20">
        <v>0</v>
      </c>
      <c r="J77" s="21">
        <v>126</v>
      </c>
      <c r="K77" s="21">
        <v>126</v>
      </c>
      <c r="L77" s="21">
        <v>0</v>
      </c>
      <c r="M77" s="7"/>
    </row>
    <row r="78" spans="1:13" x14ac:dyDescent="0.3">
      <c r="A78" s="7">
        <v>75</v>
      </c>
      <c r="B78" s="8">
        <v>45224</v>
      </c>
      <c r="C78" s="14" t="s">
        <v>58</v>
      </c>
      <c r="D78" s="22" t="s">
        <v>15</v>
      </c>
      <c r="E78" s="23"/>
      <c r="F78" s="21">
        <v>18</v>
      </c>
      <c r="G78" s="20">
        <v>5</v>
      </c>
      <c r="H78" s="20">
        <v>5</v>
      </c>
      <c r="I78" s="20">
        <v>0</v>
      </c>
      <c r="J78" s="21">
        <v>0</v>
      </c>
      <c r="K78" s="21">
        <v>90</v>
      </c>
      <c r="L78" s="21">
        <v>0</v>
      </c>
      <c r="M78" s="7"/>
    </row>
    <row r="79" spans="1:13" x14ac:dyDescent="0.3">
      <c r="A79" s="7">
        <v>76</v>
      </c>
      <c r="B79" s="8">
        <v>45225</v>
      </c>
      <c r="C79" s="14" t="s">
        <v>58</v>
      </c>
      <c r="D79" s="22" t="s">
        <v>11</v>
      </c>
      <c r="E79" s="23"/>
      <c r="F79" s="21">
        <v>35</v>
      </c>
      <c r="G79" s="20">
        <v>5</v>
      </c>
      <c r="H79" s="20">
        <v>5</v>
      </c>
      <c r="I79" s="20">
        <v>0</v>
      </c>
      <c r="J79" s="21">
        <v>175</v>
      </c>
      <c r="K79" s="21">
        <v>175</v>
      </c>
      <c r="L79" s="21">
        <v>0</v>
      </c>
      <c r="M79" s="7"/>
    </row>
    <row r="80" spans="1:13" x14ac:dyDescent="0.3">
      <c r="A80" s="7">
        <v>77</v>
      </c>
      <c r="B80" s="8">
        <v>45225</v>
      </c>
      <c r="C80" s="14" t="s">
        <v>58</v>
      </c>
      <c r="D80" s="22" t="s">
        <v>12</v>
      </c>
      <c r="E80" s="22"/>
      <c r="F80" s="21">
        <v>18</v>
      </c>
      <c r="G80" s="20">
        <v>4</v>
      </c>
      <c r="H80" s="20">
        <v>4</v>
      </c>
      <c r="I80" s="20">
        <v>0</v>
      </c>
      <c r="J80" s="21">
        <v>72</v>
      </c>
      <c r="K80" s="21">
        <v>72</v>
      </c>
      <c r="L80" s="21">
        <v>0</v>
      </c>
      <c r="M80" s="7"/>
    </row>
    <row r="81" spans="1:13" x14ac:dyDescent="0.3">
      <c r="A81" s="7">
        <v>78</v>
      </c>
      <c r="B81" s="8">
        <v>45225</v>
      </c>
      <c r="C81" s="14" t="s">
        <v>58</v>
      </c>
      <c r="D81" s="22" t="s">
        <v>15</v>
      </c>
      <c r="E81" s="23"/>
      <c r="F81" s="21">
        <v>18</v>
      </c>
      <c r="G81" s="20">
        <v>0</v>
      </c>
      <c r="H81" s="20">
        <v>0</v>
      </c>
      <c r="I81" s="20">
        <v>0</v>
      </c>
      <c r="J81" s="21">
        <v>0</v>
      </c>
      <c r="K81" s="21">
        <v>0</v>
      </c>
      <c r="L81" s="21">
        <v>0</v>
      </c>
      <c r="M81" s="7"/>
    </row>
    <row r="82" spans="1:13" x14ac:dyDescent="0.3">
      <c r="A82" s="7">
        <v>79</v>
      </c>
      <c r="B82" s="8">
        <v>45226</v>
      </c>
      <c r="C82" s="14" t="s">
        <v>58</v>
      </c>
      <c r="D82" s="22" t="s">
        <v>11</v>
      </c>
      <c r="E82" s="23"/>
      <c r="F82" s="21">
        <v>35</v>
      </c>
      <c r="G82" s="20">
        <v>0</v>
      </c>
      <c r="H82" s="20">
        <v>0</v>
      </c>
      <c r="I82" s="20">
        <v>0</v>
      </c>
      <c r="J82" s="21">
        <v>0</v>
      </c>
      <c r="K82" s="21">
        <v>0</v>
      </c>
      <c r="L82" s="21">
        <v>0</v>
      </c>
      <c r="M82" s="7"/>
    </row>
    <row r="83" spans="1:13" x14ac:dyDescent="0.3">
      <c r="A83" s="7">
        <v>80</v>
      </c>
      <c r="B83" s="8">
        <v>45226</v>
      </c>
      <c r="C83" s="14" t="s">
        <v>58</v>
      </c>
      <c r="D83" s="22" t="s">
        <v>12</v>
      </c>
      <c r="E83" s="22"/>
      <c r="F83" s="21">
        <v>18</v>
      </c>
      <c r="G83" s="20">
        <v>0</v>
      </c>
      <c r="H83" s="20">
        <v>0</v>
      </c>
      <c r="I83" s="20">
        <v>0</v>
      </c>
      <c r="J83" s="21">
        <v>0</v>
      </c>
      <c r="K83" s="21">
        <v>0</v>
      </c>
      <c r="L83" s="21">
        <v>0</v>
      </c>
      <c r="M83" s="7"/>
    </row>
    <row r="84" spans="1:13" x14ac:dyDescent="0.3">
      <c r="A84" s="7">
        <v>81</v>
      </c>
      <c r="B84" s="8">
        <v>45226</v>
      </c>
      <c r="C84" s="14" t="s">
        <v>58</v>
      </c>
      <c r="D84" s="22" t="s">
        <v>15</v>
      </c>
      <c r="E84" s="23"/>
      <c r="F84" s="21">
        <v>18</v>
      </c>
      <c r="G84" s="20">
        <v>17</v>
      </c>
      <c r="H84" s="20">
        <v>17</v>
      </c>
      <c r="I84" s="20">
        <v>0</v>
      </c>
      <c r="J84" s="21">
        <v>0</v>
      </c>
      <c r="K84" s="21">
        <v>306</v>
      </c>
      <c r="L84" s="21">
        <v>0</v>
      </c>
      <c r="M84" s="7"/>
    </row>
    <row r="85" spans="1:13" x14ac:dyDescent="0.3">
      <c r="A85" s="7">
        <v>82</v>
      </c>
      <c r="B85" s="8">
        <v>45227</v>
      </c>
      <c r="C85" s="14" t="s">
        <v>58</v>
      </c>
      <c r="D85" s="22" t="s">
        <v>11</v>
      </c>
      <c r="E85" s="23"/>
      <c r="F85" s="21">
        <v>35</v>
      </c>
      <c r="G85" s="20">
        <v>0</v>
      </c>
      <c r="H85" s="20">
        <v>0</v>
      </c>
      <c r="I85" s="20">
        <v>0</v>
      </c>
      <c r="J85" s="21">
        <v>0</v>
      </c>
      <c r="K85" s="21">
        <v>0</v>
      </c>
      <c r="L85" s="21">
        <v>0</v>
      </c>
      <c r="M85" s="7"/>
    </row>
    <row r="86" spans="1:13" x14ac:dyDescent="0.3">
      <c r="A86" s="7">
        <v>83</v>
      </c>
      <c r="B86" s="8">
        <v>45227</v>
      </c>
      <c r="C86" s="14" t="s">
        <v>58</v>
      </c>
      <c r="D86" s="22" t="s">
        <v>12</v>
      </c>
      <c r="E86" s="22"/>
      <c r="F86" s="21">
        <v>18</v>
      </c>
      <c r="G86" s="20">
        <v>0</v>
      </c>
      <c r="H86" s="20">
        <v>0</v>
      </c>
      <c r="I86" s="20">
        <v>0</v>
      </c>
      <c r="J86" s="21">
        <v>0</v>
      </c>
      <c r="K86" s="21">
        <v>0</v>
      </c>
      <c r="L86" s="21">
        <v>0</v>
      </c>
      <c r="M86" s="7"/>
    </row>
    <row r="87" spans="1:13" x14ac:dyDescent="0.3">
      <c r="A87" s="7">
        <v>84</v>
      </c>
      <c r="B87" s="8">
        <v>45227</v>
      </c>
      <c r="C87" s="14" t="s">
        <v>58</v>
      </c>
      <c r="D87" s="22" t="s">
        <v>15</v>
      </c>
      <c r="E87" s="23"/>
      <c r="F87" s="21">
        <v>18</v>
      </c>
      <c r="G87" s="20">
        <v>0</v>
      </c>
      <c r="H87" s="20">
        <v>0</v>
      </c>
      <c r="I87" s="20">
        <v>0</v>
      </c>
      <c r="J87" s="21">
        <v>0</v>
      </c>
      <c r="K87" s="21">
        <v>0</v>
      </c>
      <c r="L87" s="21">
        <v>0</v>
      </c>
      <c r="M87" s="7"/>
    </row>
    <row r="88" spans="1:13" x14ac:dyDescent="0.3">
      <c r="A88" s="7">
        <v>85</v>
      </c>
      <c r="B88" s="8">
        <v>45228</v>
      </c>
      <c r="C88" s="14" t="s">
        <v>58</v>
      </c>
      <c r="D88" s="22" t="s">
        <v>11</v>
      </c>
      <c r="E88" s="23"/>
      <c r="F88" s="21">
        <v>35</v>
      </c>
      <c r="G88" s="20">
        <v>0</v>
      </c>
      <c r="H88" s="20">
        <v>0</v>
      </c>
      <c r="I88" s="20">
        <v>0</v>
      </c>
      <c r="J88" s="21">
        <v>0</v>
      </c>
      <c r="K88" s="21">
        <v>0</v>
      </c>
      <c r="L88" s="21">
        <v>0</v>
      </c>
      <c r="M88" s="7"/>
    </row>
    <row r="89" spans="1:13" x14ac:dyDescent="0.3">
      <c r="A89" s="7">
        <v>86</v>
      </c>
      <c r="B89" s="8">
        <v>45228</v>
      </c>
      <c r="C89" s="14" t="s">
        <v>58</v>
      </c>
      <c r="D89" s="22" t="s">
        <v>12</v>
      </c>
      <c r="E89" s="22"/>
      <c r="F89" s="21">
        <v>18</v>
      </c>
      <c r="G89" s="20">
        <v>0</v>
      </c>
      <c r="H89" s="20">
        <v>0</v>
      </c>
      <c r="I89" s="20">
        <v>0</v>
      </c>
      <c r="J89" s="21">
        <v>0</v>
      </c>
      <c r="K89" s="21">
        <v>0</v>
      </c>
      <c r="L89" s="21">
        <v>0</v>
      </c>
      <c r="M89" s="7"/>
    </row>
    <row r="90" spans="1:13" x14ac:dyDescent="0.3">
      <c r="A90" s="7">
        <v>87</v>
      </c>
      <c r="B90" s="8">
        <v>45228</v>
      </c>
      <c r="C90" s="14" t="s">
        <v>58</v>
      </c>
      <c r="D90" s="22" t="s">
        <v>15</v>
      </c>
      <c r="E90" s="23"/>
      <c r="F90" s="21">
        <v>18</v>
      </c>
      <c r="G90" s="20">
        <v>0</v>
      </c>
      <c r="H90" s="20">
        <v>0</v>
      </c>
      <c r="I90" s="20">
        <v>0</v>
      </c>
      <c r="J90" s="21">
        <v>0</v>
      </c>
      <c r="K90" s="21">
        <v>0</v>
      </c>
      <c r="L90" s="21">
        <v>0</v>
      </c>
      <c r="M90" s="7"/>
    </row>
    <row r="91" spans="1:13" x14ac:dyDescent="0.3">
      <c r="A91" s="7">
        <v>88</v>
      </c>
      <c r="B91" s="8">
        <v>45229</v>
      </c>
      <c r="C91" s="14" t="s">
        <v>58</v>
      </c>
      <c r="D91" s="22" t="s">
        <v>11</v>
      </c>
      <c r="E91" s="23"/>
      <c r="F91" s="21">
        <v>35</v>
      </c>
      <c r="G91" s="20">
        <v>0</v>
      </c>
      <c r="H91" s="20">
        <v>0</v>
      </c>
      <c r="I91" s="20">
        <v>0</v>
      </c>
      <c r="J91" s="21">
        <v>0</v>
      </c>
      <c r="K91" s="21">
        <v>0</v>
      </c>
      <c r="L91" s="21">
        <v>0</v>
      </c>
      <c r="M91" s="7"/>
    </row>
    <row r="92" spans="1:13" x14ac:dyDescent="0.3">
      <c r="A92" s="7">
        <v>89</v>
      </c>
      <c r="B92" s="8">
        <v>45229</v>
      </c>
      <c r="C92" s="14" t="s">
        <v>58</v>
      </c>
      <c r="D92" s="22" t="s">
        <v>12</v>
      </c>
      <c r="E92" s="22"/>
      <c r="F92" s="21">
        <v>18</v>
      </c>
      <c r="G92" s="20">
        <v>0</v>
      </c>
      <c r="H92" s="20">
        <v>0</v>
      </c>
      <c r="I92" s="20">
        <v>0</v>
      </c>
      <c r="J92" s="21">
        <v>0</v>
      </c>
      <c r="K92" s="21">
        <v>0</v>
      </c>
      <c r="L92" s="21">
        <v>0</v>
      </c>
      <c r="M92" s="7"/>
    </row>
    <row r="93" spans="1:13" x14ac:dyDescent="0.3">
      <c r="A93" s="7">
        <v>90</v>
      </c>
      <c r="B93" s="8">
        <v>45229</v>
      </c>
      <c r="C93" s="14" t="s">
        <v>58</v>
      </c>
      <c r="D93" s="22" t="s">
        <v>15</v>
      </c>
      <c r="E93" s="23"/>
      <c r="F93" s="21">
        <v>18</v>
      </c>
      <c r="G93" s="20">
        <v>0</v>
      </c>
      <c r="H93" s="20">
        <v>0</v>
      </c>
      <c r="I93" s="20">
        <v>0</v>
      </c>
      <c r="J93" s="21">
        <v>0</v>
      </c>
      <c r="K93" s="21">
        <v>0</v>
      </c>
      <c r="L93" s="21">
        <v>0</v>
      </c>
      <c r="M93" s="7"/>
    </row>
    <row r="94" spans="1:13" x14ac:dyDescent="0.3">
      <c r="A94" s="7">
        <v>91</v>
      </c>
      <c r="B94" s="8">
        <v>45231</v>
      </c>
      <c r="C94" s="14" t="s">
        <v>58</v>
      </c>
      <c r="D94" s="22" t="s">
        <v>11</v>
      </c>
      <c r="E94" s="4"/>
      <c r="F94" s="5">
        <v>35</v>
      </c>
      <c r="G94" s="6">
        <v>6</v>
      </c>
      <c r="H94" s="6">
        <v>6</v>
      </c>
      <c r="I94" s="6">
        <v>0</v>
      </c>
      <c r="J94" s="5">
        <f t="shared" ref="J94:J99" si="0">G94*F94</f>
        <v>210</v>
      </c>
      <c r="K94" s="5">
        <f>H94*F94</f>
        <v>210</v>
      </c>
      <c r="L94" s="5">
        <f>I94*F94</f>
        <v>0</v>
      </c>
      <c r="M94" s="7"/>
    </row>
    <row r="95" spans="1:13" x14ac:dyDescent="0.3">
      <c r="A95" s="7">
        <v>92</v>
      </c>
      <c r="B95" s="8">
        <v>45231</v>
      </c>
      <c r="C95" s="14" t="s">
        <v>58</v>
      </c>
      <c r="D95" s="22" t="s">
        <v>12</v>
      </c>
      <c r="E95" s="3"/>
      <c r="F95" s="5">
        <v>18</v>
      </c>
      <c r="G95" s="6">
        <v>0</v>
      </c>
      <c r="H95" s="6">
        <v>0</v>
      </c>
      <c r="I95" s="6">
        <v>0</v>
      </c>
      <c r="J95" s="5">
        <f t="shared" si="0"/>
        <v>0</v>
      </c>
      <c r="K95" s="5">
        <f t="shared" ref="K95:K96" si="1">H95*F95</f>
        <v>0</v>
      </c>
      <c r="L95" s="5">
        <f t="shared" ref="L95:L96" si="2">I95*F95</f>
        <v>0</v>
      </c>
      <c r="M95" s="7"/>
    </row>
    <row r="96" spans="1:13" x14ac:dyDescent="0.3">
      <c r="A96" s="7">
        <v>93</v>
      </c>
      <c r="B96" s="8">
        <v>45231</v>
      </c>
      <c r="C96" s="14" t="s">
        <v>58</v>
      </c>
      <c r="D96" s="22" t="s">
        <v>15</v>
      </c>
      <c r="E96" s="4"/>
      <c r="F96" s="5">
        <v>18</v>
      </c>
      <c r="G96" s="6">
        <v>0</v>
      </c>
      <c r="H96" s="6">
        <v>0</v>
      </c>
      <c r="I96" s="6">
        <v>0</v>
      </c>
      <c r="J96" s="5">
        <f t="shared" si="0"/>
        <v>0</v>
      </c>
      <c r="K96" s="5">
        <f t="shared" si="1"/>
        <v>0</v>
      </c>
      <c r="L96" s="5">
        <f t="shared" si="2"/>
        <v>0</v>
      </c>
      <c r="M96" s="7"/>
    </row>
    <row r="97" spans="1:13" x14ac:dyDescent="0.3">
      <c r="A97" s="7">
        <v>94</v>
      </c>
      <c r="B97" s="8">
        <v>45232</v>
      </c>
      <c r="C97" s="14" t="s">
        <v>58</v>
      </c>
      <c r="D97" s="22" t="s">
        <v>11</v>
      </c>
      <c r="E97" s="4"/>
      <c r="F97" s="5">
        <v>35</v>
      </c>
      <c r="G97" s="6">
        <v>4</v>
      </c>
      <c r="H97" s="6">
        <v>4</v>
      </c>
      <c r="I97" s="6">
        <v>0</v>
      </c>
      <c r="J97" s="5">
        <f t="shared" si="0"/>
        <v>140</v>
      </c>
      <c r="K97" s="5">
        <f>H97*F97</f>
        <v>140</v>
      </c>
      <c r="L97" s="5">
        <f>I97*F97</f>
        <v>0</v>
      </c>
      <c r="M97" s="7"/>
    </row>
    <row r="98" spans="1:13" x14ac:dyDescent="0.3">
      <c r="A98" s="7">
        <v>95</v>
      </c>
      <c r="B98" s="8">
        <v>45232</v>
      </c>
      <c r="C98" s="14" t="s">
        <v>58</v>
      </c>
      <c r="D98" s="22" t="s">
        <v>12</v>
      </c>
      <c r="E98" s="3"/>
      <c r="F98" s="5">
        <v>18</v>
      </c>
      <c r="G98" s="6">
        <v>2</v>
      </c>
      <c r="H98" s="6">
        <v>2</v>
      </c>
      <c r="I98" s="6">
        <v>0</v>
      </c>
      <c r="J98" s="5">
        <f t="shared" si="0"/>
        <v>36</v>
      </c>
      <c r="K98" s="5">
        <f t="shared" ref="K98:K99" si="3">H98*F98</f>
        <v>36</v>
      </c>
      <c r="L98" s="5">
        <f t="shared" ref="L98:L99" si="4">I98*F98</f>
        <v>0</v>
      </c>
      <c r="M98" s="7"/>
    </row>
    <row r="99" spans="1:13" x14ac:dyDescent="0.3">
      <c r="A99" s="7">
        <v>96</v>
      </c>
      <c r="B99" s="8">
        <v>45232</v>
      </c>
      <c r="C99" s="14" t="s">
        <v>58</v>
      </c>
      <c r="D99" s="22" t="s">
        <v>15</v>
      </c>
      <c r="E99" s="4"/>
      <c r="F99" s="5">
        <v>18</v>
      </c>
      <c r="G99" s="6">
        <v>0</v>
      </c>
      <c r="H99" s="6">
        <v>0</v>
      </c>
      <c r="I99" s="6">
        <v>0</v>
      </c>
      <c r="J99" s="5">
        <f t="shared" si="0"/>
        <v>0</v>
      </c>
      <c r="K99" s="5">
        <f t="shared" si="3"/>
        <v>0</v>
      </c>
      <c r="L99" s="5">
        <f t="shared" si="4"/>
        <v>0</v>
      </c>
      <c r="M99" s="7"/>
    </row>
    <row r="100" spans="1:13" x14ac:dyDescent="0.3">
      <c r="A100" s="7">
        <v>97</v>
      </c>
      <c r="B100" s="8">
        <v>45233</v>
      </c>
      <c r="C100" s="14" t="s">
        <v>58</v>
      </c>
      <c r="D100" s="22" t="s">
        <v>11</v>
      </c>
      <c r="E100" s="4"/>
      <c r="F100" s="5">
        <v>35</v>
      </c>
      <c r="G100" s="6">
        <v>0</v>
      </c>
      <c r="H100" s="6">
        <v>0</v>
      </c>
      <c r="I100" s="6"/>
      <c r="J100" s="5">
        <f>SUM(G100*F100)</f>
        <v>0</v>
      </c>
      <c r="K100" s="5">
        <f>H100*F100</f>
        <v>0</v>
      </c>
      <c r="L100" s="5">
        <f>I100*F100</f>
        <v>0</v>
      </c>
      <c r="M100" s="7"/>
    </row>
    <row r="101" spans="1:13" x14ac:dyDescent="0.3">
      <c r="A101" s="7">
        <v>98</v>
      </c>
      <c r="B101" s="8">
        <v>45233</v>
      </c>
      <c r="C101" s="14" t="s">
        <v>58</v>
      </c>
      <c r="D101" s="22" t="s">
        <v>12</v>
      </c>
      <c r="E101" s="3"/>
      <c r="F101" s="5">
        <v>18</v>
      </c>
      <c r="G101" s="6">
        <v>0</v>
      </c>
      <c r="H101" s="6">
        <v>0</v>
      </c>
      <c r="I101" s="6"/>
      <c r="J101" s="5">
        <f>G101*F101</f>
        <v>0</v>
      </c>
      <c r="K101" s="5">
        <f t="shared" ref="K101:K102" si="5">H101*F101</f>
        <v>0</v>
      </c>
      <c r="L101" s="5">
        <f t="shared" ref="L101:L102" si="6">I101*F101</f>
        <v>0</v>
      </c>
      <c r="M101" s="7"/>
    </row>
    <row r="102" spans="1:13" x14ac:dyDescent="0.3">
      <c r="A102" s="7">
        <v>99</v>
      </c>
      <c r="B102" s="8">
        <v>45233</v>
      </c>
      <c r="C102" s="14" t="s">
        <v>58</v>
      </c>
      <c r="D102" s="22" t="s">
        <v>13</v>
      </c>
      <c r="E102" s="4"/>
      <c r="F102" s="5">
        <v>0</v>
      </c>
      <c r="G102" s="6">
        <v>0</v>
      </c>
      <c r="H102" s="6">
        <v>0</v>
      </c>
      <c r="I102" s="6">
        <v>0</v>
      </c>
      <c r="J102" s="5">
        <v>0</v>
      </c>
      <c r="K102" s="5">
        <f t="shared" si="5"/>
        <v>0</v>
      </c>
      <c r="L102" s="5">
        <f t="shared" si="6"/>
        <v>0</v>
      </c>
      <c r="M102" s="7"/>
    </row>
    <row r="103" spans="1:13" x14ac:dyDescent="0.3">
      <c r="A103" s="7">
        <v>100</v>
      </c>
      <c r="B103" s="8">
        <v>45234</v>
      </c>
      <c r="C103" s="14" t="s">
        <v>58</v>
      </c>
      <c r="D103" s="22" t="s">
        <v>11</v>
      </c>
      <c r="E103" s="4"/>
      <c r="F103" s="5">
        <v>35</v>
      </c>
      <c r="G103" s="6">
        <v>0</v>
      </c>
      <c r="H103" s="6">
        <v>0</v>
      </c>
      <c r="I103" s="6">
        <v>0</v>
      </c>
      <c r="J103" s="5">
        <f>SUM(G103*F103)</f>
        <v>0</v>
      </c>
      <c r="K103" s="5">
        <f>H103*F103</f>
        <v>0</v>
      </c>
      <c r="L103" s="5">
        <f>I103*F103</f>
        <v>0</v>
      </c>
      <c r="M103" s="7"/>
    </row>
    <row r="104" spans="1:13" x14ac:dyDescent="0.3">
      <c r="A104" s="7">
        <v>101</v>
      </c>
      <c r="B104" s="8">
        <v>45234</v>
      </c>
      <c r="C104" s="14" t="s">
        <v>58</v>
      </c>
      <c r="D104" s="3" t="s">
        <v>12</v>
      </c>
      <c r="E104" s="3"/>
      <c r="F104" s="5">
        <v>18</v>
      </c>
      <c r="G104" s="6">
        <v>0</v>
      </c>
      <c r="H104" s="6">
        <v>0</v>
      </c>
      <c r="I104" s="6">
        <v>0</v>
      </c>
      <c r="J104" s="5">
        <f>G104*F104</f>
        <v>0</v>
      </c>
      <c r="K104" s="5">
        <f t="shared" ref="K104:K105" si="7">H104*F104</f>
        <v>0</v>
      </c>
      <c r="L104" s="5">
        <f t="shared" ref="L104:L105" si="8">I104*F104</f>
        <v>0</v>
      </c>
      <c r="M104" s="7"/>
    </row>
    <row r="105" spans="1:13" x14ac:dyDescent="0.3">
      <c r="A105" s="7">
        <v>102</v>
      </c>
      <c r="B105" s="8">
        <v>45234</v>
      </c>
      <c r="C105" s="14" t="s">
        <v>58</v>
      </c>
      <c r="D105" s="3" t="s">
        <v>13</v>
      </c>
      <c r="E105" s="4"/>
      <c r="F105" s="5">
        <v>0</v>
      </c>
      <c r="G105" s="6">
        <v>0</v>
      </c>
      <c r="H105" s="6">
        <v>0</v>
      </c>
      <c r="I105" s="6">
        <v>0</v>
      </c>
      <c r="J105" s="5">
        <v>0</v>
      </c>
      <c r="K105" s="5">
        <f t="shared" si="7"/>
        <v>0</v>
      </c>
      <c r="L105" s="5">
        <f t="shared" si="8"/>
        <v>0</v>
      </c>
      <c r="M105" s="7"/>
    </row>
    <row r="106" spans="1:13" x14ac:dyDescent="0.3">
      <c r="A106" s="7">
        <v>103</v>
      </c>
      <c r="B106" s="8">
        <v>45235</v>
      </c>
      <c r="C106" s="14" t="s">
        <v>58</v>
      </c>
      <c r="D106" s="3" t="s">
        <v>11</v>
      </c>
      <c r="E106" s="4"/>
      <c r="F106" s="5">
        <v>35</v>
      </c>
      <c r="G106" s="6">
        <v>0</v>
      </c>
      <c r="H106" s="6">
        <v>0</v>
      </c>
      <c r="I106" s="6">
        <v>0</v>
      </c>
      <c r="J106" s="5">
        <f>SUM(G106*F106)</f>
        <v>0</v>
      </c>
      <c r="K106" s="5">
        <f>H106*F106</f>
        <v>0</v>
      </c>
      <c r="L106" s="5">
        <f>I106*F106</f>
        <v>0</v>
      </c>
      <c r="M106" s="7"/>
    </row>
    <row r="107" spans="1:13" x14ac:dyDescent="0.3">
      <c r="A107" s="7">
        <v>104</v>
      </c>
      <c r="B107" s="8">
        <v>45235</v>
      </c>
      <c r="C107" s="14" t="s">
        <v>58</v>
      </c>
      <c r="D107" s="3" t="s">
        <v>12</v>
      </c>
      <c r="E107" s="3"/>
      <c r="F107" s="5">
        <v>18</v>
      </c>
      <c r="G107" s="6">
        <v>0</v>
      </c>
      <c r="H107" s="6">
        <v>0</v>
      </c>
      <c r="I107" s="6">
        <v>0</v>
      </c>
      <c r="J107" s="5">
        <f>G107*F107</f>
        <v>0</v>
      </c>
      <c r="K107" s="5">
        <f t="shared" ref="K107:K108" si="9">H107*F107</f>
        <v>0</v>
      </c>
      <c r="L107" s="5">
        <f t="shared" ref="L107:L108" si="10">I107*F107</f>
        <v>0</v>
      </c>
      <c r="M107" s="7"/>
    </row>
    <row r="108" spans="1:13" x14ac:dyDescent="0.3">
      <c r="A108" s="7">
        <v>105</v>
      </c>
      <c r="B108" s="8">
        <v>45235</v>
      </c>
      <c r="C108" s="14" t="s">
        <v>58</v>
      </c>
      <c r="D108" s="3" t="s">
        <v>13</v>
      </c>
      <c r="E108" s="4"/>
      <c r="F108" s="5">
        <v>0</v>
      </c>
      <c r="G108" s="6">
        <v>0</v>
      </c>
      <c r="H108" s="6">
        <v>0</v>
      </c>
      <c r="I108" s="6">
        <v>0</v>
      </c>
      <c r="J108" s="5">
        <v>0</v>
      </c>
      <c r="K108" s="5">
        <f t="shared" si="9"/>
        <v>0</v>
      </c>
      <c r="L108" s="5">
        <f t="shared" si="10"/>
        <v>0</v>
      </c>
      <c r="M108" s="7"/>
    </row>
    <row r="109" spans="1:13" x14ac:dyDescent="0.3">
      <c r="A109" s="7">
        <v>106</v>
      </c>
      <c r="B109" s="8">
        <v>45236</v>
      </c>
      <c r="C109" s="14" t="s">
        <v>58</v>
      </c>
      <c r="D109" s="3" t="s">
        <v>11</v>
      </c>
      <c r="E109" s="4"/>
      <c r="F109" s="5">
        <v>35</v>
      </c>
      <c r="G109" s="6">
        <v>9</v>
      </c>
      <c r="H109" s="6">
        <v>9</v>
      </c>
      <c r="I109" s="6">
        <v>0</v>
      </c>
      <c r="J109" s="5">
        <f t="shared" ref="J109:J114" si="11">G109*F109</f>
        <v>315</v>
      </c>
      <c r="K109" s="5">
        <f>H109*F109</f>
        <v>315</v>
      </c>
      <c r="L109" s="5">
        <f>I109*F109</f>
        <v>0</v>
      </c>
      <c r="M109" s="7"/>
    </row>
    <row r="110" spans="1:13" x14ac:dyDescent="0.3">
      <c r="A110" s="7">
        <v>107</v>
      </c>
      <c r="B110" s="8">
        <v>45236</v>
      </c>
      <c r="C110" s="14" t="s">
        <v>58</v>
      </c>
      <c r="D110" s="3" t="s">
        <v>12</v>
      </c>
      <c r="E110" s="3"/>
      <c r="F110" s="5">
        <v>18</v>
      </c>
      <c r="G110" s="6">
        <v>0</v>
      </c>
      <c r="H110" s="6">
        <v>0</v>
      </c>
      <c r="I110" s="6">
        <v>0</v>
      </c>
      <c r="J110" s="5">
        <f t="shared" si="11"/>
        <v>0</v>
      </c>
      <c r="K110" s="5">
        <f t="shared" ref="K110:K111" si="12">H110*F110</f>
        <v>0</v>
      </c>
      <c r="L110" s="5">
        <f t="shared" ref="L110:L111" si="13">I110*F110</f>
        <v>0</v>
      </c>
      <c r="M110" s="7"/>
    </row>
    <row r="111" spans="1:13" x14ac:dyDescent="0.3">
      <c r="A111" s="7">
        <v>108</v>
      </c>
      <c r="B111" s="8">
        <v>45236</v>
      </c>
      <c r="C111" s="14" t="s">
        <v>58</v>
      </c>
      <c r="D111" s="3" t="s">
        <v>15</v>
      </c>
      <c r="E111" s="4"/>
      <c r="F111" s="5">
        <v>18</v>
      </c>
      <c r="G111" s="6">
        <v>0</v>
      </c>
      <c r="H111" s="6">
        <v>0</v>
      </c>
      <c r="I111" s="6">
        <v>0</v>
      </c>
      <c r="J111" s="5">
        <f t="shared" si="11"/>
        <v>0</v>
      </c>
      <c r="K111" s="5">
        <f t="shared" si="12"/>
        <v>0</v>
      </c>
      <c r="L111" s="5">
        <f t="shared" si="13"/>
        <v>0</v>
      </c>
      <c r="M111" s="7"/>
    </row>
    <row r="112" spans="1:13" x14ac:dyDescent="0.3">
      <c r="A112" s="7">
        <v>109</v>
      </c>
      <c r="B112" s="8">
        <v>45237</v>
      </c>
      <c r="C112" s="14" t="s">
        <v>58</v>
      </c>
      <c r="D112" s="3" t="s">
        <v>11</v>
      </c>
      <c r="E112" s="4"/>
      <c r="F112" s="5">
        <v>35</v>
      </c>
      <c r="G112" s="6">
        <v>0</v>
      </c>
      <c r="H112" s="6">
        <v>0</v>
      </c>
      <c r="I112" s="6">
        <v>0</v>
      </c>
      <c r="J112" s="5">
        <f t="shared" si="11"/>
        <v>0</v>
      </c>
      <c r="K112" s="5">
        <f>H112*F112</f>
        <v>0</v>
      </c>
      <c r="L112" s="5">
        <f>I112*F112</f>
        <v>0</v>
      </c>
      <c r="M112" s="7"/>
    </row>
    <row r="113" spans="1:13" x14ac:dyDescent="0.3">
      <c r="A113" s="7">
        <v>110</v>
      </c>
      <c r="B113" s="8">
        <v>45237</v>
      </c>
      <c r="C113" s="14" t="s">
        <v>58</v>
      </c>
      <c r="D113" s="3" t="s">
        <v>12</v>
      </c>
      <c r="E113" s="3"/>
      <c r="F113" s="5">
        <v>18</v>
      </c>
      <c r="G113" s="6">
        <v>9</v>
      </c>
      <c r="H113" s="6">
        <v>9</v>
      </c>
      <c r="I113" s="6">
        <v>0</v>
      </c>
      <c r="J113" s="5">
        <f t="shared" si="11"/>
        <v>162</v>
      </c>
      <c r="K113" s="5">
        <f t="shared" ref="K113:K114" si="14">H113*F113</f>
        <v>162</v>
      </c>
      <c r="L113" s="5">
        <f t="shared" ref="L113:L114" si="15">I113*F113</f>
        <v>0</v>
      </c>
      <c r="M113" s="7"/>
    </row>
    <row r="114" spans="1:13" x14ac:dyDescent="0.3">
      <c r="A114" s="7">
        <v>111</v>
      </c>
      <c r="B114" s="8">
        <v>45237</v>
      </c>
      <c r="C114" s="14" t="s">
        <v>58</v>
      </c>
      <c r="D114" s="3" t="s">
        <v>15</v>
      </c>
      <c r="E114" s="4"/>
      <c r="F114" s="5">
        <v>18</v>
      </c>
      <c r="G114" s="6">
        <v>0</v>
      </c>
      <c r="H114" s="6">
        <v>0</v>
      </c>
      <c r="I114" s="6">
        <v>0</v>
      </c>
      <c r="J114" s="5">
        <f t="shared" si="11"/>
        <v>0</v>
      </c>
      <c r="K114" s="5">
        <f t="shared" si="14"/>
        <v>0</v>
      </c>
      <c r="L114" s="5">
        <f t="shared" si="15"/>
        <v>0</v>
      </c>
      <c r="M114" s="7"/>
    </row>
    <row r="115" spans="1:13" x14ac:dyDescent="0.3">
      <c r="A115" s="7">
        <v>112</v>
      </c>
      <c r="B115" s="8">
        <v>45238</v>
      </c>
      <c r="C115" s="14" t="s">
        <v>58</v>
      </c>
      <c r="D115" s="3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3">
      <c r="A116" s="7">
        <v>113</v>
      </c>
      <c r="B116" s="8">
        <v>45238</v>
      </c>
      <c r="C116" s="14" t="s">
        <v>58</v>
      </c>
      <c r="D116" s="3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3">
      <c r="A117" s="7">
        <v>114</v>
      </c>
      <c r="B117" s="8">
        <v>45238</v>
      </c>
      <c r="C117" s="14" t="s">
        <v>58</v>
      </c>
      <c r="D117" s="3"/>
      <c r="E117" s="7"/>
      <c r="F117" s="7"/>
      <c r="G117" s="7"/>
      <c r="H117" s="7"/>
      <c r="I117" s="7"/>
      <c r="J117" s="7"/>
      <c r="K117" s="7"/>
      <c r="L117" s="7"/>
      <c r="M117" s="7"/>
    </row>
  </sheetData>
  <mergeCells count="2">
    <mergeCell ref="A1:L1"/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FCB4-4F7C-45B0-87BE-B7F9F1F001F9}">
  <dimension ref="A1:P59"/>
  <sheetViews>
    <sheetView zoomScaleNormal="100" workbookViewId="0">
      <selection activeCell="Q1" sqref="Q1"/>
    </sheetView>
  </sheetViews>
  <sheetFormatPr defaultRowHeight="14.4" x14ac:dyDescent="0.3"/>
  <cols>
    <col min="1" max="1" width="5.33203125" customWidth="1"/>
    <col min="2" max="2" width="16.5546875" style="9" bestFit="1" customWidth="1"/>
    <col min="15" max="15" width="16.21875" bestFit="1" customWidth="1"/>
    <col min="16" max="16" width="9.6640625" bestFit="1" customWidth="1"/>
  </cols>
  <sheetData>
    <row r="1" spans="1:16" ht="21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23.4" customHeight="1" x14ac:dyDescent="0.3">
      <c r="A2" s="39" t="s">
        <v>60</v>
      </c>
      <c r="B2" s="39"/>
      <c r="C2" s="39"/>
      <c r="D2" s="39"/>
      <c r="E2" s="39"/>
      <c r="F2" s="39"/>
      <c r="G2" s="39"/>
      <c r="H2" s="39"/>
      <c r="I2" s="41" t="s">
        <v>61</v>
      </c>
      <c r="J2" s="42"/>
      <c r="K2" s="42"/>
      <c r="L2" s="42"/>
      <c r="M2" s="43"/>
      <c r="N2" s="41" t="s">
        <v>73</v>
      </c>
      <c r="O2" s="42"/>
      <c r="P2" s="43"/>
    </row>
    <row r="3" spans="1:16" ht="60" x14ac:dyDescent="0.3">
      <c r="A3" s="10" t="s">
        <v>1</v>
      </c>
      <c r="B3" s="11" t="s">
        <v>57</v>
      </c>
      <c r="C3" s="13" t="s">
        <v>8</v>
      </c>
      <c r="D3" s="13" t="s">
        <v>9</v>
      </c>
      <c r="E3" s="13" t="s">
        <v>10</v>
      </c>
      <c r="F3" s="19" t="s">
        <v>18</v>
      </c>
      <c r="G3" s="19" t="s">
        <v>19</v>
      </c>
      <c r="H3" s="19" t="s">
        <v>20</v>
      </c>
      <c r="I3" s="13" t="s">
        <v>8</v>
      </c>
      <c r="J3" s="13" t="s">
        <v>9</v>
      </c>
      <c r="K3" s="13" t="s">
        <v>10</v>
      </c>
      <c r="L3" s="19" t="s">
        <v>62</v>
      </c>
      <c r="M3" s="19" t="s">
        <v>20</v>
      </c>
      <c r="N3" s="27" t="s">
        <v>69</v>
      </c>
      <c r="O3" s="27" t="s">
        <v>70</v>
      </c>
      <c r="P3" s="28" t="s">
        <v>21</v>
      </c>
    </row>
    <row r="4" spans="1:16" x14ac:dyDescent="0.3">
      <c r="A4" s="29">
        <v>1</v>
      </c>
      <c r="B4" s="30">
        <v>45200</v>
      </c>
      <c r="C4" s="31">
        <f xml:space="preserve"> SUMIFS(ДСК1!$J$4:$J$1048576,ДСК1!$B$4:$B$1048576,B4)</f>
        <v>0</v>
      </c>
      <c r="D4" s="31">
        <f xml:space="preserve"> SUMIFS(ДСК1!$K$4:$K$1048576,ДСК1!$B$4:$B$1048576,B4)</f>
        <v>0</v>
      </c>
      <c r="E4" s="31">
        <f xml:space="preserve"> SUMIFS(ДСК1!$L$4:$L$1048576,ДСК1!$B$4:$B$1048576,B4)</f>
        <v>0</v>
      </c>
      <c r="F4" s="32">
        <f t="shared" ref="F4:F45" si="0">D4*0.33</f>
        <v>0</v>
      </c>
      <c r="G4" s="32">
        <f t="shared" ref="G4:G45" si="1">D4*0.4</f>
        <v>0</v>
      </c>
      <c r="H4" s="32">
        <f t="shared" ref="H4:H45" si="2">D4*0.27</f>
        <v>0</v>
      </c>
      <c r="I4" s="31">
        <f xml:space="preserve"> SUMIFS(ДСК2!$J$4:$J$1048576,ДСК2!$B$4:$B$1048576,B4)</f>
        <v>0</v>
      </c>
      <c r="J4" s="31">
        <f xml:space="preserve"> SUMIFS(ДСК2!$K$4:$K$1048576,ДСК2!$B$4:$B$1048576,B4)</f>
        <v>0</v>
      </c>
      <c r="K4" s="31">
        <f xml:space="preserve"> SUMIFS(ДСК2!$L$4:$L$1048576,ДСК2!$B$4:$B$1048576,B4)</f>
        <v>0</v>
      </c>
      <c r="L4" s="32">
        <f>J4*0.73</f>
        <v>0</v>
      </c>
      <c r="M4" s="32">
        <f>J4*0.27</f>
        <v>0</v>
      </c>
      <c r="N4" s="32">
        <f>F4+G4+L4</f>
        <v>0</v>
      </c>
      <c r="O4" s="33">
        <f>(F4+G4+L4)*2500</f>
        <v>0</v>
      </c>
      <c r="P4" s="7"/>
    </row>
    <row r="5" spans="1:16" x14ac:dyDescent="0.3">
      <c r="A5" s="29">
        <v>2</v>
      </c>
      <c r="B5" s="30">
        <v>45201</v>
      </c>
      <c r="C5" s="31">
        <f xml:space="preserve"> SUMIFS(ДСК1!$J$4:$J$1048576,ДСК1!$B$4:$B$1048576,B5)</f>
        <v>0</v>
      </c>
      <c r="D5" s="31">
        <f xml:space="preserve"> SUMIFS(ДСК1!$K$4:$K$1048576,ДСК1!$B$4:$B$1048576,B5)</f>
        <v>0</v>
      </c>
      <c r="E5" s="31">
        <f xml:space="preserve"> SUMIFS(ДСК1!$L$4:$L$1048576,ДСК1!$B$4:$B$1048576,B5)</f>
        <v>0</v>
      </c>
      <c r="F5" s="32">
        <f t="shared" si="0"/>
        <v>0</v>
      </c>
      <c r="G5" s="32">
        <f t="shared" si="1"/>
        <v>0</v>
      </c>
      <c r="H5" s="32">
        <f t="shared" si="2"/>
        <v>0</v>
      </c>
      <c r="I5" s="31">
        <f xml:space="preserve"> SUMIFS(ДСК2!$J$4:$J$1048576,ДСК2!$B$4:$B$1048576,B5)</f>
        <v>0</v>
      </c>
      <c r="J5" s="31">
        <f xml:space="preserve"> SUMIFS(ДСК2!$K$4:$K$1048576,ДСК2!$B$4:$B$1048576,B5)</f>
        <v>0</v>
      </c>
      <c r="K5" s="31">
        <f xml:space="preserve"> SUMIFS(ДСК2!$L$4:$L$1048576,ДСК2!$B$4:$B$1048576,B5)</f>
        <v>0</v>
      </c>
      <c r="L5" s="32">
        <f t="shared" ref="L5:L45" si="3">J5*0.73</f>
        <v>0</v>
      </c>
      <c r="M5" s="32">
        <f t="shared" ref="M5:M45" si="4">J5*0.27</f>
        <v>0</v>
      </c>
      <c r="N5" s="32">
        <f t="shared" ref="N5:N45" si="5">F5+G5+L5</f>
        <v>0</v>
      </c>
      <c r="O5" s="33">
        <f t="shared" ref="O5:O45" si="6">(F5+G5+L5)*2500</f>
        <v>0</v>
      </c>
      <c r="P5" s="7"/>
    </row>
    <row r="6" spans="1:16" x14ac:dyDescent="0.3">
      <c r="A6" s="29">
        <v>3</v>
      </c>
      <c r="B6" s="30">
        <v>45202</v>
      </c>
      <c r="C6" s="31">
        <f xml:space="preserve"> SUMIFS(ДСК1!$J$4:$J$1048576,ДСК1!$B$4:$B$1048576,B6)</f>
        <v>0</v>
      </c>
      <c r="D6" s="31">
        <f xml:space="preserve"> SUMIFS(ДСК1!$K$4:$K$1048576,ДСК1!$B$4:$B$1048576,B6)</f>
        <v>0</v>
      </c>
      <c r="E6" s="31">
        <f xml:space="preserve"> SUMIFS(ДСК1!$L$4:$L$1048576,ДСК1!$B$4:$B$1048576,B6)</f>
        <v>0</v>
      </c>
      <c r="F6" s="32">
        <f t="shared" si="0"/>
        <v>0</v>
      </c>
      <c r="G6" s="32">
        <f t="shared" si="1"/>
        <v>0</v>
      </c>
      <c r="H6" s="32">
        <f t="shared" si="2"/>
        <v>0</v>
      </c>
      <c r="I6" s="31">
        <f xml:space="preserve"> SUMIFS(ДСК2!$J$4:$J$1048576,ДСК2!$B$4:$B$1048576,B6)</f>
        <v>0</v>
      </c>
      <c r="J6" s="31">
        <f xml:space="preserve"> SUMIFS(ДСК2!$K$4:$K$1048576,ДСК2!$B$4:$B$1048576,B6)</f>
        <v>0</v>
      </c>
      <c r="K6" s="31">
        <f xml:space="preserve"> SUMIFS(ДСК2!$L$4:$L$1048576,ДСК2!$B$4:$B$1048576,B6)</f>
        <v>0</v>
      </c>
      <c r="L6" s="32">
        <f t="shared" si="3"/>
        <v>0</v>
      </c>
      <c r="M6" s="32">
        <f t="shared" si="4"/>
        <v>0</v>
      </c>
      <c r="N6" s="32">
        <f t="shared" si="5"/>
        <v>0</v>
      </c>
      <c r="O6" s="33">
        <f t="shared" si="6"/>
        <v>0</v>
      </c>
      <c r="P6" s="7"/>
    </row>
    <row r="7" spans="1:16" x14ac:dyDescent="0.3">
      <c r="A7" s="29">
        <v>4</v>
      </c>
      <c r="B7" s="30">
        <v>45203</v>
      </c>
      <c r="C7" s="31">
        <f xml:space="preserve"> SUMIFS(ДСК1!$J$4:$J$1048576,ДСК1!$B$4:$B$1048576,B7)</f>
        <v>0</v>
      </c>
      <c r="D7" s="31">
        <f xml:space="preserve"> SUMIFS(ДСК1!$K$4:$K$1048576,ДСК1!$B$4:$B$1048576,B7)</f>
        <v>0</v>
      </c>
      <c r="E7" s="31">
        <f xml:space="preserve"> SUMIFS(ДСК1!$L$4:$L$1048576,ДСК1!$B$4:$B$1048576,B7)</f>
        <v>0</v>
      </c>
      <c r="F7" s="32">
        <f t="shared" si="0"/>
        <v>0</v>
      </c>
      <c r="G7" s="32">
        <f t="shared" si="1"/>
        <v>0</v>
      </c>
      <c r="H7" s="32">
        <f t="shared" si="2"/>
        <v>0</v>
      </c>
      <c r="I7" s="31">
        <f xml:space="preserve"> SUMIFS(ДСК2!$J$4:$J$1048576,ДСК2!$B$4:$B$1048576,B7)</f>
        <v>0</v>
      </c>
      <c r="J7" s="31">
        <f xml:space="preserve"> SUMIFS(ДСК2!$K$4:$K$1048576,ДСК2!$B$4:$B$1048576,B7)</f>
        <v>0</v>
      </c>
      <c r="K7" s="31">
        <f xml:space="preserve"> SUMIFS(ДСК2!$L$4:$L$1048576,ДСК2!$B$4:$B$1048576,B7)</f>
        <v>0</v>
      </c>
      <c r="L7" s="32">
        <f t="shared" si="3"/>
        <v>0</v>
      </c>
      <c r="M7" s="32">
        <f t="shared" si="4"/>
        <v>0</v>
      </c>
      <c r="N7" s="32">
        <f t="shared" si="5"/>
        <v>0</v>
      </c>
      <c r="O7" s="33">
        <f t="shared" si="6"/>
        <v>0</v>
      </c>
      <c r="P7" s="7"/>
    </row>
    <row r="8" spans="1:16" x14ac:dyDescent="0.3">
      <c r="A8" s="29">
        <v>5</v>
      </c>
      <c r="B8" s="30">
        <v>45204</v>
      </c>
      <c r="C8" s="31">
        <f xml:space="preserve"> SUMIFS(ДСК1!$J$4:$J$1048576,ДСК1!$B$4:$B$1048576,B8)</f>
        <v>0</v>
      </c>
      <c r="D8" s="31">
        <f xml:space="preserve"> SUMIFS(ДСК1!$K$4:$K$1048576,ДСК1!$B$4:$B$1048576,B8)</f>
        <v>0</v>
      </c>
      <c r="E8" s="31">
        <f xml:space="preserve"> SUMIFS(ДСК1!$L$4:$L$1048576,ДСК1!$B$4:$B$1048576,B8)</f>
        <v>0</v>
      </c>
      <c r="F8" s="32">
        <f t="shared" si="0"/>
        <v>0</v>
      </c>
      <c r="G8" s="32">
        <f t="shared" si="1"/>
        <v>0</v>
      </c>
      <c r="H8" s="32">
        <f t="shared" si="2"/>
        <v>0</v>
      </c>
      <c r="I8" s="31">
        <f xml:space="preserve"> SUMIFS(ДСК2!$J$4:$J$1048576,ДСК2!$B$4:$B$1048576,B8)</f>
        <v>0</v>
      </c>
      <c r="J8" s="31">
        <f xml:space="preserve"> SUMIFS(ДСК2!$K$4:$K$1048576,ДСК2!$B$4:$B$1048576,B8)</f>
        <v>0</v>
      </c>
      <c r="K8" s="31">
        <f xml:space="preserve"> SUMIFS(ДСК2!$L$4:$L$1048576,ДСК2!$B$4:$B$1048576,B8)</f>
        <v>0</v>
      </c>
      <c r="L8" s="32">
        <f t="shared" si="3"/>
        <v>0</v>
      </c>
      <c r="M8" s="32">
        <f t="shared" si="4"/>
        <v>0</v>
      </c>
      <c r="N8" s="32">
        <f t="shared" si="5"/>
        <v>0</v>
      </c>
      <c r="O8" s="33">
        <f t="shared" si="6"/>
        <v>0</v>
      </c>
      <c r="P8" s="7"/>
    </row>
    <row r="9" spans="1:16" x14ac:dyDescent="0.3">
      <c r="A9" s="29">
        <v>6</v>
      </c>
      <c r="B9" s="30">
        <v>45205</v>
      </c>
      <c r="C9" s="31">
        <f xml:space="preserve"> SUMIFS(ДСК1!$J$4:$J$1048576,ДСК1!$B$4:$B$1048576,B9)</f>
        <v>0</v>
      </c>
      <c r="D9" s="31">
        <f xml:space="preserve"> SUMIFS(ДСК1!$K$4:$K$1048576,ДСК1!$B$4:$B$1048576,B9)</f>
        <v>0</v>
      </c>
      <c r="E9" s="31">
        <f xml:space="preserve"> SUMIFS(ДСК1!$L$4:$L$1048576,ДСК1!$B$4:$B$1048576,B9)</f>
        <v>0</v>
      </c>
      <c r="F9" s="32">
        <f t="shared" si="0"/>
        <v>0</v>
      </c>
      <c r="G9" s="32">
        <f t="shared" si="1"/>
        <v>0</v>
      </c>
      <c r="H9" s="32">
        <f t="shared" si="2"/>
        <v>0</v>
      </c>
      <c r="I9" s="31">
        <f xml:space="preserve"> SUMIFS(ДСК2!$J$4:$J$1048576,ДСК2!$B$4:$B$1048576,B9)</f>
        <v>0</v>
      </c>
      <c r="J9" s="31">
        <f xml:space="preserve"> SUMIFS(ДСК2!$K$4:$K$1048576,ДСК2!$B$4:$B$1048576,B9)</f>
        <v>0</v>
      </c>
      <c r="K9" s="31">
        <f xml:space="preserve"> SUMIFS(ДСК2!$L$4:$L$1048576,ДСК2!$B$4:$B$1048576,B9)</f>
        <v>0</v>
      </c>
      <c r="L9" s="32">
        <f t="shared" si="3"/>
        <v>0</v>
      </c>
      <c r="M9" s="32">
        <f t="shared" si="4"/>
        <v>0</v>
      </c>
      <c r="N9" s="32">
        <f t="shared" si="5"/>
        <v>0</v>
      </c>
      <c r="O9" s="33">
        <f t="shared" si="6"/>
        <v>0</v>
      </c>
      <c r="P9" s="7"/>
    </row>
    <row r="10" spans="1:16" x14ac:dyDescent="0.3">
      <c r="A10" s="29">
        <v>7</v>
      </c>
      <c r="B10" s="30">
        <v>45206</v>
      </c>
      <c r="C10" s="31">
        <f xml:space="preserve"> SUMIFS(ДСК1!$J$4:$J$1048576,ДСК1!$B$4:$B$1048576,B10)</f>
        <v>0</v>
      </c>
      <c r="D10" s="31">
        <f xml:space="preserve"> SUMIFS(ДСК1!$K$4:$K$1048576,ДСК1!$B$4:$B$1048576,B10)</f>
        <v>0</v>
      </c>
      <c r="E10" s="31">
        <f xml:space="preserve"> SUMIFS(ДСК1!$L$4:$L$1048576,ДСК1!$B$4:$B$1048576,B10)</f>
        <v>0</v>
      </c>
      <c r="F10" s="32">
        <f t="shared" si="0"/>
        <v>0</v>
      </c>
      <c r="G10" s="32">
        <f t="shared" si="1"/>
        <v>0</v>
      </c>
      <c r="H10" s="32">
        <f t="shared" si="2"/>
        <v>0</v>
      </c>
      <c r="I10" s="31">
        <f xml:space="preserve"> SUMIFS(ДСК2!$J$4:$J$1048576,ДСК2!$B$4:$B$1048576,B10)</f>
        <v>0</v>
      </c>
      <c r="J10" s="31">
        <f xml:space="preserve"> SUMIFS(ДСК2!$K$4:$K$1048576,ДСК2!$B$4:$B$1048576,B10)</f>
        <v>0</v>
      </c>
      <c r="K10" s="31">
        <f xml:space="preserve"> SUMIFS(ДСК2!$L$4:$L$1048576,ДСК2!$B$4:$B$1048576,B10)</f>
        <v>0</v>
      </c>
      <c r="L10" s="32">
        <f t="shared" si="3"/>
        <v>0</v>
      </c>
      <c r="M10" s="32">
        <f t="shared" si="4"/>
        <v>0</v>
      </c>
      <c r="N10" s="32">
        <f t="shared" si="5"/>
        <v>0</v>
      </c>
      <c r="O10" s="33">
        <f t="shared" si="6"/>
        <v>0</v>
      </c>
      <c r="P10" s="7"/>
    </row>
    <row r="11" spans="1:16" x14ac:dyDescent="0.3">
      <c r="A11" s="34">
        <v>8</v>
      </c>
      <c r="B11" s="30">
        <v>45207</v>
      </c>
      <c r="C11" s="31">
        <f xml:space="preserve"> SUMIFS(ДСК1!$J$4:$J$1048576,ДСК1!$B$4:$B$1048576,B11)</f>
        <v>0</v>
      </c>
      <c r="D11" s="31">
        <f xml:space="preserve"> SUMIFS(ДСК1!$K$4:$K$1048576,ДСК1!$B$4:$B$1048576,B11)</f>
        <v>0</v>
      </c>
      <c r="E11" s="31">
        <f xml:space="preserve"> SUMIFS(ДСК1!$L$4:$L$1048576,ДСК1!$B$4:$B$1048576,B11)</f>
        <v>0</v>
      </c>
      <c r="F11" s="32">
        <f t="shared" si="0"/>
        <v>0</v>
      </c>
      <c r="G11" s="32">
        <f t="shared" si="1"/>
        <v>0</v>
      </c>
      <c r="H11" s="32">
        <f t="shared" si="2"/>
        <v>0</v>
      </c>
      <c r="I11" s="31">
        <f xml:space="preserve"> SUMIFS(ДСК2!$J$4:$J$1048576,ДСК2!$B$4:$B$1048576,B11)</f>
        <v>0</v>
      </c>
      <c r="J11" s="31">
        <f xml:space="preserve"> SUMIFS(ДСК2!$K$4:$K$1048576,ДСК2!$B$4:$B$1048576,B11)</f>
        <v>0</v>
      </c>
      <c r="K11" s="31">
        <f xml:space="preserve"> SUMIFS(ДСК2!$L$4:$L$1048576,ДСК2!$B$4:$B$1048576,B11)</f>
        <v>0</v>
      </c>
      <c r="L11" s="32">
        <f t="shared" si="3"/>
        <v>0</v>
      </c>
      <c r="M11" s="32">
        <f t="shared" si="4"/>
        <v>0</v>
      </c>
      <c r="N11" s="32">
        <f t="shared" si="5"/>
        <v>0</v>
      </c>
      <c r="O11" s="33">
        <f t="shared" si="6"/>
        <v>0</v>
      </c>
      <c r="P11" s="7"/>
    </row>
    <row r="12" spans="1:16" x14ac:dyDescent="0.3">
      <c r="A12" s="29">
        <v>9</v>
      </c>
      <c r="B12" s="30">
        <v>45208</v>
      </c>
      <c r="C12" s="31">
        <f xml:space="preserve"> SUMIFS(ДСК1!$J$4:$J$1048576,ДСК1!$B$4:$B$1048576,B12)</f>
        <v>513</v>
      </c>
      <c r="D12" s="31">
        <f xml:space="preserve"> SUMIFS(ДСК1!$K$4:$K$1048576,ДСК1!$B$4:$B$1048576,B12)</f>
        <v>513</v>
      </c>
      <c r="E12" s="31">
        <f xml:space="preserve"> SUMIFS(ДСК1!$L$4:$L$1048576,ДСК1!$B$4:$B$1048576,B12)</f>
        <v>0</v>
      </c>
      <c r="F12" s="32">
        <f t="shared" si="0"/>
        <v>169.29000000000002</v>
      </c>
      <c r="G12" s="32">
        <f t="shared" si="1"/>
        <v>205.20000000000002</v>
      </c>
      <c r="H12" s="32">
        <f t="shared" si="2"/>
        <v>138.51000000000002</v>
      </c>
      <c r="I12" s="31">
        <f xml:space="preserve"> SUMIFS(ДСК2!$J$4:$J$1048576,ДСК2!$B$4:$B$1048576,B12)</f>
        <v>0</v>
      </c>
      <c r="J12" s="31">
        <f xml:space="preserve"> SUMIFS(ДСК2!$K$4:$K$1048576,ДСК2!$B$4:$B$1048576,B12)</f>
        <v>0</v>
      </c>
      <c r="K12" s="31">
        <f xml:space="preserve"> SUMIFS(ДСК2!$L$4:$L$1048576,ДСК2!$B$4:$B$1048576,B12)</f>
        <v>0</v>
      </c>
      <c r="L12" s="32">
        <f t="shared" si="3"/>
        <v>0</v>
      </c>
      <c r="M12" s="32">
        <f t="shared" si="4"/>
        <v>0</v>
      </c>
      <c r="N12" s="32">
        <f t="shared" si="5"/>
        <v>374.49</v>
      </c>
      <c r="O12" s="33">
        <f t="shared" si="6"/>
        <v>936225</v>
      </c>
      <c r="P12" s="7"/>
    </row>
    <row r="13" spans="1:16" x14ac:dyDescent="0.3">
      <c r="A13" s="29">
        <v>10</v>
      </c>
      <c r="B13" s="30">
        <v>45209</v>
      </c>
      <c r="C13" s="31">
        <f xml:space="preserve"> SUMIFS(ДСК1!$J$4:$J$1048576,ДСК1!$B$4:$B$1048576,B13)</f>
        <v>0</v>
      </c>
      <c r="D13" s="31">
        <f xml:space="preserve"> SUMIFS(ДСК1!$K$4:$K$1048576,ДСК1!$B$4:$B$1048576,B13)</f>
        <v>0</v>
      </c>
      <c r="E13" s="31">
        <f xml:space="preserve"> SUMIFS(ДСК1!$L$4:$L$1048576,ДСК1!$B$4:$B$1048576,B13)</f>
        <v>0</v>
      </c>
      <c r="F13" s="32">
        <f t="shared" si="0"/>
        <v>0</v>
      </c>
      <c r="G13" s="32">
        <f t="shared" si="1"/>
        <v>0</v>
      </c>
      <c r="H13" s="32">
        <f t="shared" si="2"/>
        <v>0</v>
      </c>
      <c r="I13" s="31">
        <f xml:space="preserve"> SUMIFS(ДСК2!$J$4:$J$1048576,ДСК2!$B$4:$B$1048576,B13)</f>
        <v>0</v>
      </c>
      <c r="J13" s="31">
        <f xml:space="preserve"> SUMIFS(ДСК2!$K$4:$K$1048576,ДСК2!$B$4:$B$1048576,B13)</f>
        <v>0</v>
      </c>
      <c r="K13" s="31">
        <f xml:space="preserve"> SUMIFS(ДСК2!$L$4:$L$1048576,ДСК2!$B$4:$B$1048576,B13)</f>
        <v>0</v>
      </c>
      <c r="L13" s="32">
        <f t="shared" si="3"/>
        <v>0</v>
      </c>
      <c r="M13" s="32">
        <f t="shared" si="4"/>
        <v>0</v>
      </c>
      <c r="N13" s="32">
        <f t="shared" si="5"/>
        <v>0</v>
      </c>
      <c r="O13" s="33">
        <f t="shared" si="6"/>
        <v>0</v>
      </c>
      <c r="P13" s="7"/>
    </row>
    <row r="14" spans="1:16" x14ac:dyDescent="0.3">
      <c r="A14" s="34">
        <v>11</v>
      </c>
      <c r="B14" s="30">
        <v>45210</v>
      </c>
      <c r="C14" s="31">
        <f xml:space="preserve"> SUMIFS(ДСК1!$J$4:$J$1048576,ДСК1!$B$4:$B$1048576,B14)</f>
        <v>588</v>
      </c>
      <c r="D14" s="31">
        <f xml:space="preserve"> SUMIFS(ДСК1!$K$4:$K$1048576,ДСК1!$B$4:$B$1048576,B14)</f>
        <v>606</v>
      </c>
      <c r="E14" s="31">
        <f xml:space="preserve"> SUMIFS(ДСК1!$L$4:$L$1048576,ДСК1!$B$4:$B$1048576,B14)</f>
        <v>0</v>
      </c>
      <c r="F14" s="32">
        <f t="shared" si="0"/>
        <v>199.98000000000002</v>
      </c>
      <c r="G14" s="32">
        <f t="shared" si="1"/>
        <v>242.4</v>
      </c>
      <c r="H14" s="32">
        <f t="shared" si="2"/>
        <v>163.62</v>
      </c>
      <c r="I14" s="31">
        <f xml:space="preserve"> SUMIFS(ДСК2!$J$4:$J$1048576,ДСК2!$B$4:$B$1048576,B14)</f>
        <v>0</v>
      </c>
      <c r="J14" s="31">
        <f xml:space="preserve"> SUMIFS(ДСК2!$K$4:$K$1048576,ДСК2!$B$4:$B$1048576,B14)</f>
        <v>360</v>
      </c>
      <c r="K14" s="31">
        <f xml:space="preserve"> SUMIFS(ДСК2!$L$4:$L$1048576,ДСК2!$B$4:$B$1048576,B14)</f>
        <v>0</v>
      </c>
      <c r="L14" s="32">
        <f t="shared" si="3"/>
        <v>262.8</v>
      </c>
      <c r="M14" s="32">
        <f t="shared" si="4"/>
        <v>97.2</v>
      </c>
      <c r="N14" s="32">
        <f t="shared" si="5"/>
        <v>705.18000000000006</v>
      </c>
      <c r="O14" s="33">
        <f t="shared" si="6"/>
        <v>1762950.0000000002</v>
      </c>
      <c r="P14" s="7"/>
    </row>
    <row r="15" spans="1:16" x14ac:dyDescent="0.3">
      <c r="A15" s="29">
        <v>12</v>
      </c>
      <c r="B15" s="30">
        <v>45211</v>
      </c>
      <c r="C15" s="31">
        <f xml:space="preserve"> SUMIFS(ДСК1!$J$4:$J$1048576,ДСК1!$B$4:$B$1048576,B15)</f>
        <v>495</v>
      </c>
      <c r="D15" s="31">
        <f xml:space="preserve"> SUMIFS(ДСК1!$K$4:$K$1048576,ДСК1!$B$4:$B$1048576,B15)</f>
        <v>495</v>
      </c>
      <c r="E15" s="31">
        <f xml:space="preserve"> SUMIFS(ДСК1!$L$4:$L$1048576,ДСК1!$B$4:$B$1048576,B15)</f>
        <v>0</v>
      </c>
      <c r="F15" s="32">
        <f t="shared" si="0"/>
        <v>163.35</v>
      </c>
      <c r="G15" s="32">
        <f t="shared" si="1"/>
        <v>198</v>
      </c>
      <c r="H15" s="32">
        <f t="shared" si="2"/>
        <v>133.65</v>
      </c>
      <c r="I15" s="31">
        <f xml:space="preserve"> SUMIFS(ДСК2!$J$4:$J$1048576,ДСК2!$B$4:$B$1048576,B15)</f>
        <v>126</v>
      </c>
      <c r="J15" s="31">
        <f xml:space="preserve"> SUMIFS(ДСК2!$K$4:$K$1048576,ДСК2!$B$4:$B$1048576,B15)</f>
        <v>396</v>
      </c>
      <c r="K15" s="31">
        <f xml:space="preserve"> SUMIFS(ДСК2!$L$4:$L$1048576,ДСК2!$B$4:$B$1048576,B15)</f>
        <v>0</v>
      </c>
      <c r="L15" s="32">
        <f t="shared" si="3"/>
        <v>289.08</v>
      </c>
      <c r="M15" s="32">
        <f t="shared" si="4"/>
        <v>106.92</v>
      </c>
      <c r="N15" s="32">
        <f t="shared" si="5"/>
        <v>650.43000000000006</v>
      </c>
      <c r="O15" s="33">
        <f t="shared" si="6"/>
        <v>1626075.0000000002</v>
      </c>
      <c r="P15" s="7"/>
    </row>
    <row r="16" spans="1:16" x14ac:dyDescent="0.3">
      <c r="A16" s="29">
        <v>13</v>
      </c>
      <c r="B16" s="30">
        <v>45212</v>
      </c>
      <c r="C16" s="31">
        <f xml:space="preserve"> SUMIFS(ДСК1!$J$4:$J$1048576,ДСК1!$B$4:$B$1048576,B16)</f>
        <v>124</v>
      </c>
      <c r="D16" s="31">
        <f xml:space="preserve"> SUMIFS(ДСК1!$K$4:$K$1048576,ДСК1!$B$4:$B$1048576,B16)</f>
        <v>340</v>
      </c>
      <c r="E16" s="31">
        <f xml:space="preserve"> SUMIFS(ДСК1!$L$4:$L$1048576,ДСК1!$B$4:$B$1048576,B16)</f>
        <v>0</v>
      </c>
      <c r="F16" s="32">
        <f t="shared" si="0"/>
        <v>112.2</v>
      </c>
      <c r="G16" s="32">
        <f t="shared" si="1"/>
        <v>136</v>
      </c>
      <c r="H16" s="32">
        <f t="shared" si="2"/>
        <v>91.800000000000011</v>
      </c>
      <c r="I16" s="31">
        <f xml:space="preserve"> SUMIFS(ДСК2!$J$4:$J$1048576,ДСК2!$B$4:$B$1048576,B16)</f>
        <v>250</v>
      </c>
      <c r="J16" s="31">
        <f xml:space="preserve"> SUMIFS(ДСК2!$K$4:$K$1048576,ДСК2!$B$4:$B$1048576,B16)</f>
        <v>250</v>
      </c>
      <c r="K16" s="31">
        <f xml:space="preserve"> SUMIFS(ДСК2!$L$4:$L$1048576,ДСК2!$B$4:$B$1048576,B16)</f>
        <v>0</v>
      </c>
      <c r="L16" s="32">
        <f t="shared" si="3"/>
        <v>182.5</v>
      </c>
      <c r="M16" s="32">
        <f t="shared" si="4"/>
        <v>67.5</v>
      </c>
      <c r="N16" s="32">
        <f t="shared" si="5"/>
        <v>430.7</v>
      </c>
      <c r="O16" s="33">
        <f t="shared" si="6"/>
        <v>1076750</v>
      </c>
      <c r="P16" s="7"/>
    </row>
    <row r="17" spans="1:16" x14ac:dyDescent="0.3">
      <c r="A17" s="34">
        <v>14</v>
      </c>
      <c r="B17" s="30">
        <v>45213</v>
      </c>
      <c r="C17" s="31">
        <f xml:space="preserve"> SUMIFS(ДСК1!$J$4:$J$1048576,ДСК1!$B$4:$B$1048576,B17)</f>
        <v>477</v>
      </c>
      <c r="D17" s="31">
        <f xml:space="preserve"> SUMIFS(ДСК1!$K$4:$K$1048576,ДСК1!$B$4:$B$1048576,B17)</f>
        <v>477</v>
      </c>
      <c r="E17" s="31">
        <f xml:space="preserve"> SUMIFS(ДСК1!$L$4:$L$1048576,ДСК1!$B$4:$B$1048576,B17)</f>
        <v>0</v>
      </c>
      <c r="F17" s="32">
        <f t="shared" si="0"/>
        <v>157.41</v>
      </c>
      <c r="G17" s="32">
        <f t="shared" si="1"/>
        <v>190.8</v>
      </c>
      <c r="H17" s="32">
        <f t="shared" si="2"/>
        <v>128.79000000000002</v>
      </c>
      <c r="I17" s="31">
        <f xml:space="preserve"> SUMIFS(ДСК2!$J$4:$J$1048576,ДСК2!$B$4:$B$1048576,B17)</f>
        <v>0</v>
      </c>
      <c r="J17" s="31">
        <f xml:space="preserve"> SUMIFS(ДСК2!$K$4:$K$1048576,ДСК2!$B$4:$B$1048576,B17)</f>
        <v>0</v>
      </c>
      <c r="K17" s="31">
        <f xml:space="preserve"> SUMIFS(ДСК2!$L$4:$L$1048576,ДСК2!$B$4:$B$1048576,B17)</f>
        <v>0</v>
      </c>
      <c r="L17" s="32">
        <f t="shared" si="3"/>
        <v>0</v>
      </c>
      <c r="M17" s="32">
        <f t="shared" si="4"/>
        <v>0</v>
      </c>
      <c r="N17" s="32">
        <f t="shared" si="5"/>
        <v>348.21000000000004</v>
      </c>
      <c r="O17" s="33">
        <f t="shared" si="6"/>
        <v>870525.00000000012</v>
      </c>
      <c r="P17" s="7"/>
    </row>
    <row r="18" spans="1:16" x14ac:dyDescent="0.3">
      <c r="A18" s="29">
        <v>15</v>
      </c>
      <c r="B18" s="30">
        <v>45214</v>
      </c>
      <c r="C18" s="31">
        <f xml:space="preserve"> SUMIFS(ДСК1!$J$4:$J$1048576,ДСК1!$B$4:$B$1048576,B18)</f>
        <v>0</v>
      </c>
      <c r="D18" s="31">
        <f xml:space="preserve"> SUMIFS(ДСК1!$K$4:$K$1048576,ДСК1!$B$4:$B$1048576,B18)</f>
        <v>0</v>
      </c>
      <c r="E18" s="31">
        <f xml:space="preserve"> SUMIFS(ДСК1!$L$4:$L$1048576,ДСК1!$B$4:$B$1048576,B18)</f>
        <v>0</v>
      </c>
      <c r="F18" s="32">
        <f t="shared" si="0"/>
        <v>0</v>
      </c>
      <c r="G18" s="32">
        <f t="shared" si="1"/>
        <v>0</v>
      </c>
      <c r="H18" s="32">
        <f t="shared" si="2"/>
        <v>0</v>
      </c>
      <c r="I18" s="31">
        <f xml:space="preserve"> SUMIFS(ДСК2!$J$4:$J$1048576,ДСК2!$B$4:$B$1048576,B18)</f>
        <v>0</v>
      </c>
      <c r="J18" s="31">
        <f xml:space="preserve"> SUMIFS(ДСК2!$K$4:$K$1048576,ДСК2!$B$4:$B$1048576,B18)</f>
        <v>0</v>
      </c>
      <c r="K18" s="31">
        <f xml:space="preserve"> SUMIFS(ДСК2!$L$4:$L$1048576,ДСК2!$B$4:$B$1048576,B18)</f>
        <v>0</v>
      </c>
      <c r="L18" s="32">
        <f t="shared" si="3"/>
        <v>0</v>
      </c>
      <c r="M18" s="32">
        <f t="shared" si="4"/>
        <v>0</v>
      </c>
      <c r="N18" s="32">
        <f t="shared" si="5"/>
        <v>0</v>
      </c>
      <c r="O18" s="33">
        <f t="shared" si="6"/>
        <v>0</v>
      </c>
      <c r="P18" s="7"/>
    </row>
    <row r="19" spans="1:16" x14ac:dyDescent="0.3">
      <c r="A19" s="29">
        <v>16</v>
      </c>
      <c r="B19" s="30">
        <v>45215</v>
      </c>
      <c r="C19" s="31">
        <f xml:space="preserve"> SUMIFS(ДСК1!$J$4:$J$1048576,ДСК1!$B$4:$B$1048576,B19)</f>
        <v>210</v>
      </c>
      <c r="D19" s="31">
        <f xml:space="preserve"> SUMIFS(ДСК1!$K$4:$K$1048576,ДСК1!$B$4:$B$1048576,B19)</f>
        <v>210</v>
      </c>
      <c r="E19" s="31">
        <f xml:space="preserve"> SUMIFS(ДСК1!$L$4:$L$1048576,ДСК1!$B$4:$B$1048576,B19)</f>
        <v>0</v>
      </c>
      <c r="F19" s="32">
        <f t="shared" si="0"/>
        <v>69.3</v>
      </c>
      <c r="G19" s="32">
        <f t="shared" si="1"/>
        <v>84</v>
      </c>
      <c r="H19" s="32">
        <f t="shared" si="2"/>
        <v>56.7</v>
      </c>
      <c r="I19" s="31">
        <f xml:space="preserve"> SUMIFS(ДСК2!$J$4:$J$1048576,ДСК2!$B$4:$B$1048576,B19)</f>
        <v>350</v>
      </c>
      <c r="J19" s="31">
        <f xml:space="preserve"> SUMIFS(ДСК2!$K$4:$K$1048576,ДСК2!$B$4:$B$1048576,B19)</f>
        <v>350</v>
      </c>
      <c r="K19" s="31">
        <f xml:space="preserve"> SUMIFS(ДСК2!$L$4:$L$1048576,ДСК2!$B$4:$B$1048576,B19)</f>
        <v>0</v>
      </c>
      <c r="L19" s="32">
        <f t="shared" si="3"/>
        <v>255.5</v>
      </c>
      <c r="M19" s="32">
        <f t="shared" si="4"/>
        <v>94.5</v>
      </c>
      <c r="N19" s="32">
        <f t="shared" si="5"/>
        <v>408.8</v>
      </c>
      <c r="O19" s="33">
        <f t="shared" si="6"/>
        <v>1022000</v>
      </c>
      <c r="P19" s="7"/>
    </row>
    <row r="20" spans="1:16" x14ac:dyDescent="0.3">
      <c r="A20" s="34">
        <v>17</v>
      </c>
      <c r="B20" s="30">
        <v>45216</v>
      </c>
      <c r="C20" s="31">
        <f xml:space="preserve"> SUMIFS(ДСК1!$J$4:$J$1048576,ДСК1!$B$4:$B$1048576,B20)</f>
        <v>321</v>
      </c>
      <c r="D20" s="31">
        <f xml:space="preserve"> SUMIFS(ДСК1!$K$4:$K$1048576,ДСК1!$B$4:$B$1048576,B20)</f>
        <v>321</v>
      </c>
      <c r="E20" s="31">
        <f xml:space="preserve"> SUMIFS(ДСК1!$L$4:$L$1048576,ДСК1!$B$4:$B$1048576,B20)</f>
        <v>0</v>
      </c>
      <c r="F20" s="32">
        <f t="shared" si="0"/>
        <v>105.93</v>
      </c>
      <c r="G20" s="32">
        <f t="shared" si="1"/>
        <v>128.4</v>
      </c>
      <c r="H20" s="32">
        <f t="shared" si="2"/>
        <v>86.67</v>
      </c>
      <c r="I20" s="31">
        <f xml:space="preserve"> SUMIFS(ДСК2!$J$4:$J$1048576,ДСК2!$B$4:$B$1048576,B20)</f>
        <v>232</v>
      </c>
      <c r="J20" s="31">
        <f xml:space="preserve"> SUMIFS(ДСК2!$K$4:$K$1048576,ДСК2!$B$4:$B$1048576,B20)</f>
        <v>232</v>
      </c>
      <c r="K20" s="31">
        <f xml:space="preserve"> SUMIFS(ДСК2!$L$4:$L$1048576,ДСК2!$B$4:$B$1048576,B20)</f>
        <v>0</v>
      </c>
      <c r="L20" s="32">
        <f t="shared" si="3"/>
        <v>169.35999999999999</v>
      </c>
      <c r="M20" s="32">
        <f t="shared" si="4"/>
        <v>62.64</v>
      </c>
      <c r="N20" s="32">
        <f t="shared" si="5"/>
        <v>403.69</v>
      </c>
      <c r="O20" s="33">
        <f t="shared" si="6"/>
        <v>1009225</v>
      </c>
      <c r="P20" s="7"/>
    </row>
    <row r="21" spans="1:16" x14ac:dyDescent="0.3">
      <c r="A21" s="29">
        <v>18</v>
      </c>
      <c r="B21" s="30">
        <v>45217</v>
      </c>
      <c r="C21" s="31">
        <f xml:space="preserve"> SUMIFS(ДСК1!$J$4:$J$1048576,ДСК1!$B$4:$B$1048576,B21)</f>
        <v>54</v>
      </c>
      <c r="D21" s="31">
        <f xml:space="preserve"> SUMIFS(ДСК1!$K$4:$K$1048576,ДСК1!$B$4:$B$1048576,B21)</f>
        <v>54</v>
      </c>
      <c r="E21" s="31">
        <f xml:space="preserve"> SUMIFS(ДСК1!$L$4:$L$1048576,ДСК1!$B$4:$B$1048576,B21)</f>
        <v>0</v>
      </c>
      <c r="F21" s="32">
        <f t="shared" si="0"/>
        <v>17.82</v>
      </c>
      <c r="G21" s="32">
        <f t="shared" si="1"/>
        <v>21.6</v>
      </c>
      <c r="H21" s="32">
        <f t="shared" si="2"/>
        <v>14.580000000000002</v>
      </c>
      <c r="I21" s="31">
        <f xml:space="preserve"> SUMIFS(ДСК2!$J$4:$J$1048576,ДСК2!$B$4:$B$1048576,B21)</f>
        <v>162</v>
      </c>
      <c r="J21" s="31">
        <f xml:space="preserve"> SUMIFS(ДСК2!$K$4:$K$1048576,ДСК2!$B$4:$B$1048576,B21)</f>
        <v>162</v>
      </c>
      <c r="K21" s="31">
        <f xml:space="preserve"> SUMIFS(ДСК2!$L$4:$L$1048576,ДСК2!$B$4:$B$1048576,B21)</f>
        <v>0</v>
      </c>
      <c r="L21" s="32">
        <f t="shared" si="3"/>
        <v>118.25999999999999</v>
      </c>
      <c r="M21" s="32">
        <f t="shared" si="4"/>
        <v>43.74</v>
      </c>
      <c r="N21" s="32">
        <f t="shared" si="5"/>
        <v>157.68</v>
      </c>
      <c r="O21" s="33">
        <f t="shared" si="6"/>
        <v>394200</v>
      </c>
      <c r="P21" s="7"/>
    </row>
    <row r="22" spans="1:16" x14ac:dyDescent="0.3">
      <c r="A22" s="29">
        <v>19</v>
      </c>
      <c r="B22" s="30">
        <v>45218</v>
      </c>
      <c r="C22" s="31">
        <f xml:space="preserve"> SUMIFS(ДСК1!$J$4:$J$1048576,ДСК1!$B$4:$B$1048576,B22)</f>
        <v>729</v>
      </c>
      <c r="D22" s="31">
        <f xml:space="preserve"> SUMIFS(ДСК1!$K$4:$K$1048576,ДСК1!$B$4:$B$1048576,B22)</f>
        <v>729</v>
      </c>
      <c r="E22" s="31">
        <f xml:space="preserve"> SUMIFS(ДСК1!$L$4:$L$1048576,ДСК1!$B$4:$B$1048576,B22)</f>
        <v>0</v>
      </c>
      <c r="F22" s="32">
        <f t="shared" si="0"/>
        <v>240.57000000000002</v>
      </c>
      <c r="G22" s="32">
        <f t="shared" si="1"/>
        <v>291.60000000000002</v>
      </c>
      <c r="H22" s="32">
        <f t="shared" si="2"/>
        <v>196.83</v>
      </c>
      <c r="I22" s="31">
        <f xml:space="preserve"> SUMIFS(ДСК2!$J$4:$J$1048576,ДСК2!$B$4:$B$1048576,B22)</f>
        <v>0</v>
      </c>
      <c r="J22" s="31">
        <f xml:space="preserve"> SUMIFS(ДСК2!$K$4:$K$1048576,ДСК2!$B$4:$B$1048576,B22)</f>
        <v>0</v>
      </c>
      <c r="K22" s="31">
        <f xml:space="preserve"> SUMIFS(ДСК2!$L$4:$L$1048576,ДСК2!$B$4:$B$1048576,B22)</f>
        <v>0</v>
      </c>
      <c r="L22" s="32">
        <f t="shared" si="3"/>
        <v>0</v>
      </c>
      <c r="M22" s="32">
        <f t="shared" si="4"/>
        <v>0</v>
      </c>
      <c r="N22" s="32">
        <f t="shared" si="5"/>
        <v>532.17000000000007</v>
      </c>
      <c r="O22" s="33">
        <f t="shared" si="6"/>
        <v>1330425.0000000002</v>
      </c>
      <c r="P22" s="7"/>
    </row>
    <row r="23" spans="1:16" x14ac:dyDescent="0.3">
      <c r="A23" s="34">
        <v>20</v>
      </c>
      <c r="B23" s="30">
        <v>45219</v>
      </c>
      <c r="C23" s="31">
        <f xml:space="preserve"> SUMIFS(ДСК1!$J$4:$J$1048576,ДСК1!$B$4:$B$1048576,B23)</f>
        <v>0</v>
      </c>
      <c r="D23" s="31">
        <f xml:space="preserve"> SUMIFS(ДСК1!$K$4:$K$1048576,ДСК1!$B$4:$B$1048576,B23)</f>
        <v>0</v>
      </c>
      <c r="E23" s="31">
        <f xml:space="preserve"> SUMIFS(ДСК1!$L$4:$L$1048576,ДСК1!$B$4:$B$1048576,B23)</f>
        <v>0</v>
      </c>
      <c r="F23" s="32">
        <f t="shared" si="0"/>
        <v>0</v>
      </c>
      <c r="G23" s="32">
        <f t="shared" si="1"/>
        <v>0</v>
      </c>
      <c r="H23" s="32">
        <f t="shared" si="2"/>
        <v>0</v>
      </c>
      <c r="I23" s="31">
        <f xml:space="preserve"> SUMIFS(ДСК2!$J$4:$J$1048576,ДСК2!$B$4:$B$1048576,B23)</f>
        <v>197</v>
      </c>
      <c r="J23" s="31">
        <f xml:space="preserve"> SUMIFS(ДСК2!$K$4:$K$1048576,ДСК2!$B$4:$B$1048576,B23)</f>
        <v>269</v>
      </c>
      <c r="K23" s="31">
        <f xml:space="preserve"> SUMIFS(ДСК2!$L$4:$L$1048576,ДСК2!$B$4:$B$1048576,B23)</f>
        <v>0</v>
      </c>
      <c r="L23" s="32">
        <f t="shared" si="3"/>
        <v>196.37</v>
      </c>
      <c r="M23" s="32">
        <f t="shared" si="4"/>
        <v>72.63000000000001</v>
      </c>
      <c r="N23" s="32">
        <f t="shared" si="5"/>
        <v>196.37</v>
      </c>
      <c r="O23" s="33">
        <f t="shared" si="6"/>
        <v>490925</v>
      </c>
      <c r="P23" s="7"/>
    </row>
    <row r="24" spans="1:16" x14ac:dyDescent="0.3">
      <c r="A24" s="29">
        <v>21</v>
      </c>
      <c r="B24" s="30">
        <v>45220</v>
      </c>
      <c r="C24" s="31">
        <f xml:space="preserve"> SUMIFS(ДСК1!$J$4:$J$1048576,ДСК1!$B$4:$B$1048576,B24)</f>
        <v>0</v>
      </c>
      <c r="D24" s="31">
        <f xml:space="preserve"> SUMIFS(ДСК1!$K$4:$K$1048576,ДСК1!$B$4:$B$1048576,B24)</f>
        <v>0</v>
      </c>
      <c r="E24" s="31">
        <f xml:space="preserve"> SUMIFS(ДСК1!$L$4:$L$1048576,ДСК1!$B$4:$B$1048576,B24)</f>
        <v>0</v>
      </c>
      <c r="F24" s="32">
        <f t="shared" si="0"/>
        <v>0</v>
      </c>
      <c r="G24" s="32">
        <f t="shared" si="1"/>
        <v>0</v>
      </c>
      <c r="H24" s="32">
        <f t="shared" si="2"/>
        <v>0</v>
      </c>
      <c r="I24" s="31">
        <f xml:space="preserve"> SUMIFS(ДСК2!$J$4:$J$1048576,ДСК2!$B$4:$B$1048576,B24)</f>
        <v>180</v>
      </c>
      <c r="J24" s="31">
        <f xml:space="preserve"> SUMIFS(ДСК2!$K$4:$K$1048576,ДСК2!$B$4:$B$1048576,B24)</f>
        <v>180</v>
      </c>
      <c r="K24" s="31">
        <f xml:space="preserve"> SUMIFS(ДСК2!$L$4:$L$1048576,ДСК2!$B$4:$B$1048576,B24)</f>
        <v>0</v>
      </c>
      <c r="L24" s="32">
        <f t="shared" si="3"/>
        <v>131.4</v>
      </c>
      <c r="M24" s="32">
        <f t="shared" si="4"/>
        <v>48.6</v>
      </c>
      <c r="N24" s="32">
        <f t="shared" si="5"/>
        <v>131.4</v>
      </c>
      <c r="O24" s="33">
        <f t="shared" si="6"/>
        <v>328500</v>
      </c>
      <c r="P24" s="7"/>
    </row>
    <row r="25" spans="1:16" x14ac:dyDescent="0.3">
      <c r="A25" s="29">
        <v>22</v>
      </c>
      <c r="B25" s="30">
        <v>45221</v>
      </c>
      <c r="C25" s="31">
        <f xml:space="preserve"> SUMIFS(ДСК1!$J$4:$J$1048576,ДСК1!$B$4:$B$1048576,B25)</f>
        <v>0</v>
      </c>
      <c r="D25" s="31">
        <f xml:space="preserve"> SUMIFS(ДСК1!$K$4:$K$1048576,ДСК1!$B$4:$B$1048576,B25)</f>
        <v>0</v>
      </c>
      <c r="E25" s="31">
        <f xml:space="preserve"> SUMIFS(ДСК1!$L$4:$L$1048576,ДСК1!$B$4:$B$1048576,B25)</f>
        <v>0</v>
      </c>
      <c r="F25" s="32">
        <f t="shared" si="0"/>
        <v>0</v>
      </c>
      <c r="G25" s="32">
        <f t="shared" si="1"/>
        <v>0</v>
      </c>
      <c r="H25" s="32">
        <f t="shared" si="2"/>
        <v>0</v>
      </c>
      <c r="I25" s="31">
        <f xml:space="preserve"> SUMIFS(ДСК2!$J$4:$J$1048576,ДСК2!$B$4:$B$1048576,B25)</f>
        <v>0</v>
      </c>
      <c r="J25" s="31">
        <f xml:space="preserve"> SUMIFS(ДСК2!$K$4:$K$1048576,ДСК2!$B$4:$B$1048576,B25)</f>
        <v>0</v>
      </c>
      <c r="K25" s="31">
        <f xml:space="preserve"> SUMIFS(ДСК2!$L$4:$L$1048576,ДСК2!$B$4:$B$1048576,B25)</f>
        <v>0</v>
      </c>
      <c r="L25" s="32">
        <f t="shared" si="3"/>
        <v>0</v>
      </c>
      <c r="M25" s="32">
        <f t="shared" si="4"/>
        <v>0</v>
      </c>
      <c r="N25" s="32">
        <f t="shared" si="5"/>
        <v>0</v>
      </c>
      <c r="O25" s="33">
        <f t="shared" si="6"/>
        <v>0</v>
      </c>
      <c r="P25" s="7"/>
    </row>
    <row r="26" spans="1:16" x14ac:dyDescent="0.3">
      <c r="A26" s="34">
        <v>23</v>
      </c>
      <c r="B26" s="30">
        <v>45222</v>
      </c>
      <c r="C26" s="31">
        <f xml:space="preserve"> SUMIFS(ДСК1!$J$4:$J$1048576,ДСК1!$B$4:$B$1048576,B26)</f>
        <v>0</v>
      </c>
      <c r="D26" s="31">
        <f xml:space="preserve"> SUMIFS(ДСК1!$K$4:$K$1048576,ДСК1!$B$4:$B$1048576,B26)</f>
        <v>0</v>
      </c>
      <c r="E26" s="31">
        <f xml:space="preserve"> SUMIFS(ДСК1!$L$4:$L$1048576,ДСК1!$B$4:$B$1048576,B26)</f>
        <v>0</v>
      </c>
      <c r="F26" s="32">
        <f t="shared" si="0"/>
        <v>0</v>
      </c>
      <c r="G26" s="32">
        <f t="shared" si="1"/>
        <v>0</v>
      </c>
      <c r="H26" s="32">
        <f t="shared" si="2"/>
        <v>0</v>
      </c>
      <c r="I26" s="31">
        <f xml:space="preserve"> SUMIFS(ДСК2!$J$4:$J$1048576,ДСК2!$B$4:$B$1048576,B26)</f>
        <v>267</v>
      </c>
      <c r="J26" s="31">
        <f xml:space="preserve"> SUMIFS(ДСК2!$K$4:$K$1048576,ДСК2!$B$4:$B$1048576,B26)</f>
        <v>267</v>
      </c>
      <c r="K26" s="31">
        <f xml:space="preserve"> SUMIFS(ДСК2!$L$4:$L$1048576,ДСК2!$B$4:$B$1048576,B26)</f>
        <v>0</v>
      </c>
      <c r="L26" s="32">
        <f t="shared" si="3"/>
        <v>194.91</v>
      </c>
      <c r="M26" s="32">
        <f t="shared" si="4"/>
        <v>72.09</v>
      </c>
      <c r="N26" s="32">
        <f t="shared" si="5"/>
        <v>194.91</v>
      </c>
      <c r="O26" s="33">
        <f t="shared" si="6"/>
        <v>487275</v>
      </c>
      <c r="P26" s="7"/>
    </row>
    <row r="27" spans="1:16" x14ac:dyDescent="0.3">
      <c r="A27" s="29">
        <v>24</v>
      </c>
      <c r="B27" s="30">
        <v>45223</v>
      </c>
      <c r="C27" s="31">
        <f xml:space="preserve"> SUMIFS(ДСК1!$J$4:$J$1048576,ДСК1!$B$4:$B$1048576,B27)</f>
        <v>270</v>
      </c>
      <c r="D27" s="31">
        <f xml:space="preserve"> SUMIFS(ДСК1!$K$4:$K$1048576,ДСК1!$B$4:$B$1048576,B27)</f>
        <v>288</v>
      </c>
      <c r="E27" s="31">
        <f xml:space="preserve"> SUMIFS(ДСК1!$L$4:$L$1048576,ДСК1!$B$4:$B$1048576,B27)</f>
        <v>0</v>
      </c>
      <c r="F27" s="32">
        <f t="shared" si="0"/>
        <v>95.04</v>
      </c>
      <c r="G27" s="32">
        <f t="shared" si="1"/>
        <v>115.2</v>
      </c>
      <c r="H27" s="32">
        <f t="shared" si="2"/>
        <v>77.760000000000005</v>
      </c>
      <c r="I27" s="31">
        <f xml:space="preserve"> SUMIFS(ДСК2!$J$4:$J$1048576,ДСК2!$B$4:$B$1048576,B27)</f>
        <v>144</v>
      </c>
      <c r="J27" s="31">
        <f xml:space="preserve"> SUMIFS(ДСК2!$K$4:$K$1048576,ДСК2!$B$4:$B$1048576,B27)</f>
        <v>234</v>
      </c>
      <c r="K27" s="31">
        <f xml:space="preserve"> SUMIFS(ДСК2!$L$4:$L$1048576,ДСК2!$B$4:$B$1048576,B27)</f>
        <v>0</v>
      </c>
      <c r="L27" s="32">
        <f t="shared" si="3"/>
        <v>170.82</v>
      </c>
      <c r="M27" s="32">
        <f t="shared" si="4"/>
        <v>63.180000000000007</v>
      </c>
      <c r="N27" s="32">
        <f t="shared" si="5"/>
        <v>381.06</v>
      </c>
      <c r="O27" s="33">
        <f t="shared" si="6"/>
        <v>952650</v>
      </c>
      <c r="P27" s="7"/>
    </row>
    <row r="28" spans="1:16" x14ac:dyDescent="0.3">
      <c r="A28" s="29">
        <v>25</v>
      </c>
      <c r="B28" s="30">
        <v>45224</v>
      </c>
      <c r="C28" s="31">
        <f xml:space="preserve"> SUMIFS(ДСК1!$J$4:$J$1048576,ДСК1!$B$4:$B$1048576,B28)</f>
        <v>390</v>
      </c>
      <c r="D28" s="31">
        <f xml:space="preserve"> SUMIFS(ДСК1!$K$4:$K$1048576,ДСК1!$B$4:$B$1048576,B28)</f>
        <v>390</v>
      </c>
      <c r="E28" s="31">
        <f xml:space="preserve"> SUMIFS(ДСК1!$L$4:$L$1048576,ДСК1!$B$4:$B$1048576,B28)</f>
        <v>0</v>
      </c>
      <c r="F28" s="32">
        <f t="shared" si="0"/>
        <v>128.70000000000002</v>
      </c>
      <c r="G28" s="32">
        <f t="shared" si="1"/>
        <v>156</v>
      </c>
      <c r="H28" s="32">
        <f t="shared" si="2"/>
        <v>105.30000000000001</v>
      </c>
      <c r="I28" s="31">
        <f xml:space="preserve"> SUMIFS(ДСК2!$J$4:$J$1048576,ДСК2!$B$4:$B$1048576,B28)</f>
        <v>196</v>
      </c>
      <c r="J28" s="31">
        <f xml:space="preserve"> SUMIFS(ДСК2!$K$4:$K$1048576,ДСК2!$B$4:$B$1048576,B28)</f>
        <v>286</v>
      </c>
      <c r="K28" s="31">
        <f xml:space="preserve"> SUMIFS(ДСК2!$L$4:$L$1048576,ДСК2!$B$4:$B$1048576,B28)</f>
        <v>0</v>
      </c>
      <c r="L28" s="32">
        <f t="shared" si="3"/>
        <v>208.78</v>
      </c>
      <c r="M28" s="32">
        <f t="shared" si="4"/>
        <v>77.22</v>
      </c>
      <c r="N28" s="32">
        <f t="shared" si="5"/>
        <v>493.48</v>
      </c>
      <c r="O28" s="33">
        <f t="shared" si="6"/>
        <v>1233700</v>
      </c>
      <c r="P28" s="7"/>
    </row>
    <row r="29" spans="1:16" x14ac:dyDescent="0.3">
      <c r="A29" s="34">
        <v>26</v>
      </c>
      <c r="B29" s="30">
        <v>45225</v>
      </c>
      <c r="C29" s="31">
        <f xml:space="preserve"> SUMIFS(ДСК1!$J$4:$J$1048576,ДСК1!$B$4:$B$1048576,B29)</f>
        <v>517</v>
      </c>
      <c r="D29" s="31">
        <f xml:space="preserve"> SUMIFS(ДСК1!$K$4:$K$1048576,ДСК1!$B$4:$B$1048576,B29)</f>
        <v>517</v>
      </c>
      <c r="E29" s="31">
        <f xml:space="preserve"> SUMIFS(ДСК1!$L$4:$L$1048576,ДСК1!$B$4:$B$1048576,B29)</f>
        <v>0</v>
      </c>
      <c r="F29" s="32">
        <f t="shared" si="0"/>
        <v>170.61</v>
      </c>
      <c r="G29" s="32">
        <f t="shared" si="1"/>
        <v>206.8</v>
      </c>
      <c r="H29" s="32">
        <f t="shared" si="2"/>
        <v>139.59</v>
      </c>
      <c r="I29" s="31">
        <f xml:space="preserve"> SUMIFS(ДСК2!$J$4:$J$1048576,ДСК2!$B$4:$B$1048576,B29)</f>
        <v>247</v>
      </c>
      <c r="J29" s="31">
        <f xml:space="preserve"> SUMIFS(ДСК2!$K$4:$K$1048576,ДСК2!$B$4:$B$1048576,B29)</f>
        <v>247</v>
      </c>
      <c r="K29" s="31">
        <f xml:space="preserve"> SUMIFS(ДСК2!$L$4:$L$1048576,ДСК2!$B$4:$B$1048576,B29)</f>
        <v>0</v>
      </c>
      <c r="L29" s="32">
        <f t="shared" si="3"/>
        <v>180.31</v>
      </c>
      <c r="M29" s="32">
        <f t="shared" si="4"/>
        <v>66.69</v>
      </c>
      <c r="N29" s="32">
        <f t="shared" si="5"/>
        <v>557.72</v>
      </c>
      <c r="O29" s="33">
        <f t="shared" si="6"/>
        <v>1394300</v>
      </c>
      <c r="P29" s="7"/>
    </row>
    <row r="30" spans="1:16" x14ac:dyDescent="0.3">
      <c r="A30" s="29">
        <v>27</v>
      </c>
      <c r="B30" s="30">
        <v>45226</v>
      </c>
      <c r="C30" s="31">
        <f xml:space="preserve"> SUMIFS(ДСК1!$J$4:$J$1048576,ДСК1!$B$4:$B$1048576,B30)</f>
        <v>595</v>
      </c>
      <c r="D30" s="31">
        <f xml:space="preserve"> SUMIFS(ДСК1!$K$4:$K$1048576,ДСК1!$B$4:$B$1048576,B30)</f>
        <v>865</v>
      </c>
      <c r="E30" s="31">
        <f xml:space="preserve"> SUMIFS(ДСК1!$L$4:$L$1048576,ДСК1!$B$4:$B$1048576,B30)</f>
        <v>4</v>
      </c>
      <c r="F30" s="32">
        <f t="shared" si="0"/>
        <v>285.45</v>
      </c>
      <c r="G30" s="32">
        <f t="shared" si="1"/>
        <v>346</v>
      </c>
      <c r="H30" s="32">
        <f t="shared" si="2"/>
        <v>233.55</v>
      </c>
      <c r="I30" s="31">
        <f xml:space="preserve"> SUMIFS(ДСК2!$J$4:$J$1048576,ДСК2!$B$4:$B$1048576,B30)</f>
        <v>0</v>
      </c>
      <c r="J30" s="31">
        <f xml:space="preserve"> SUMIFS(ДСК2!$K$4:$K$1048576,ДСК2!$B$4:$B$1048576,B30)</f>
        <v>306</v>
      </c>
      <c r="K30" s="31">
        <f xml:space="preserve"> SUMIFS(ДСК2!$L$4:$L$1048576,ДСК2!$B$4:$B$1048576,B30)</f>
        <v>0</v>
      </c>
      <c r="L30" s="32">
        <f t="shared" si="3"/>
        <v>223.38</v>
      </c>
      <c r="M30" s="32">
        <f t="shared" si="4"/>
        <v>82.62</v>
      </c>
      <c r="N30" s="32">
        <f t="shared" si="5"/>
        <v>854.83</v>
      </c>
      <c r="O30" s="33">
        <f t="shared" si="6"/>
        <v>2137075</v>
      </c>
      <c r="P30" s="7"/>
    </row>
    <row r="31" spans="1:16" x14ac:dyDescent="0.3">
      <c r="A31" s="29">
        <v>28</v>
      </c>
      <c r="B31" s="30">
        <v>45227</v>
      </c>
      <c r="C31" s="31">
        <f xml:space="preserve"> SUMIFS(ДСК1!$J$4:$J$1048576,ДСК1!$B$4:$B$1048576,B31)</f>
        <v>0</v>
      </c>
      <c r="D31" s="31">
        <f xml:space="preserve"> SUMIFS(ДСК1!$K$4:$K$1048576,ДСК1!$B$4:$B$1048576,B31)</f>
        <v>0</v>
      </c>
      <c r="E31" s="31">
        <f xml:space="preserve"> SUMIFS(ДСК1!$L$4:$L$1048576,ДСК1!$B$4:$B$1048576,B31)</f>
        <v>0</v>
      </c>
      <c r="F31" s="32">
        <f t="shared" si="0"/>
        <v>0</v>
      </c>
      <c r="G31" s="32">
        <f t="shared" si="1"/>
        <v>0</v>
      </c>
      <c r="H31" s="32">
        <f t="shared" si="2"/>
        <v>0</v>
      </c>
      <c r="I31" s="31">
        <f xml:space="preserve"> SUMIFS(ДСК2!$J$4:$J$1048576,ДСК2!$B$4:$B$1048576,B31)</f>
        <v>0</v>
      </c>
      <c r="J31" s="31">
        <f xml:space="preserve"> SUMIFS(ДСК2!$K$4:$K$1048576,ДСК2!$B$4:$B$1048576,B31)</f>
        <v>0</v>
      </c>
      <c r="K31" s="31">
        <f xml:space="preserve"> SUMIFS(ДСК2!$L$4:$L$1048576,ДСК2!$B$4:$B$1048576,B31)</f>
        <v>0</v>
      </c>
      <c r="L31" s="32">
        <f t="shared" si="3"/>
        <v>0</v>
      </c>
      <c r="M31" s="32">
        <f t="shared" si="4"/>
        <v>0</v>
      </c>
      <c r="N31" s="32">
        <f t="shared" si="5"/>
        <v>0</v>
      </c>
      <c r="O31" s="33">
        <f t="shared" si="6"/>
        <v>0</v>
      </c>
      <c r="P31" s="7"/>
    </row>
    <row r="32" spans="1:16" x14ac:dyDescent="0.3">
      <c r="A32" s="34">
        <v>29</v>
      </c>
      <c r="B32" s="30">
        <v>45228</v>
      </c>
      <c r="C32" s="31">
        <f xml:space="preserve"> SUMIFS(ДСК1!$J$4:$J$1048576,ДСК1!$B$4:$B$1048576,B32)</f>
        <v>0</v>
      </c>
      <c r="D32" s="31">
        <f xml:space="preserve"> SUMIFS(ДСК1!$K$4:$K$1048576,ДСК1!$B$4:$B$1048576,B32)</f>
        <v>0</v>
      </c>
      <c r="E32" s="31">
        <f xml:space="preserve"> SUMIFS(ДСК1!$L$4:$L$1048576,ДСК1!$B$4:$B$1048576,B32)</f>
        <v>0</v>
      </c>
      <c r="F32" s="32">
        <f t="shared" si="0"/>
        <v>0</v>
      </c>
      <c r="G32" s="32">
        <f t="shared" si="1"/>
        <v>0</v>
      </c>
      <c r="H32" s="32">
        <f t="shared" si="2"/>
        <v>0</v>
      </c>
      <c r="I32" s="31">
        <f xml:space="preserve"> SUMIFS(ДСК2!$J$4:$J$1048576,ДСК2!$B$4:$B$1048576,B32)</f>
        <v>0</v>
      </c>
      <c r="J32" s="31">
        <f xml:space="preserve"> SUMIFS(ДСК2!$K$4:$K$1048576,ДСК2!$B$4:$B$1048576,B32)</f>
        <v>0</v>
      </c>
      <c r="K32" s="31">
        <f xml:space="preserve"> SUMIFS(ДСК2!$L$4:$L$1048576,ДСК2!$B$4:$B$1048576,B32)</f>
        <v>0</v>
      </c>
      <c r="L32" s="32">
        <f t="shared" si="3"/>
        <v>0</v>
      </c>
      <c r="M32" s="32">
        <f t="shared" si="4"/>
        <v>0</v>
      </c>
      <c r="N32" s="32">
        <f t="shared" si="5"/>
        <v>0</v>
      </c>
      <c r="O32" s="33">
        <f t="shared" si="6"/>
        <v>0</v>
      </c>
      <c r="P32" s="7"/>
    </row>
    <row r="33" spans="1:16" x14ac:dyDescent="0.3">
      <c r="A33" s="29">
        <v>30</v>
      </c>
      <c r="B33" s="30">
        <v>45229</v>
      </c>
      <c r="C33" s="31">
        <f xml:space="preserve"> SUMIFS(ДСК1!$J$4:$J$1048576,ДСК1!$B$4:$B$1048576,B33)</f>
        <v>0</v>
      </c>
      <c r="D33" s="31">
        <f xml:space="preserve"> SUMIFS(ДСК1!$K$4:$K$1048576,ДСК1!$B$4:$B$1048576,B33)</f>
        <v>0</v>
      </c>
      <c r="E33" s="31">
        <f xml:space="preserve"> SUMIFS(ДСК1!$L$4:$L$1048576,ДСК1!$B$4:$B$1048576,B33)</f>
        <v>0</v>
      </c>
      <c r="F33" s="32">
        <f t="shared" si="0"/>
        <v>0</v>
      </c>
      <c r="G33" s="32">
        <f t="shared" si="1"/>
        <v>0</v>
      </c>
      <c r="H33" s="32">
        <f t="shared" si="2"/>
        <v>0</v>
      </c>
      <c r="I33" s="31">
        <f xml:space="preserve"> SUMIFS(ДСК2!$J$4:$J$1048576,ДСК2!$B$4:$B$1048576,B33)</f>
        <v>0</v>
      </c>
      <c r="J33" s="31">
        <f xml:space="preserve"> SUMIFS(ДСК2!$K$4:$K$1048576,ДСК2!$B$4:$B$1048576,B33)</f>
        <v>0</v>
      </c>
      <c r="K33" s="31">
        <f xml:space="preserve"> SUMIFS(ДСК2!$L$4:$L$1048576,ДСК2!$B$4:$B$1048576,B33)</f>
        <v>0</v>
      </c>
      <c r="L33" s="32">
        <f t="shared" si="3"/>
        <v>0</v>
      </c>
      <c r="M33" s="32">
        <f t="shared" si="4"/>
        <v>0</v>
      </c>
      <c r="N33" s="32">
        <f t="shared" si="5"/>
        <v>0</v>
      </c>
      <c r="O33" s="33">
        <f t="shared" si="6"/>
        <v>0</v>
      </c>
      <c r="P33" s="7"/>
    </row>
    <row r="34" spans="1:16" x14ac:dyDescent="0.3">
      <c r="A34" s="29">
        <v>31</v>
      </c>
      <c r="B34" s="30">
        <v>45230</v>
      </c>
      <c r="C34" s="31">
        <f xml:space="preserve"> SUMIFS(ДСК1!$J$4:$J$1048576,ДСК1!$B$4:$B$1048576,B34)</f>
        <v>0</v>
      </c>
      <c r="D34" s="31">
        <f xml:space="preserve"> SUMIFS(ДСК1!$K$4:$K$1048576,ДСК1!$B$4:$B$1048576,B34)</f>
        <v>0</v>
      </c>
      <c r="E34" s="31">
        <f xml:space="preserve"> SUMIFS(ДСК1!$L$4:$L$1048576,ДСК1!$B$4:$B$1048576,B34)</f>
        <v>0</v>
      </c>
      <c r="F34" s="32">
        <f t="shared" si="0"/>
        <v>0</v>
      </c>
      <c r="G34" s="32">
        <f t="shared" si="1"/>
        <v>0</v>
      </c>
      <c r="H34" s="32">
        <f t="shared" si="2"/>
        <v>0</v>
      </c>
      <c r="I34" s="31">
        <f xml:space="preserve"> SUMIFS(ДСК2!$J$4:$J$1048576,ДСК2!$B$4:$B$1048576,B34)</f>
        <v>0</v>
      </c>
      <c r="J34" s="31">
        <f xml:space="preserve"> SUMIFS(ДСК2!$K$4:$K$1048576,ДСК2!$B$4:$B$1048576,B34)</f>
        <v>0</v>
      </c>
      <c r="K34" s="31">
        <f xml:space="preserve"> SUMIFS(ДСК2!$L$4:$L$1048576,ДСК2!$B$4:$B$1048576,B34)</f>
        <v>0</v>
      </c>
      <c r="L34" s="32">
        <f t="shared" si="3"/>
        <v>0</v>
      </c>
      <c r="M34" s="32">
        <f t="shared" si="4"/>
        <v>0</v>
      </c>
      <c r="N34" s="32">
        <f t="shared" si="5"/>
        <v>0</v>
      </c>
      <c r="O34" s="33">
        <f t="shared" si="6"/>
        <v>0</v>
      </c>
      <c r="P34" s="7"/>
    </row>
    <row r="35" spans="1:16" x14ac:dyDescent="0.3">
      <c r="A35" s="29">
        <v>32</v>
      </c>
      <c r="B35" s="30">
        <v>45231</v>
      </c>
      <c r="C35" s="31">
        <f xml:space="preserve"> SUMIFS(ДСК1!$J$4:$J$1048576,ДСК1!$B$4:$B$1048576,B35)</f>
        <v>666</v>
      </c>
      <c r="D35" s="31">
        <f xml:space="preserve"> SUMIFS(ДСК1!$K$4:$K$1048576,ДСК1!$B$4:$B$1048576,B35)</f>
        <v>0</v>
      </c>
      <c r="E35" s="31">
        <f xml:space="preserve"> SUMIFS(ДСК1!$L$4:$L$1048576,ДСК1!$B$4:$B$1048576,B35)</f>
        <v>666</v>
      </c>
      <c r="F35" s="32">
        <f t="shared" si="0"/>
        <v>0</v>
      </c>
      <c r="G35" s="32">
        <f t="shared" si="1"/>
        <v>0</v>
      </c>
      <c r="H35" s="32">
        <f t="shared" si="2"/>
        <v>0</v>
      </c>
      <c r="I35" s="31">
        <f xml:space="preserve"> SUMIFS(ДСК2!$J$4:$J$1048576,ДСК2!$B$4:$B$1048576,B35)</f>
        <v>210</v>
      </c>
      <c r="J35" s="31">
        <f xml:space="preserve"> SUMIFS(ДСК2!$K$4:$K$1048576,ДСК2!$B$4:$B$1048576,B35)</f>
        <v>210</v>
      </c>
      <c r="K35" s="31">
        <f xml:space="preserve"> SUMIFS(ДСК2!$L$4:$L$1048576,ДСК2!$B$4:$B$1048576,B35)</f>
        <v>0</v>
      </c>
      <c r="L35" s="32">
        <f t="shared" si="3"/>
        <v>153.29999999999998</v>
      </c>
      <c r="M35" s="32">
        <f t="shared" si="4"/>
        <v>56.7</v>
      </c>
      <c r="N35" s="32">
        <f t="shared" si="5"/>
        <v>153.29999999999998</v>
      </c>
      <c r="O35" s="33">
        <f t="shared" si="6"/>
        <v>383249.99999999994</v>
      </c>
      <c r="P35" s="7"/>
    </row>
    <row r="36" spans="1:16" x14ac:dyDescent="0.3">
      <c r="A36" s="34">
        <v>33</v>
      </c>
      <c r="B36" s="30">
        <v>45232</v>
      </c>
      <c r="C36" s="31">
        <f xml:space="preserve"> SUMIFS(ДСК1!$J$4:$J$1048576,ДСК1!$B$4:$B$1048576,B36)</f>
        <v>536</v>
      </c>
      <c r="D36" s="31">
        <f xml:space="preserve"> SUMIFS(ДСК1!$K$4:$K$1048576,ДСК1!$B$4:$B$1048576,B36)</f>
        <v>536</v>
      </c>
      <c r="E36" s="31">
        <f xml:space="preserve"> SUMIFS(ДСК1!$L$4:$L$1048576,ДСК1!$B$4:$B$1048576,B36)</f>
        <v>0</v>
      </c>
      <c r="F36" s="32">
        <f t="shared" si="0"/>
        <v>176.88</v>
      </c>
      <c r="G36" s="32">
        <f t="shared" si="1"/>
        <v>214.4</v>
      </c>
      <c r="H36" s="32">
        <f t="shared" si="2"/>
        <v>144.72</v>
      </c>
      <c r="I36" s="31">
        <f xml:space="preserve"> SUMIFS(ДСК2!$J$4:$J$1048576,ДСК2!$B$4:$B$1048576,B36)</f>
        <v>176</v>
      </c>
      <c r="J36" s="31">
        <f xml:space="preserve"> SUMIFS(ДСК2!$K$4:$K$1048576,ДСК2!$B$4:$B$1048576,B36)</f>
        <v>176</v>
      </c>
      <c r="K36" s="31">
        <f xml:space="preserve"> SUMIFS(ДСК2!$L$4:$L$1048576,ДСК2!$B$4:$B$1048576,B36)</f>
        <v>0</v>
      </c>
      <c r="L36" s="32">
        <f t="shared" si="3"/>
        <v>128.47999999999999</v>
      </c>
      <c r="M36" s="32">
        <f t="shared" si="4"/>
        <v>47.52</v>
      </c>
      <c r="N36" s="32">
        <f t="shared" si="5"/>
        <v>519.76</v>
      </c>
      <c r="O36" s="33">
        <f t="shared" si="6"/>
        <v>1299400</v>
      </c>
      <c r="P36" s="7"/>
    </row>
    <row r="37" spans="1:16" x14ac:dyDescent="0.3">
      <c r="A37" s="29">
        <v>34</v>
      </c>
      <c r="B37" s="30">
        <v>45233</v>
      </c>
      <c r="C37" s="31">
        <f xml:space="preserve"> SUMIFS(ДСК1!$J$4:$J$1048576,ДСК1!$B$4:$B$1048576,B37)</f>
        <v>0</v>
      </c>
      <c r="D37" s="31">
        <f xml:space="preserve"> SUMIFS(ДСК1!$K$4:$K$1048576,ДСК1!$B$4:$B$1048576,B37)</f>
        <v>0</v>
      </c>
      <c r="E37" s="31">
        <f xml:space="preserve"> SUMIFS(ДСК1!$L$4:$L$1048576,ДСК1!$B$4:$B$1048576,B37)</f>
        <v>0</v>
      </c>
      <c r="F37" s="32">
        <f t="shared" si="0"/>
        <v>0</v>
      </c>
      <c r="G37" s="32">
        <f t="shared" si="1"/>
        <v>0</v>
      </c>
      <c r="H37" s="32">
        <f t="shared" si="2"/>
        <v>0</v>
      </c>
      <c r="I37" s="31">
        <f xml:space="preserve"> SUMIFS(ДСК2!$J$4:$J$1048576,ДСК2!$B$4:$B$1048576,B37)</f>
        <v>0</v>
      </c>
      <c r="J37" s="31">
        <f xml:space="preserve"> SUMIFS(ДСК2!$K$4:$K$1048576,ДСК2!$B$4:$B$1048576,B37)</f>
        <v>0</v>
      </c>
      <c r="K37" s="31">
        <f xml:space="preserve"> SUMIFS(ДСК2!$L$4:$L$1048576,ДСК2!$B$4:$B$1048576,B37)</f>
        <v>0</v>
      </c>
      <c r="L37" s="32">
        <f t="shared" si="3"/>
        <v>0</v>
      </c>
      <c r="M37" s="32">
        <f t="shared" si="4"/>
        <v>0</v>
      </c>
      <c r="N37" s="32">
        <f t="shared" si="5"/>
        <v>0</v>
      </c>
      <c r="O37" s="33">
        <f t="shared" si="6"/>
        <v>0</v>
      </c>
      <c r="P37" s="7"/>
    </row>
    <row r="38" spans="1:16" x14ac:dyDescent="0.3">
      <c r="A38" s="29">
        <v>35</v>
      </c>
      <c r="B38" s="30">
        <v>45234</v>
      </c>
      <c r="C38" s="31">
        <f xml:space="preserve"> SUMIFS(ДСК1!$J$4:$J$1048576,ДСК1!$B$4:$B$1048576,B38)</f>
        <v>0</v>
      </c>
      <c r="D38" s="31">
        <f xml:space="preserve"> SUMIFS(ДСК1!$K$4:$K$1048576,ДСК1!$B$4:$B$1048576,B38)</f>
        <v>0</v>
      </c>
      <c r="E38" s="31">
        <f xml:space="preserve"> SUMIFS(ДСК1!$L$4:$L$1048576,ДСК1!$B$4:$B$1048576,B38)</f>
        <v>0</v>
      </c>
      <c r="F38" s="32">
        <f t="shared" si="0"/>
        <v>0</v>
      </c>
      <c r="G38" s="32">
        <f t="shared" si="1"/>
        <v>0</v>
      </c>
      <c r="H38" s="32">
        <f t="shared" si="2"/>
        <v>0</v>
      </c>
      <c r="I38" s="31">
        <f xml:space="preserve"> SUMIFS(ДСК2!$J$4:$J$1048576,ДСК2!$B$4:$B$1048576,B38)</f>
        <v>0</v>
      </c>
      <c r="J38" s="31">
        <f xml:space="preserve"> SUMIFS(ДСК2!$K$4:$K$1048576,ДСК2!$B$4:$B$1048576,B38)</f>
        <v>0</v>
      </c>
      <c r="K38" s="31">
        <f xml:space="preserve"> SUMIFS(ДСК2!$L$4:$L$1048576,ДСК2!$B$4:$B$1048576,B38)</f>
        <v>0</v>
      </c>
      <c r="L38" s="32">
        <f t="shared" si="3"/>
        <v>0</v>
      </c>
      <c r="M38" s="32">
        <f t="shared" si="4"/>
        <v>0</v>
      </c>
      <c r="N38" s="32">
        <f t="shared" si="5"/>
        <v>0</v>
      </c>
      <c r="O38" s="33">
        <f t="shared" si="6"/>
        <v>0</v>
      </c>
      <c r="P38" s="7"/>
    </row>
    <row r="39" spans="1:16" x14ac:dyDescent="0.3">
      <c r="A39" s="29">
        <v>36</v>
      </c>
      <c r="B39" s="30">
        <v>45235</v>
      </c>
      <c r="C39" s="31">
        <f xml:space="preserve"> SUMIFS(ДСК1!$J$4:$J$1048576,ДСК1!$B$4:$B$1048576,B39)</f>
        <v>0</v>
      </c>
      <c r="D39" s="31">
        <f xml:space="preserve"> SUMIFS(ДСК1!$K$4:$K$1048576,ДСК1!$B$4:$B$1048576,B39)</f>
        <v>0</v>
      </c>
      <c r="E39" s="31">
        <f xml:space="preserve"> SUMIFS(ДСК1!$L$4:$L$1048576,ДСК1!$B$4:$B$1048576,B39)</f>
        <v>0</v>
      </c>
      <c r="F39" s="32">
        <f t="shared" si="0"/>
        <v>0</v>
      </c>
      <c r="G39" s="32">
        <f t="shared" si="1"/>
        <v>0</v>
      </c>
      <c r="H39" s="32">
        <f t="shared" si="2"/>
        <v>0</v>
      </c>
      <c r="I39" s="31">
        <f xml:space="preserve"> SUMIFS(ДСК2!$J$4:$J$1048576,ДСК2!$B$4:$B$1048576,B39)</f>
        <v>0</v>
      </c>
      <c r="J39" s="31">
        <f xml:space="preserve"> SUMIFS(ДСК2!$K$4:$K$1048576,ДСК2!$B$4:$B$1048576,B39)</f>
        <v>0</v>
      </c>
      <c r="K39" s="31">
        <f xml:space="preserve"> SUMIFS(ДСК2!$L$4:$L$1048576,ДСК2!$B$4:$B$1048576,B39)</f>
        <v>0</v>
      </c>
      <c r="L39" s="32">
        <f t="shared" si="3"/>
        <v>0</v>
      </c>
      <c r="M39" s="32">
        <f t="shared" si="4"/>
        <v>0</v>
      </c>
      <c r="N39" s="32">
        <f t="shared" si="5"/>
        <v>0</v>
      </c>
      <c r="O39" s="33">
        <f t="shared" si="6"/>
        <v>0</v>
      </c>
      <c r="P39" s="7"/>
    </row>
    <row r="40" spans="1:16" x14ac:dyDescent="0.3">
      <c r="A40" s="34">
        <v>37</v>
      </c>
      <c r="B40" s="30">
        <v>45236</v>
      </c>
      <c r="C40" s="31">
        <f xml:space="preserve"> SUMIFS(ДСК1!$J$4:$J$1048576,ДСК1!$B$4:$B$1048576,B40)</f>
        <v>230</v>
      </c>
      <c r="D40" s="31">
        <f xml:space="preserve"> SUMIFS(ДСК1!$K$4:$K$1048576,ДСК1!$B$4:$B$1048576,B40)</f>
        <v>230</v>
      </c>
      <c r="E40" s="31">
        <f xml:space="preserve"> SUMIFS(ДСК1!$L$4:$L$1048576,ДСК1!$B$4:$B$1048576,B40)</f>
        <v>0</v>
      </c>
      <c r="F40" s="32">
        <f t="shared" si="0"/>
        <v>75.900000000000006</v>
      </c>
      <c r="G40" s="32">
        <f t="shared" si="1"/>
        <v>92</v>
      </c>
      <c r="H40" s="32">
        <f t="shared" si="2"/>
        <v>62.1</v>
      </c>
      <c r="I40" s="31">
        <f xml:space="preserve"> SUMIFS(ДСК2!$J$4:$J$1048576,ДСК2!$B$4:$B$1048576,B40)</f>
        <v>315</v>
      </c>
      <c r="J40" s="31">
        <f xml:space="preserve"> SUMIFS(ДСК2!$K$4:$K$1048576,ДСК2!$B$4:$B$1048576,B40)</f>
        <v>315</v>
      </c>
      <c r="K40" s="31">
        <f xml:space="preserve"> SUMIFS(ДСК2!$L$4:$L$1048576,ДСК2!$B$4:$B$1048576,B40)</f>
        <v>0</v>
      </c>
      <c r="L40" s="32">
        <f t="shared" si="3"/>
        <v>229.95</v>
      </c>
      <c r="M40" s="32">
        <f t="shared" si="4"/>
        <v>85.050000000000011</v>
      </c>
      <c r="N40" s="32">
        <f t="shared" si="5"/>
        <v>397.85</v>
      </c>
      <c r="O40" s="33">
        <f t="shared" si="6"/>
        <v>994625</v>
      </c>
      <c r="P40" s="7"/>
    </row>
    <row r="41" spans="1:16" x14ac:dyDescent="0.3">
      <c r="A41" s="29">
        <v>38</v>
      </c>
      <c r="B41" s="30">
        <v>45237</v>
      </c>
      <c r="C41" s="31">
        <f xml:space="preserve"> SUMIFS(ДСК1!$J$4:$J$1048576,ДСК1!$B$4:$B$1048576,B41)</f>
        <v>180</v>
      </c>
      <c r="D41" s="31">
        <f xml:space="preserve"> SUMIFS(ДСК1!$K$4:$K$1048576,ДСК1!$B$4:$B$1048576,B41)</f>
        <v>180</v>
      </c>
      <c r="E41" s="31">
        <f xml:space="preserve"> SUMIFS(ДСК1!$L$4:$L$1048576,ДСК1!$B$4:$B$1048576,B41)</f>
        <v>0</v>
      </c>
      <c r="F41" s="32">
        <f t="shared" si="0"/>
        <v>59.400000000000006</v>
      </c>
      <c r="G41" s="32">
        <f t="shared" si="1"/>
        <v>72</v>
      </c>
      <c r="H41" s="32">
        <f t="shared" si="2"/>
        <v>48.6</v>
      </c>
      <c r="I41" s="31">
        <f xml:space="preserve"> SUMIFS(ДСК2!$J$4:$J$1048576,ДСК2!$B$4:$B$1048576,B41)</f>
        <v>162</v>
      </c>
      <c r="J41" s="31">
        <f xml:space="preserve"> SUMIFS(ДСК2!$K$4:$K$1048576,ДСК2!$B$4:$B$1048576,B41)</f>
        <v>162</v>
      </c>
      <c r="K41" s="31">
        <f xml:space="preserve"> SUMIFS(ДСК2!$L$4:$L$1048576,ДСК2!$B$4:$B$1048576,B41)</f>
        <v>0</v>
      </c>
      <c r="L41" s="32">
        <f t="shared" si="3"/>
        <v>118.25999999999999</v>
      </c>
      <c r="M41" s="32">
        <f t="shared" si="4"/>
        <v>43.74</v>
      </c>
      <c r="N41" s="32">
        <f t="shared" si="5"/>
        <v>249.66</v>
      </c>
      <c r="O41" s="33">
        <f t="shared" si="6"/>
        <v>624150</v>
      </c>
      <c r="P41" s="7"/>
    </row>
    <row r="42" spans="1:16" x14ac:dyDescent="0.3">
      <c r="A42" s="29">
        <v>39</v>
      </c>
      <c r="B42" s="30">
        <v>45238</v>
      </c>
      <c r="C42" s="31">
        <f xml:space="preserve"> SUMIFS(ДСК1!$J$4:$J$1048576,ДСК1!$B$4:$B$1048576,B42)</f>
        <v>0</v>
      </c>
      <c r="D42" s="31">
        <f xml:space="preserve"> SUMIFS(ДСК1!$K$4:$K$1048576,ДСК1!$B$4:$B$1048576,B42)</f>
        <v>0</v>
      </c>
      <c r="E42" s="31">
        <f xml:space="preserve"> SUMIFS(ДСК1!$L$4:$L$1048576,ДСК1!$B$4:$B$1048576,B42)</f>
        <v>0</v>
      </c>
      <c r="F42" s="32">
        <f t="shared" si="0"/>
        <v>0</v>
      </c>
      <c r="G42" s="32">
        <f t="shared" si="1"/>
        <v>0</v>
      </c>
      <c r="H42" s="32">
        <f t="shared" si="2"/>
        <v>0</v>
      </c>
      <c r="I42" s="31">
        <f xml:space="preserve"> SUMIFS(ДСК2!$J$4:$J$1048576,ДСК2!$B$4:$B$1048576,B42)</f>
        <v>0</v>
      </c>
      <c r="J42" s="31">
        <f xml:space="preserve"> SUMIFS(ДСК2!$K$4:$K$1048576,ДСК2!$B$4:$B$1048576,B42)</f>
        <v>0</v>
      </c>
      <c r="K42" s="31">
        <f xml:space="preserve"> SUMIFS(ДСК2!$L$4:$L$1048576,ДСК2!$B$4:$B$1048576,B42)</f>
        <v>0</v>
      </c>
      <c r="L42" s="32">
        <f t="shared" si="3"/>
        <v>0</v>
      </c>
      <c r="M42" s="32">
        <f t="shared" si="4"/>
        <v>0</v>
      </c>
      <c r="N42" s="32">
        <f t="shared" si="5"/>
        <v>0</v>
      </c>
      <c r="O42" s="33">
        <f t="shared" si="6"/>
        <v>0</v>
      </c>
      <c r="P42" s="7"/>
    </row>
    <row r="43" spans="1:16" x14ac:dyDescent="0.3">
      <c r="A43" s="29">
        <v>40</v>
      </c>
      <c r="B43" s="30">
        <v>45239</v>
      </c>
      <c r="C43" s="31">
        <f xml:space="preserve"> SUMIFS(ДСК1!$J$4:$J$1048576,ДСК1!$B$4:$B$1048576,B43)</f>
        <v>0</v>
      </c>
      <c r="D43" s="31">
        <f xml:space="preserve"> SUMIFS(ДСК1!$K$4:$K$1048576,ДСК1!$B$4:$B$1048576,B43)</f>
        <v>0</v>
      </c>
      <c r="E43" s="31">
        <f xml:space="preserve"> SUMIFS(ДСК1!$L$4:$L$1048576,ДСК1!$B$4:$B$1048576,B43)</f>
        <v>0</v>
      </c>
      <c r="F43" s="32">
        <f t="shared" si="0"/>
        <v>0</v>
      </c>
      <c r="G43" s="32">
        <f t="shared" si="1"/>
        <v>0</v>
      </c>
      <c r="H43" s="32">
        <f t="shared" si="2"/>
        <v>0</v>
      </c>
      <c r="I43" s="31">
        <f xml:space="preserve"> SUMIFS(ДСК2!$J$4:$J$1048576,ДСК2!$B$4:$B$1048576,B43)</f>
        <v>0</v>
      </c>
      <c r="J43" s="31">
        <f xml:space="preserve"> SUMIFS(ДСК2!$K$4:$K$1048576,ДСК2!$B$4:$B$1048576,B43)</f>
        <v>0</v>
      </c>
      <c r="K43" s="31">
        <f xml:space="preserve"> SUMIFS(ДСК2!$L$4:$L$1048576,ДСК2!$B$4:$B$1048576,B43)</f>
        <v>0</v>
      </c>
      <c r="L43" s="32">
        <f t="shared" si="3"/>
        <v>0</v>
      </c>
      <c r="M43" s="32">
        <f t="shared" si="4"/>
        <v>0</v>
      </c>
      <c r="N43" s="32">
        <f t="shared" si="5"/>
        <v>0</v>
      </c>
      <c r="O43" s="33">
        <f t="shared" si="6"/>
        <v>0</v>
      </c>
      <c r="P43" s="7"/>
    </row>
    <row r="44" spans="1:16" x14ac:dyDescent="0.3">
      <c r="A44" s="34">
        <v>41</v>
      </c>
      <c r="B44" s="30">
        <v>45240</v>
      </c>
      <c r="C44" s="31">
        <f xml:space="preserve"> SUMIFS(ДСК1!$J$4:$J$1048576,ДСК1!$B$4:$B$1048576,B44)</f>
        <v>0</v>
      </c>
      <c r="D44" s="31">
        <f xml:space="preserve"> SUMIFS(ДСК1!$K$4:$K$1048576,ДСК1!$B$4:$B$1048576,B44)</f>
        <v>0</v>
      </c>
      <c r="E44" s="31">
        <f xml:space="preserve"> SUMIFS(ДСК1!$L$4:$L$1048576,ДСК1!$B$4:$B$1048576,B44)</f>
        <v>0</v>
      </c>
      <c r="F44" s="32">
        <f t="shared" si="0"/>
        <v>0</v>
      </c>
      <c r="G44" s="32">
        <f t="shared" si="1"/>
        <v>0</v>
      </c>
      <c r="H44" s="32">
        <f t="shared" si="2"/>
        <v>0</v>
      </c>
      <c r="I44" s="31">
        <f xml:space="preserve"> SUMIFS(ДСК2!$J$4:$J$1048576,ДСК2!$B$4:$B$1048576,B44)</f>
        <v>0</v>
      </c>
      <c r="J44" s="31">
        <f xml:space="preserve"> SUMIFS(ДСК2!$K$4:$K$1048576,ДСК2!$B$4:$B$1048576,B44)</f>
        <v>0</v>
      </c>
      <c r="K44" s="31">
        <f xml:space="preserve"> SUMIFS(ДСК2!$L$4:$L$1048576,ДСК2!$B$4:$B$1048576,B44)</f>
        <v>0</v>
      </c>
      <c r="L44" s="32">
        <f t="shared" si="3"/>
        <v>0</v>
      </c>
      <c r="M44" s="32">
        <f t="shared" si="4"/>
        <v>0</v>
      </c>
      <c r="N44" s="32">
        <f t="shared" si="5"/>
        <v>0</v>
      </c>
      <c r="O44" s="33">
        <f t="shared" si="6"/>
        <v>0</v>
      </c>
      <c r="P44" s="7"/>
    </row>
    <row r="45" spans="1:16" x14ac:dyDescent="0.3">
      <c r="A45" s="29">
        <v>42</v>
      </c>
      <c r="B45" s="30">
        <v>45241</v>
      </c>
      <c r="C45" s="31">
        <f xml:space="preserve"> SUMIFS(ДСК1!$J$4:$J$1048576,ДСК1!$B$4:$B$1048576,B45)</f>
        <v>0</v>
      </c>
      <c r="D45" s="31">
        <f xml:space="preserve"> SUMIFS(ДСК1!$K$4:$K$1048576,ДСК1!$B$4:$B$1048576,B45)</f>
        <v>0</v>
      </c>
      <c r="E45" s="31">
        <f xml:space="preserve"> SUMIFS(ДСК1!$L$4:$L$1048576,ДСК1!$B$4:$B$1048576,B45)</f>
        <v>0</v>
      </c>
      <c r="F45" s="32">
        <f t="shared" si="0"/>
        <v>0</v>
      </c>
      <c r="G45" s="32">
        <f t="shared" si="1"/>
        <v>0</v>
      </c>
      <c r="H45" s="32">
        <f t="shared" si="2"/>
        <v>0</v>
      </c>
      <c r="I45" s="31">
        <f xml:space="preserve"> SUMIFS(ДСК2!$J$4:$J$1048576,ДСК2!$B$4:$B$1048576,B45)</f>
        <v>0</v>
      </c>
      <c r="J45" s="31">
        <f xml:space="preserve"> SUMIFS(ДСК2!$K$4:$K$1048576,ДСК2!$B$4:$B$1048576,B45)</f>
        <v>0</v>
      </c>
      <c r="K45" s="31">
        <f xml:space="preserve"> SUMIFS(ДСК2!$L$4:$L$1048576,ДСК2!$B$4:$B$1048576,B45)</f>
        <v>0</v>
      </c>
      <c r="L45" s="32">
        <f t="shared" si="3"/>
        <v>0</v>
      </c>
      <c r="M45" s="32">
        <f t="shared" si="4"/>
        <v>0</v>
      </c>
      <c r="N45" s="32">
        <f t="shared" si="5"/>
        <v>0</v>
      </c>
      <c r="O45" s="33">
        <f t="shared" si="6"/>
        <v>0</v>
      </c>
      <c r="P45" s="7"/>
    </row>
    <row r="46" spans="1:16" x14ac:dyDescent="0.3">
      <c r="A46" s="29">
        <v>43</v>
      </c>
      <c r="B46" s="3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3">
      <c r="A47" s="34">
        <v>44</v>
      </c>
      <c r="B47" s="3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3">
      <c r="A48" s="29">
        <v>45</v>
      </c>
      <c r="B48" s="3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3">
      <c r="A49" s="29">
        <v>46</v>
      </c>
      <c r="B49" s="3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3">
      <c r="A50" s="34">
        <v>47</v>
      </c>
      <c r="B50" s="3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3">
      <c r="A51" s="29">
        <v>48</v>
      </c>
      <c r="B51" s="3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">
      <c r="A52" s="29">
        <v>49</v>
      </c>
      <c r="B52" s="3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3">
      <c r="A53" s="34">
        <v>50</v>
      </c>
      <c r="B53" s="3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3">
      <c r="A54" s="29">
        <v>51</v>
      </c>
      <c r="B54" s="3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3">
      <c r="A55" s="29">
        <v>52</v>
      </c>
      <c r="B55" s="3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3">
      <c r="A56" s="34">
        <v>53</v>
      </c>
      <c r="B56" s="3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3">
      <c r="A57" s="29">
        <v>54</v>
      </c>
      <c r="B57" s="3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3">
      <c r="A58" s="29">
        <v>55</v>
      </c>
      <c r="B58" s="3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">
      <c r="A59" s="34">
        <v>56</v>
      </c>
      <c r="B59" s="3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</sheetData>
  <mergeCells count="4">
    <mergeCell ref="I2:M2"/>
    <mergeCell ref="N2:P2"/>
    <mergeCell ref="A1:P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C453-F818-409F-AB4F-55DC732A6CB5}">
  <dimension ref="A2:C35"/>
  <sheetViews>
    <sheetView workbookViewId="0">
      <selection activeCell="D1" sqref="D1"/>
    </sheetView>
  </sheetViews>
  <sheetFormatPr defaultRowHeight="14.4" x14ac:dyDescent="0.3"/>
  <cols>
    <col min="1" max="1" width="12.5546875" bestFit="1" customWidth="1"/>
    <col min="2" max="2" width="29.6640625" bestFit="1" customWidth="1"/>
    <col min="3" max="3" width="34" bestFit="1" customWidth="1"/>
  </cols>
  <sheetData>
    <row r="2" spans="1:3" x14ac:dyDescent="0.3">
      <c r="A2" s="15" t="s">
        <v>16</v>
      </c>
      <c r="B2" t="s">
        <v>71</v>
      </c>
      <c r="C2" t="s">
        <v>72</v>
      </c>
    </row>
    <row r="3" spans="1:3" x14ac:dyDescent="0.3">
      <c r="A3" s="16" t="s">
        <v>23</v>
      </c>
      <c r="B3" s="46">
        <v>6821.12</v>
      </c>
      <c r="C3" s="46">
        <v>17052800</v>
      </c>
    </row>
    <row r="4" spans="1:3" x14ac:dyDescent="0.3">
      <c r="A4" s="17" t="s">
        <v>24</v>
      </c>
      <c r="B4" s="46">
        <v>0</v>
      </c>
      <c r="C4" s="46">
        <v>0</v>
      </c>
    </row>
    <row r="5" spans="1:3" x14ac:dyDescent="0.3">
      <c r="A5" s="17" t="s">
        <v>25</v>
      </c>
      <c r="B5" s="46">
        <v>0</v>
      </c>
      <c r="C5" s="46">
        <v>0</v>
      </c>
    </row>
    <row r="6" spans="1:3" x14ac:dyDescent="0.3">
      <c r="A6" s="17" t="s">
        <v>26</v>
      </c>
      <c r="B6" s="46">
        <v>0</v>
      </c>
      <c r="C6" s="46">
        <v>0</v>
      </c>
    </row>
    <row r="7" spans="1:3" x14ac:dyDescent="0.3">
      <c r="A7" s="17" t="s">
        <v>27</v>
      </c>
      <c r="B7" s="46">
        <v>0</v>
      </c>
      <c r="C7" s="46">
        <v>0</v>
      </c>
    </row>
    <row r="8" spans="1:3" x14ac:dyDescent="0.3">
      <c r="A8" s="17" t="s">
        <v>28</v>
      </c>
      <c r="B8" s="46">
        <v>0</v>
      </c>
      <c r="C8" s="46">
        <v>0</v>
      </c>
    </row>
    <row r="9" spans="1:3" x14ac:dyDescent="0.3">
      <c r="A9" s="17" t="s">
        <v>29</v>
      </c>
      <c r="B9" s="46">
        <v>0</v>
      </c>
      <c r="C9" s="46">
        <v>0</v>
      </c>
    </row>
    <row r="10" spans="1:3" x14ac:dyDescent="0.3">
      <c r="A10" s="17" t="s">
        <v>30</v>
      </c>
      <c r="B10" s="46">
        <v>0</v>
      </c>
      <c r="C10" s="46">
        <v>0</v>
      </c>
    </row>
    <row r="11" spans="1:3" x14ac:dyDescent="0.3">
      <c r="A11" s="17" t="s">
        <v>31</v>
      </c>
      <c r="B11" s="46">
        <v>0</v>
      </c>
      <c r="C11" s="46">
        <v>0</v>
      </c>
    </row>
    <row r="12" spans="1:3" x14ac:dyDescent="0.3">
      <c r="A12" s="17" t="s">
        <v>32</v>
      </c>
      <c r="B12" s="46">
        <v>374.49</v>
      </c>
      <c r="C12" s="46">
        <v>936225</v>
      </c>
    </row>
    <row r="13" spans="1:3" x14ac:dyDescent="0.3">
      <c r="A13" s="17" t="s">
        <v>33</v>
      </c>
      <c r="B13" s="46">
        <v>0</v>
      </c>
      <c r="C13" s="46">
        <v>0</v>
      </c>
    </row>
    <row r="14" spans="1:3" x14ac:dyDescent="0.3">
      <c r="A14" s="17" t="s">
        <v>34</v>
      </c>
      <c r="B14" s="46">
        <v>705.18000000000006</v>
      </c>
      <c r="C14" s="46">
        <v>1762950.0000000002</v>
      </c>
    </row>
    <row r="15" spans="1:3" x14ac:dyDescent="0.3">
      <c r="A15" s="17" t="s">
        <v>35</v>
      </c>
      <c r="B15" s="46">
        <v>650.43000000000006</v>
      </c>
      <c r="C15" s="46">
        <v>1626075.0000000002</v>
      </c>
    </row>
    <row r="16" spans="1:3" x14ac:dyDescent="0.3">
      <c r="A16" s="17" t="s">
        <v>36</v>
      </c>
      <c r="B16" s="46">
        <v>430.7</v>
      </c>
      <c r="C16" s="46">
        <v>1076750</v>
      </c>
    </row>
    <row r="17" spans="1:3" x14ac:dyDescent="0.3">
      <c r="A17" s="17" t="s">
        <v>37</v>
      </c>
      <c r="B17" s="46">
        <v>348.21000000000004</v>
      </c>
      <c r="C17" s="46">
        <v>870525.00000000012</v>
      </c>
    </row>
    <row r="18" spans="1:3" x14ac:dyDescent="0.3">
      <c r="A18" s="17" t="s">
        <v>38</v>
      </c>
      <c r="B18" s="46">
        <v>0</v>
      </c>
      <c r="C18" s="46">
        <v>0</v>
      </c>
    </row>
    <row r="19" spans="1:3" x14ac:dyDescent="0.3">
      <c r="A19" s="17" t="s">
        <v>39</v>
      </c>
      <c r="B19" s="46">
        <v>408.8</v>
      </c>
      <c r="C19" s="46">
        <v>1022000</v>
      </c>
    </row>
    <row r="20" spans="1:3" x14ac:dyDescent="0.3">
      <c r="A20" s="17" t="s">
        <v>40</v>
      </c>
      <c r="B20" s="46">
        <v>403.69</v>
      </c>
      <c r="C20" s="46">
        <v>1009225</v>
      </c>
    </row>
    <row r="21" spans="1:3" x14ac:dyDescent="0.3">
      <c r="A21" s="17" t="s">
        <v>41</v>
      </c>
      <c r="B21" s="46">
        <v>157.68</v>
      </c>
      <c r="C21" s="46">
        <v>394200</v>
      </c>
    </row>
    <row r="22" spans="1:3" x14ac:dyDescent="0.3">
      <c r="A22" s="17" t="s">
        <v>42</v>
      </c>
      <c r="B22" s="46">
        <v>532.17000000000007</v>
      </c>
      <c r="C22" s="46">
        <v>1330425.0000000002</v>
      </c>
    </row>
    <row r="23" spans="1:3" x14ac:dyDescent="0.3">
      <c r="A23" s="17" t="s">
        <v>43</v>
      </c>
      <c r="B23" s="46">
        <v>196.37</v>
      </c>
      <c r="C23" s="46">
        <v>490925</v>
      </c>
    </row>
    <row r="24" spans="1:3" x14ac:dyDescent="0.3">
      <c r="A24" s="17" t="s">
        <v>44</v>
      </c>
      <c r="B24" s="46">
        <v>131.4</v>
      </c>
      <c r="C24" s="46">
        <v>328500</v>
      </c>
    </row>
    <row r="25" spans="1:3" x14ac:dyDescent="0.3">
      <c r="A25" s="17" t="s">
        <v>45</v>
      </c>
      <c r="B25" s="46">
        <v>0</v>
      </c>
      <c r="C25" s="46">
        <v>0</v>
      </c>
    </row>
    <row r="26" spans="1:3" x14ac:dyDescent="0.3">
      <c r="A26" s="17" t="s">
        <v>46</v>
      </c>
      <c r="B26" s="46">
        <v>194.91</v>
      </c>
      <c r="C26" s="46">
        <v>487275</v>
      </c>
    </row>
    <row r="27" spans="1:3" x14ac:dyDescent="0.3">
      <c r="A27" s="17" t="s">
        <v>47</v>
      </c>
      <c r="B27" s="46">
        <v>381.06</v>
      </c>
      <c r="C27" s="46">
        <v>952650</v>
      </c>
    </row>
    <row r="28" spans="1:3" x14ac:dyDescent="0.3">
      <c r="A28" s="17" t="s">
        <v>48</v>
      </c>
      <c r="B28" s="46">
        <v>493.48</v>
      </c>
      <c r="C28" s="46">
        <v>1233700</v>
      </c>
    </row>
    <row r="29" spans="1:3" x14ac:dyDescent="0.3">
      <c r="A29" s="17" t="s">
        <v>49</v>
      </c>
      <c r="B29" s="46">
        <v>557.72</v>
      </c>
      <c r="C29" s="46">
        <v>1394300</v>
      </c>
    </row>
    <row r="30" spans="1:3" x14ac:dyDescent="0.3">
      <c r="A30" s="17" t="s">
        <v>50</v>
      </c>
      <c r="B30" s="46">
        <v>854.83</v>
      </c>
      <c r="C30" s="46">
        <v>2137075</v>
      </c>
    </row>
    <row r="31" spans="1:3" x14ac:dyDescent="0.3">
      <c r="A31" s="17" t="s">
        <v>51</v>
      </c>
      <c r="B31" s="46">
        <v>0</v>
      </c>
      <c r="C31" s="46">
        <v>0</v>
      </c>
    </row>
    <row r="32" spans="1:3" x14ac:dyDescent="0.3">
      <c r="A32" s="17" t="s">
        <v>52</v>
      </c>
      <c r="B32" s="46">
        <v>0</v>
      </c>
      <c r="C32" s="46">
        <v>0</v>
      </c>
    </row>
    <row r="33" spans="1:3" x14ac:dyDescent="0.3">
      <c r="A33" s="17" t="s">
        <v>53</v>
      </c>
      <c r="B33" s="46">
        <v>0</v>
      </c>
      <c r="C33" s="46">
        <v>0</v>
      </c>
    </row>
    <row r="34" spans="1:3" x14ac:dyDescent="0.3">
      <c r="A34" s="17" t="s">
        <v>54</v>
      </c>
      <c r="B34" s="46">
        <v>0</v>
      </c>
      <c r="C34" s="46">
        <v>0</v>
      </c>
    </row>
    <row r="35" spans="1:3" x14ac:dyDescent="0.3">
      <c r="A35" s="16" t="s">
        <v>17</v>
      </c>
      <c r="B35" s="46">
        <v>6821.12</v>
      </c>
      <c r="C35" s="46">
        <v>17052800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1A9E-726E-4ACE-8CB0-5FDA296EAB16}">
  <dimension ref="C4:E10"/>
  <sheetViews>
    <sheetView tabSelected="1" zoomScale="115" zoomScaleNormal="115" workbookViewId="0">
      <selection activeCell="F8" sqref="F8"/>
    </sheetView>
  </sheetViews>
  <sheetFormatPr defaultRowHeight="14.4" x14ac:dyDescent="0.3"/>
  <cols>
    <col min="3" max="3" width="15.77734375" customWidth="1"/>
    <col min="4" max="4" width="35.6640625" customWidth="1"/>
    <col min="5" max="5" width="19" bestFit="1" customWidth="1"/>
    <col min="6" max="6" width="17.33203125" bestFit="1" customWidth="1"/>
  </cols>
  <sheetData>
    <row r="4" spans="3:5" x14ac:dyDescent="0.3">
      <c r="D4" s="7" t="s">
        <v>64</v>
      </c>
      <c r="E4" s="7" t="s">
        <v>67</v>
      </c>
    </row>
    <row r="5" spans="3:5" x14ac:dyDescent="0.3">
      <c r="C5" t="s">
        <v>63</v>
      </c>
      <c r="D5" s="37">
        <f>6821.12/26</f>
        <v>262.35076923076923</v>
      </c>
      <c r="E5" s="24">
        <f>D5*26*2500</f>
        <v>17052800</v>
      </c>
    </row>
    <row r="6" spans="3:5" x14ac:dyDescent="0.3">
      <c r="C6" t="s">
        <v>65</v>
      </c>
      <c r="D6" s="7">
        <v>500</v>
      </c>
      <c r="E6" s="24">
        <f>D6*26*2500</f>
        <v>32500000</v>
      </c>
    </row>
    <row r="7" spans="3:5" x14ac:dyDescent="0.3">
      <c r="D7" s="35" t="s">
        <v>66</v>
      </c>
      <c r="E7" s="36">
        <f>E6-E5</f>
        <v>15447200</v>
      </c>
    </row>
    <row r="10" spans="3:5" ht="96" customHeight="1" x14ac:dyDescent="0.3">
      <c r="D10" s="45" t="s">
        <v>68</v>
      </c>
      <c r="E10" s="45"/>
    </row>
  </sheetData>
  <mergeCells count="1"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ДСК1</vt:lpstr>
      <vt:lpstr>ДСК2</vt:lpstr>
      <vt:lpstr>Summary</vt:lpstr>
      <vt:lpstr>Stats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Massan Sarsenbayev</dc:creator>
  <cp:lastModifiedBy>Massan Sarsenbayev</cp:lastModifiedBy>
  <dcterms:created xsi:type="dcterms:W3CDTF">2023-11-08T10:49:16Z</dcterms:created>
  <dcterms:modified xsi:type="dcterms:W3CDTF">2023-11-09T09:22:48Z</dcterms:modified>
</cp:coreProperties>
</file>