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ong by Form\Documents\GitHub\ASTMD790_DIY_FLEXURE_TEST_CNC_ADAPTATION\FLEXURE_TEST_ARDUINO_CODE\"/>
    </mc:Choice>
  </mc:AlternateContent>
  <xr:revisionPtr revIDLastSave="0" documentId="13_ncr:1_{7656230F-D21A-4EAF-A820-FD981BA861A6}" xr6:coauthVersionLast="47" xr6:coauthVersionMax="47" xr10:uidLastSave="{00000000-0000-0000-0000-000000000000}"/>
  <bookViews>
    <workbookView xWindow="15795" yWindow="8280" windowWidth="21600" windowHeight="11385" xr2:uid="{EB471E82-A8D2-41F7-A404-F882FF88577A}"/>
  </bookViews>
  <sheets>
    <sheet name="FLEX_ASTM_DIM" sheetId="4" r:id="rId1"/>
    <sheet name="4C_FLEX_01_06_22" sheetId="6" r:id="rId2"/>
  </sheets>
  <definedNames>
    <definedName name="DatosExternos_1" localSheetId="1" hidden="1">'4C_FLEX_01_06_22'!$A$1:$D$33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G4" i="6"/>
  <c r="H4" i="6" s="1"/>
  <c r="I8" i="4"/>
  <c r="I9" i="4"/>
  <c r="C9" i="4"/>
  <c r="C8" i="4"/>
  <c r="C7" i="4"/>
  <c r="I7" i="4" s="1"/>
  <c r="D9" i="4"/>
  <c r="D8" i="4"/>
  <c r="D7" i="4"/>
  <c r="D6" i="4"/>
  <c r="C6" i="4"/>
  <c r="I6" i="4" s="1"/>
  <c r="D5" i="4"/>
  <c r="D4" i="4"/>
  <c r="C5" i="4"/>
  <c r="I5" i="4" s="1"/>
  <c r="C4" i="4"/>
  <c r="I4" i="4" s="1"/>
  <c r="D2" i="4"/>
  <c r="D10" i="4" s="1"/>
  <c r="M2" i="4" s="1"/>
  <c r="D3" i="4"/>
  <c r="C3" i="4"/>
  <c r="I3" i="4" s="1"/>
  <c r="C2" i="4"/>
  <c r="C10" i="4" s="1"/>
  <c r="I2" i="4" l="1"/>
  <c r="I10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EE0DA2-3849-4F0A-A8F4-389E1654BD95}" keepAlive="1" name="Consulta - 3C_FLEX_01_06_22" description="Conexión a la consulta '3C_FLEX_01_06_22' en el libro." type="5" refreshedVersion="8" background="1" saveData="1">
    <dbPr connection="Provider=Microsoft.Mashup.OleDb.1;Data Source=$Workbook$;Location=3C_FLEX_01_06_22;Extended Properties=&quot;&quot;" command="SELECT * FROM [3C_FLEX_01_06_22]"/>
  </connection>
  <connection id="2" xr16:uid="{E2694C92-E256-40B3-9D43-71C00939B89A}" keepAlive="1" name="Consulta - 4C_FLEX_01_06_22" description="Conexión a la consulta '4C_FLEX_01_06_22' en el libro." type="5" refreshedVersion="8" background="1" saveData="1">
    <dbPr connection="Provider=Microsoft.Mashup.OleDb.1;Data Source=$Workbook$;Location=4C_FLEX_01_06_22;Extended Properties=&quot;&quot;" command="SELECT * FROM [4C_FLEX_01_06_22]"/>
  </connection>
  <connection id="3" xr16:uid="{4DD96D70-A61D-4C8C-B18B-941F3861C890}" keepAlive="1" name="Consulta - FLEX_TEST_2" description="Conexión a la consulta 'FLEX_TEST_2' en el libro." type="5" refreshedVersion="8" background="1" saveData="1">
    <dbPr connection="Provider=Microsoft.Mashup.OleDb.1;Data Source=$Workbook$;Location=FLEX_TEST_2;Extended Properties=&quot;&quot;" command="SELECT * FROM [FLEX_TEST_2]"/>
  </connection>
  <connection id="4" xr16:uid="{BE206043-D18F-4D30-9475-D68273523D00}" keepAlive="1" name="Consulta - FLEX_TEST_DATA" description="Conexión a la consulta 'FLEX_TEST_DATA' en el libro." type="5" refreshedVersion="7" background="1" saveData="1">
    <dbPr connection="Provider=Microsoft.Mashup.OleDb.1;Data Source=$Workbook$;Location=FLEX_TEST_DATA;Extended Properties=&quot;&quot;" command="SELECT * FROM [FLEX_TEST_DATA]"/>
  </connection>
</connections>
</file>

<file path=xl/sharedStrings.xml><?xml version="1.0" encoding="utf-8"?>
<sst xmlns="http://schemas.openxmlformats.org/spreadsheetml/2006/main" count="43" uniqueCount="36">
  <si>
    <t>Column1</t>
  </si>
  <si>
    <t>Column2</t>
  </si>
  <si>
    <t>Column3</t>
  </si>
  <si>
    <t>Largo [mm]</t>
  </si>
  <si>
    <t>Soportes [mm]</t>
  </si>
  <si>
    <t>Ef [MPa]</t>
  </si>
  <si>
    <t>Ef[GPa]</t>
  </si>
  <si>
    <t>Probeta</t>
  </si>
  <si>
    <t>1A</t>
  </si>
  <si>
    <t>2A</t>
  </si>
  <si>
    <t>1B</t>
  </si>
  <si>
    <t>2B</t>
  </si>
  <si>
    <t>1C</t>
  </si>
  <si>
    <t>2C</t>
  </si>
  <si>
    <t>3C</t>
  </si>
  <si>
    <t>4C</t>
  </si>
  <si>
    <t>Capas</t>
  </si>
  <si>
    <t>Adhesivo [gr]</t>
  </si>
  <si>
    <t>Ancho Promedio 4 puntos [mm]</t>
  </si>
  <si>
    <t>Espesor Promedio 4 puntos [mm]</t>
  </si>
  <si>
    <t>Presión</t>
  </si>
  <si>
    <t>Vacío+6bar</t>
  </si>
  <si>
    <t>Vacío 40%</t>
  </si>
  <si>
    <t>Separación entre soportes mínima</t>
  </si>
  <si>
    <t>MAX</t>
  </si>
  <si>
    <t>Separación usada</t>
  </si>
  <si>
    <t>Z</t>
  </si>
  <si>
    <t>Feed Rate</t>
  </si>
  <si>
    <t>PROMEDIO</t>
  </si>
  <si>
    <t>Column4</t>
  </si>
  <si>
    <t/>
  </si>
  <si>
    <t>FUERZA[N]</t>
  </si>
  <si>
    <t>Ancho REAL mm</t>
  </si>
  <si>
    <t>espesor REAL [mm]</t>
  </si>
  <si>
    <t>Pendiente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</si>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</sst>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wrapText="1"/>
    </xf>
    <xf numFmtId="0" fontId="0" fillId="4" borderId="0" xfId="0" applyFill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64" formatCode="[$-F400]h:mm:ss\ AM/PM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Fuerza vs desplazamiento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640398327474309"/>
                  <c:y val="-5.09143058148659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'4C_FLEX_01_06_22'!$B$8:$B$30</c:f>
              <c:numCache>
                <c:formatCode>General</c:formatCode>
                <c:ptCount val="23"/>
                <c:pt idx="0">
                  <c:v>1.93</c:v>
                </c:pt>
                <c:pt idx="1">
                  <c:v>2.5499999999999998</c:v>
                </c:pt>
                <c:pt idx="2">
                  <c:v>3.39</c:v>
                </c:pt>
                <c:pt idx="3">
                  <c:v>4.21</c:v>
                </c:pt>
                <c:pt idx="4">
                  <c:v>5.03</c:v>
                </c:pt>
                <c:pt idx="5">
                  <c:v>5.6</c:v>
                </c:pt>
                <c:pt idx="6">
                  <c:v>6.42</c:v>
                </c:pt>
                <c:pt idx="7">
                  <c:v>7.19</c:v>
                </c:pt>
                <c:pt idx="8">
                  <c:v>7.96</c:v>
                </c:pt>
                <c:pt idx="9">
                  <c:v>8.58</c:v>
                </c:pt>
                <c:pt idx="10">
                  <c:v>9.35</c:v>
                </c:pt>
                <c:pt idx="11">
                  <c:v>10.14</c:v>
                </c:pt>
                <c:pt idx="12">
                  <c:v>10.96</c:v>
                </c:pt>
                <c:pt idx="13">
                  <c:v>11.78</c:v>
                </c:pt>
                <c:pt idx="14">
                  <c:v>12.39</c:v>
                </c:pt>
                <c:pt idx="15">
                  <c:v>13.18</c:v>
                </c:pt>
                <c:pt idx="16">
                  <c:v>14.02</c:v>
                </c:pt>
                <c:pt idx="17">
                  <c:v>14.85</c:v>
                </c:pt>
                <c:pt idx="18">
                  <c:v>15.47</c:v>
                </c:pt>
                <c:pt idx="19">
                  <c:v>16.34</c:v>
                </c:pt>
                <c:pt idx="20">
                  <c:v>17.190000000000001</c:v>
                </c:pt>
                <c:pt idx="21">
                  <c:v>18.04</c:v>
                </c:pt>
                <c:pt idx="22">
                  <c:v>18.68</c:v>
                </c:pt>
              </c:numCache>
            </c:numRef>
          </c:xVal>
          <c:yVal>
            <c:numRef>
              <c:f>'4C_FLEX_01_06_22'!$E$6:$E$30</c:f>
              <c:numCache>
                <c:formatCode>General</c:formatCode>
                <c:ptCount val="25"/>
                <c:pt idx="0">
                  <c:v>1.2596040000000002</c:v>
                </c:pt>
                <c:pt idx="1">
                  <c:v>6.2028629999999998</c:v>
                </c:pt>
                <c:pt idx="2">
                  <c:v>13.351410000000001</c:v>
                </c:pt>
                <c:pt idx="3">
                  <c:v>21.80763</c:v>
                </c:pt>
                <c:pt idx="4">
                  <c:v>28.433304000000003</c:v>
                </c:pt>
                <c:pt idx="5">
                  <c:v>36.171432000000003</c:v>
                </c:pt>
                <c:pt idx="6">
                  <c:v>43.538742000000006</c:v>
                </c:pt>
                <c:pt idx="7">
                  <c:v>50.218371000000005</c:v>
                </c:pt>
                <c:pt idx="8">
                  <c:v>56.338830000000009</c:v>
                </c:pt>
                <c:pt idx="9">
                  <c:v>63.214658999999997</c:v>
                </c:pt>
                <c:pt idx="10">
                  <c:v>69.601950000000002</c:v>
                </c:pt>
                <c:pt idx="11">
                  <c:v>75.402602999999999</c:v>
                </c:pt>
                <c:pt idx="12">
                  <c:v>81.772236000000021</c:v>
                </c:pt>
                <c:pt idx="13">
                  <c:v>88.304715000000002</c:v>
                </c:pt>
                <c:pt idx="14">
                  <c:v>94.891149000000013</c:v>
                </c:pt>
                <c:pt idx="15">
                  <c:v>99.982539000000003</c:v>
                </c:pt>
                <c:pt idx="16">
                  <c:v>105.18968700000002</c:v>
                </c:pt>
                <c:pt idx="17">
                  <c:v>109.62380700000001</c:v>
                </c:pt>
                <c:pt idx="18">
                  <c:v>113.89409999999999</c:v>
                </c:pt>
                <c:pt idx="19">
                  <c:v>118.32625800000001</c:v>
                </c:pt>
                <c:pt idx="20">
                  <c:v>122.40231300000001</c:v>
                </c:pt>
                <c:pt idx="21">
                  <c:v>125.879958</c:v>
                </c:pt>
                <c:pt idx="22">
                  <c:v>129.32326799999998</c:v>
                </c:pt>
                <c:pt idx="23">
                  <c:v>132.78031200000001</c:v>
                </c:pt>
                <c:pt idx="24">
                  <c:v>134.95420799999999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A-4558-8DE1-9BF2FCF6F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5247"/>
        <c:axId val="78400863"/>
      </c:scatterChart>
      <c:valAx>
        <c:axId val="7838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Desplazamiento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8400863"/>
        <c:crosses val="autoZero"/>
        <c:crossBetween val="midCat"/>
      </c:valAx>
      <c:valAx>
        <c:axId val="784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Fuerza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838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6</xdr:row>
      <xdr:rowOff>38100</xdr:rowOff>
    </xdr:from>
    <xdr:to>
      <xdr:col>9</xdr:col>
      <xdr:colOff>1200150</xdr:colOff>
      <xdr:row>25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49A151-5A31-F0F9-D7C0-2FA0E6C53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69A0579B-AA09-4486-AF99-1387E3F2B497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6" name="Column4" tableColumnId="6"/>
      <queryTableField id="5" dataBound="0" tableColumnId="5"/>
    </queryTableFields>
    <queryTableDeletedFields count="1"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43732B-2072-4F92-90B6-E14869067487}" name="_4C_FLEX_01_06_22" displayName="_4C_FLEX_01_06_22" ref="A1:E33" tableType="queryTable" totalsRowShown="0" headerRowDxfId="3">
  <autoFilter ref="A1:E33" xr:uid="{6343732B-2072-4F92-90B6-E14869067487}"/>
  <tableColumns count="5">
    <tableColumn id="1" xr3:uid="{D2DCA661-027D-41C9-ACA9-B189C5957299}" uniqueName="1" name="Column1" queryTableFieldId="1" dataDxfId="2"/>
    <tableColumn id="2" xr3:uid="{A8FAD286-45AC-46D6-94F0-1B0A986A2A5B}" uniqueName="2" name="Column2" queryTableFieldId="2"/>
    <tableColumn id="3" xr3:uid="{BCC30609-9FF9-43E5-8F65-4B1EF397AEAD}" uniqueName="3" name="Column3" queryTableFieldId="3" dataDxfId="1"/>
    <tableColumn id="6" xr3:uid="{53C86F1C-93AC-432B-97A9-2323562D5CCF}" uniqueName="6" name="Column4" queryTableFieldId="6"/>
    <tableColumn id="5" xr3:uid="{5825BE84-3745-4009-8384-AD06EFD3FD89}" uniqueName="5" name="FUERZA[N]" queryTableFieldId="5" dataDxfId="0">
      <calculatedColumnFormula>(_4C_FLEX_01_06_22[[#This Row],[Column3]]/1000)*9.81*-1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68014-631D-44EF-9DC4-6312BDBF378D}">
  <dimension ref="A1:M10"/>
  <sheetViews>
    <sheetView tabSelected="1" topLeftCell="E1" workbookViewId="0">
      <selection activeCell="M2" sqref="M2"/>
    </sheetView>
  </sheetViews>
  <sheetFormatPr baseColWidth="10" defaultRowHeight="15" x14ac:dyDescent="0.25"/>
  <cols>
    <col min="2" max="2" width="16.42578125" customWidth="1"/>
    <col min="3" max="3" width="23" customWidth="1"/>
    <col min="4" max="4" width="30.5703125" customWidth="1"/>
    <col min="9" max="9" width="26.5703125" customWidth="1"/>
  </cols>
  <sheetData>
    <row r="1" spans="1:13" ht="30" x14ac:dyDescent="0.25">
      <c r="A1" s="4" t="s">
        <v>7</v>
      </c>
      <c r="B1" s="4" t="s">
        <v>3</v>
      </c>
      <c r="C1" s="4" t="s">
        <v>18</v>
      </c>
      <c r="D1" s="4" t="s">
        <v>19</v>
      </c>
      <c r="E1" s="4" t="s">
        <v>16</v>
      </c>
      <c r="F1" s="4" t="s">
        <v>17</v>
      </c>
      <c r="G1" s="4" t="s">
        <v>20</v>
      </c>
      <c r="I1" s="4" t="s">
        <v>23</v>
      </c>
      <c r="K1" s="4" t="s">
        <v>25</v>
      </c>
      <c r="L1" t="s">
        <v>26</v>
      </c>
      <c r="M1" s="4" t="s">
        <v>27</v>
      </c>
    </row>
    <row r="2" spans="1:13" x14ac:dyDescent="0.25">
      <c r="A2" t="s">
        <v>8</v>
      </c>
      <c r="B2">
        <v>194</v>
      </c>
      <c r="C2">
        <f>AVERAGE(39.3,38.8,39.45,40.2)</f>
        <v>39.4375</v>
      </c>
      <c r="D2">
        <f>AVERAGE(6.5,6.4,5.2,6)</f>
        <v>6.0250000000000004</v>
      </c>
      <c r="E2">
        <v>8</v>
      </c>
      <c r="G2" t="s">
        <v>21</v>
      </c>
      <c r="I2">
        <f>C2*4</f>
        <v>157.75</v>
      </c>
      <c r="K2">
        <v>175</v>
      </c>
      <c r="L2">
        <v>0.1</v>
      </c>
      <c r="M2">
        <f>(L2*($K$2^2)/(6*$D$10))</f>
        <v>96.134981361585275</v>
      </c>
    </row>
    <row r="3" spans="1:13" x14ac:dyDescent="0.25">
      <c r="A3" t="s">
        <v>9</v>
      </c>
      <c r="B3">
        <v>196</v>
      </c>
      <c r="C3">
        <f>AVERAGE(39.3,39.7,39.2,40.5)</f>
        <v>39.674999999999997</v>
      </c>
      <c r="D3">
        <f>AVERAGE(6.4,6,6,5.8)</f>
        <v>6.05</v>
      </c>
      <c r="E3">
        <v>8</v>
      </c>
      <c r="G3" t="s">
        <v>21</v>
      </c>
      <c r="I3">
        <f t="shared" ref="I3:I9" si="0">C3*4</f>
        <v>158.69999999999999</v>
      </c>
    </row>
    <row r="4" spans="1:13" x14ac:dyDescent="0.25">
      <c r="A4" t="s">
        <v>10</v>
      </c>
      <c r="B4">
        <v>198</v>
      </c>
      <c r="C4">
        <f>AVERAGE(36,36.7,39.8,38.3)</f>
        <v>37.700000000000003</v>
      </c>
      <c r="D4">
        <f>AVERAGE(4.4,4.1,4.2,3.9)</f>
        <v>4.1499999999999995</v>
      </c>
      <c r="E4">
        <v>5</v>
      </c>
      <c r="G4" t="s">
        <v>21</v>
      </c>
      <c r="I4">
        <f t="shared" si="0"/>
        <v>150.80000000000001</v>
      </c>
    </row>
    <row r="5" spans="1:13" x14ac:dyDescent="0.25">
      <c r="A5" t="s">
        <v>11</v>
      </c>
      <c r="B5">
        <v>197</v>
      </c>
      <c r="C5">
        <f>AVERAGE(39.05,40.25,42,42.2)</f>
        <v>40.875</v>
      </c>
      <c r="D5">
        <f>AVERAGE(2.7,4.5,5,4.7)</f>
        <v>4.2249999999999996</v>
      </c>
      <c r="E5">
        <v>5</v>
      </c>
      <c r="G5" t="s">
        <v>21</v>
      </c>
      <c r="I5">
        <f t="shared" si="0"/>
        <v>163.5</v>
      </c>
    </row>
    <row r="6" spans="1:13" x14ac:dyDescent="0.25">
      <c r="A6" t="s">
        <v>12</v>
      </c>
      <c r="B6">
        <v>195</v>
      </c>
      <c r="C6">
        <f>AVERAGE(41,40.05,38.7,40.8)</f>
        <v>40.137500000000003</v>
      </c>
      <c r="D6">
        <f>AVERAGE(5.8,6.1,5.8,6.1)</f>
        <v>5.9499999999999993</v>
      </c>
      <c r="E6">
        <v>8</v>
      </c>
      <c r="G6" t="s">
        <v>22</v>
      </c>
      <c r="I6">
        <f t="shared" si="0"/>
        <v>160.55000000000001</v>
      </c>
    </row>
    <row r="7" spans="1:13" x14ac:dyDescent="0.25">
      <c r="A7" t="s">
        <v>13</v>
      </c>
      <c r="B7">
        <v>196</v>
      </c>
      <c r="C7">
        <f>AVERAGE(37.1,38.6,39.3,37.5)</f>
        <v>38.125</v>
      </c>
      <c r="D7">
        <f>AVERAGE(6.1,4.1,5.6,5.1)</f>
        <v>5.2249999999999996</v>
      </c>
      <c r="E7">
        <v>8</v>
      </c>
      <c r="G7" t="s">
        <v>22</v>
      </c>
      <c r="I7">
        <f t="shared" si="0"/>
        <v>152.5</v>
      </c>
    </row>
    <row r="8" spans="1:13" x14ac:dyDescent="0.25">
      <c r="A8" t="s">
        <v>14</v>
      </c>
      <c r="B8">
        <v>196</v>
      </c>
      <c r="C8">
        <f>AVERAGE(36,39.7,39.4,39.55)</f>
        <v>38.662499999999994</v>
      </c>
      <c r="D8">
        <f>AVERAGE(6.1,6,6.1,3)</f>
        <v>5.3</v>
      </c>
      <c r="E8">
        <v>8</v>
      </c>
      <c r="G8" t="s">
        <v>22</v>
      </c>
      <c r="I8">
        <f t="shared" si="0"/>
        <v>154.64999999999998</v>
      </c>
    </row>
    <row r="9" spans="1:13" x14ac:dyDescent="0.25">
      <c r="A9" t="s">
        <v>15</v>
      </c>
      <c r="B9">
        <v>196</v>
      </c>
      <c r="C9">
        <f>AVERAGE(37.5,39.3,34.8,36.4)</f>
        <v>37</v>
      </c>
      <c r="D9">
        <f>AVERAGE(6.1,5.6,5.8,4.7)</f>
        <v>5.55</v>
      </c>
      <c r="E9">
        <v>8</v>
      </c>
      <c r="G9" t="s">
        <v>22</v>
      </c>
      <c r="I9">
        <f t="shared" si="0"/>
        <v>148</v>
      </c>
    </row>
    <row r="10" spans="1:13" x14ac:dyDescent="0.25">
      <c r="B10" s="5" t="s">
        <v>28</v>
      </c>
      <c r="C10" s="5">
        <f>AVERAGE(C2:C9)</f>
        <v>38.951562499999994</v>
      </c>
      <c r="D10" s="5">
        <f>AVERAGE(D2:D9)</f>
        <v>5.3093749999999984</v>
      </c>
      <c r="H10" s="5" t="s">
        <v>24</v>
      </c>
      <c r="I10" s="5">
        <f>MAX(I2:I9)</f>
        <v>163.5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146F9-464E-4DDE-8542-AFB1BAC9EC52}">
  <dimension ref="A1:K33"/>
  <sheetViews>
    <sheetView workbookViewId="0">
      <selection activeCell="K22" sqref="K22"/>
    </sheetView>
  </sheetViews>
  <sheetFormatPr baseColWidth="10" defaultRowHeight="15" x14ac:dyDescent="0.25"/>
  <cols>
    <col min="1" max="4" width="11.140625" bestFit="1" customWidth="1"/>
    <col min="5" max="5" width="13" bestFit="1" customWidth="1"/>
    <col min="7" max="10" width="22.7109375" customWidth="1"/>
    <col min="11" max="11" width="20.140625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t="s">
        <v>29</v>
      </c>
      <c r="E1" s="4" t="s">
        <v>31</v>
      </c>
      <c r="F1" s="4"/>
      <c r="G1" s="2" t="s">
        <v>32</v>
      </c>
      <c r="H1" s="2" t="s">
        <v>3</v>
      </c>
      <c r="I1" s="2" t="s">
        <v>33</v>
      </c>
      <c r="J1" s="2" t="s">
        <v>4</v>
      </c>
      <c r="K1" s="2" t="s">
        <v>34</v>
      </c>
    </row>
    <row r="2" spans="1:11" x14ac:dyDescent="0.25">
      <c r="A2" s="6">
        <v>0.65104166666666663</v>
      </c>
      <c r="B2">
        <v>0</v>
      </c>
      <c r="C2" s="7" t="s">
        <v>30</v>
      </c>
      <c r="D2">
        <v>0.1</v>
      </c>
      <c r="E2" t="e">
        <f>(_4C_FLEX_01_06_22[[#This Row],[Column3]]/1000)*9.81*-1</f>
        <v>#VALUE!</v>
      </c>
      <c r="G2" s="1">
        <v>37</v>
      </c>
      <c r="H2" s="1">
        <v>196</v>
      </c>
      <c r="I2" s="1">
        <v>5.55</v>
      </c>
      <c r="J2" s="1">
        <v>175</v>
      </c>
      <c r="K2" s="1">
        <v>7.8673999999999999</v>
      </c>
    </row>
    <row r="3" spans="1:11" x14ac:dyDescent="0.25">
      <c r="A3" s="6">
        <v>0.65104166666666663</v>
      </c>
      <c r="B3">
        <v>0</v>
      </c>
      <c r="C3" s="7">
        <v>-2</v>
      </c>
      <c r="E3">
        <f>(_4C_FLEX_01_06_22[[#This Row],[Column3]]/1000)*9.81*-1</f>
        <v>1.9620000000000002E-2</v>
      </c>
      <c r="G3" s="3" t="s">
        <v>5</v>
      </c>
      <c r="H3" s="3" t="s">
        <v>6</v>
      </c>
      <c r="I3" s="1"/>
      <c r="J3" s="1"/>
      <c r="K3" s="1"/>
    </row>
    <row r="4" spans="1:11" x14ac:dyDescent="0.25">
      <c r="A4" s="6">
        <v>0.65105324074074078</v>
      </c>
      <c r="B4">
        <v>0</v>
      </c>
      <c r="C4" s="7">
        <v>-1.7</v>
      </c>
      <c r="E4">
        <f>(_4C_FLEX_01_06_22[[#This Row],[Column3]]/1000)*9.81*-1</f>
        <v>1.6677000000000001E-2</v>
      </c>
      <c r="G4" s="1">
        <f>((J2^3)*K2)/(4*G2*(I2^3))</f>
        <v>1666.4976774693871</v>
      </c>
      <c r="H4" s="1">
        <f>G4/1000</f>
        <v>1.6664976774693872</v>
      </c>
      <c r="I4" s="1"/>
      <c r="J4" s="1"/>
      <c r="K4" s="1"/>
    </row>
    <row r="5" spans="1:11" x14ac:dyDescent="0.25">
      <c r="A5" s="6">
        <v>0.65105324074074078</v>
      </c>
      <c r="B5">
        <v>0</v>
      </c>
      <c r="C5" s="7">
        <v>-1.3</v>
      </c>
      <c r="E5">
        <f>(_4C_FLEX_01_06_22[[#This Row],[Column3]]/1000)*9.81*-1</f>
        <v>1.2753E-2</v>
      </c>
    </row>
    <row r="6" spans="1:11" x14ac:dyDescent="0.25">
      <c r="A6" s="6">
        <v>0.65106481481481482</v>
      </c>
      <c r="B6">
        <v>0.25</v>
      </c>
      <c r="C6" s="7">
        <v>-128.4</v>
      </c>
      <c r="E6">
        <f>(_4C_FLEX_01_06_22[[#This Row],[Column3]]/1000)*9.81*-1</f>
        <v>1.2596040000000002</v>
      </c>
    </row>
    <row r="7" spans="1:11" x14ac:dyDescent="0.25">
      <c r="A7" s="6">
        <v>0.65106481481481482</v>
      </c>
      <c r="B7">
        <v>1.0900000000000001</v>
      </c>
      <c r="C7" s="7">
        <v>-632.29999999999995</v>
      </c>
      <c r="E7">
        <f>(_4C_FLEX_01_06_22[[#This Row],[Column3]]/1000)*9.81*-1</f>
        <v>6.2028629999999998</v>
      </c>
    </row>
    <row r="8" spans="1:11" x14ac:dyDescent="0.25">
      <c r="A8" s="6">
        <v>0.65107638888888886</v>
      </c>
      <c r="B8">
        <v>1.93</v>
      </c>
      <c r="C8" s="7">
        <v>-1361</v>
      </c>
      <c r="E8">
        <f>(_4C_FLEX_01_06_22[[#This Row],[Column3]]/1000)*9.81*-1</f>
        <v>13.351410000000001</v>
      </c>
    </row>
    <row r="9" spans="1:11" x14ac:dyDescent="0.25">
      <c r="A9" s="6">
        <v>0.65107638888888886</v>
      </c>
      <c r="B9">
        <v>2.5499999999999998</v>
      </c>
      <c r="C9" s="7">
        <v>-2223</v>
      </c>
      <c r="E9">
        <f>(_4C_FLEX_01_06_22[[#This Row],[Column3]]/1000)*9.81*-1</f>
        <v>21.80763</v>
      </c>
    </row>
    <row r="10" spans="1:11" x14ac:dyDescent="0.25">
      <c r="A10" s="6">
        <v>0.65108796296296301</v>
      </c>
      <c r="B10">
        <v>3.39</v>
      </c>
      <c r="C10" s="7">
        <v>-2898.4</v>
      </c>
      <c r="E10">
        <f>(_4C_FLEX_01_06_22[[#This Row],[Column3]]/1000)*9.81*-1</f>
        <v>28.433304000000003</v>
      </c>
      <c r="J10" t="s">
        <v>35</v>
      </c>
    </row>
    <row r="11" spans="1:11" x14ac:dyDescent="0.25">
      <c r="A11" s="6">
        <v>0.65108796296296301</v>
      </c>
      <c r="B11">
        <v>4.21</v>
      </c>
      <c r="C11" s="7">
        <v>-3687.2</v>
      </c>
      <c r="E11">
        <f>(_4C_FLEX_01_06_22[[#This Row],[Column3]]/1000)*9.81*-1</f>
        <v>36.171432000000003</v>
      </c>
    </row>
    <row r="12" spans="1:11" x14ac:dyDescent="0.25">
      <c r="A12" s="6">
        <v>0.65109953703703705</v>
      </c>
      <c r="B12">
        <v>5.03</v>
      </c>
      <c r="C12" s="7">
        <v>-4438.2</v>
      </c>
      <c r="E12">
        <f>(_4C_FLEX_01_06_22[[#This Row],[Column3]]/1000)*9.81*-1</f>
        <v>43.538742000000006</v>
      </c>
    </row>
    <row r="13" spans="1:11" x14ac:dyDescent="0.25">
      <c r="A13" s="6">
        <v>0.65109953703703705</v>
      </c>
      <c r="B13">
        <v>5.6</v>
      </c>
      <c r="C13" s="7">
        <v>-5119.1000000000004</v>
      </c>
      <c r="E13">
        <f>(_4C_FLEX_01_06_22[[#This Row],[Column3]]/1000)*9.81*-1</f>
        <v>50.218371000000005</v>
      </c>
    </row>
    <row r="14" spans="1:11" x14ac:dyDescent="0.25">
      <c r="A14" s="6">
        <v>0.65111111111111108</v>
      </c>
      <c r="B14">
        <v>6.42</v>
      </c>
      <c r="C14" s="7">
        <v>-5743</v>
      </c>
      <c r="E14">
        <f>(_4C_FLEX_01_06_22[[#This Row],[Column3]]/1000)*9.81*-1</f>
        <v>56.338830000000009</v>
      </c>
    </row>
    <row r="15" spans="1:11" x14ac:dyDescent="0.25">
      <c r="A15" s="6">
        <v>0.65111111111111108</v>
      </c>
      <c r="B15">
        <v>7.19</v>
      </c>
      <c r="C15" s="7">
        <v>-6443.9</v>
      </c>
      <c r="E15">
        <f>(_4C_FLEX_01_06_22[[#This Row],[Column3]]/1000)*9.81*-1</f>
        <v>63.214658999999997</v>
      </c>
    </row>
    <row r="16" spans="1:11" x14ac:dyDescent="0.25">
      <c r="A16" s="6">
        <v>0.65112268518518523</v>
      </c>
      <c r="B16">
        <v>7.96</v>
      </c>
      <c r="C16" s="7">
        <v>-7095</v>
      </c>
      <c r="E16">
        <f>(_4C_FLEX_01_06_22[[#This Row],[Column3]]/1000)*9.81*-1</f>
        <v>69.601950000000002</v>
      </c>
    </row>
    <row r="17" spans="1:5" x14ac:dyDescent="0.25">
      <c r="A17" s="6">
        <v>0.65112268518518523</v>
      </c>
      <c r="B17">
        <v>8.58</v>
      </c>
      <c r="C17" s="7">
        <v>-7686.3</v>
      </c>
      <c r="E17">
        <f>(_4C_FLEX_01_06_22[[#This Row],[Column3]]/1000)*9.81*-1</f>
        <v>75.402602999999999</v>
      </c>
    </row>
    <row r="18" spans="1:5" x14ac:dyDescent="0.25">
      <c r="A18" s="6">
        <v>0.65113425925925927</v>
      </c>
      <c r="B18">
        <v>9.35</v>
      </c>
      <c r="C18" s="7">
        <v>-8335.6</v>
      </c>
      <c r="E18">
        <f>(_4C_FLEX_01_06_22[[#This Row],[Column3]]/1000)*9.81*-1</f>
        <v>81.772236000000021</v>
      </c>
    </row>
    <row r="19" spans="1:5" x14ac:dyDescent="0.25">
      <c r="A19" s="6">
        <v>0.65113425925925927</v>
      </c>
      <c r="B19">
        <v>10.14</v>
      </c>
      <c r="C19" s="7">
        <v>-9001.5</v>
      </c>
      <c r="E19">
        <f>(_4C_FLEX_01_06_22[[#This Row],[Column3]]/1000)*9.81*-1</f>
        <v>88.304715000000002</v>
      </c>
    </row>
    <row r="20" spans="1:5" x14ac:dyDescent="0.25">
      <c r="A20" s="6">
        <v>0.65114583333333331</v>
      </c>
      <c r="B20">
        <v>10.96</v>
      </c>
      <c r="C20" s="7">
        <v>-9672.9</v>
      </c>
      <c r="E20">
        <f>(_4C_FLEX_01_06_22[[#This Row],[Column3]]/1000)*9.81*-1</f>
        <v>94.891149000000013</v>
      </c>
    </row>
    <row r="21" spans="1:5" x14ac:dyDescent="0.25">
      <c r="A21" s="6">
        <v>0.65114583333333331</v>
      </c>
      <c r="B21">
        <v>11.78</v>
      </c>
      <c r="C21" s="7">
        <v>-10191.9</v>
      </c>
      <c r="E21">
        <f>(_4C_FLEX_01_06_22[[#This Row],[Column3]]/1000)*9.81*-1</f>
        <v>99.982539000000003</v>
      </c>
    </row>
    <row r="22" spans="1:5" x14ac:dyDescent="0.25">
      <c r="A22" s="6">
        <v>0.65115740740740746</v>
      </c>
      <c r="B22">
        <v>12.39</v>
      </c>
      <c r="C22" s="7">
        <v>-10722.7</v>
      </c>
      <c r="E22">
        <f>(_4C_FLEX_01_06_22[[#This Row],[Column3]]/1000)*9.81*-1</f>
        <v>105.18968700000002</v>
      </c>
    </row>
    <row r="23" spans="1:5" x14ac:dyDescent="0.25">
      <c r="A23" s="6">
        <v>0.65115740740740746</v>
      </c>
      <c r="B23">
        <v>13.18</v>
      </c>
      <c r="C23" s="7">
        <v>-11174.7</v>
      </c>
      <c r="E23">
        <f>(_4C_FLEX_01_06_22[[#This Row],[Column3]]/1000)*9.81*-1</f>
        <v>109.62380700000001</v>
      </c>
    </row>
    <row r="24" spans="1:5" x14ac:dyDescent="0.25">
      <c r="A24" s="6">
        <v>0.6511689814814815</v>
      </c>
      <c r="B24">
        <v>14.02</v>
      </c>
      <c r="C24" s="7">
        <v>-11610</v>
      </c>
      <c r="E24">
        <f>(_4C_FLEX_01_06_22[[#This Row],[Column3]]/1000)*9.81*-1</f>
        <v>113.89409999999999</v>
      </c>
    </row>
    <row r="25" spans="1:5" x14ac:dyDescent="0.25">
      <c r="A25" s="6">
        <v>0.6511689814814815</v>
      </c>
      <c r="B25">
        <v>14.85</v>
      </c>
      <c r="C25" s="7">
        <v>-12061.8</v>
      </c>
      <c r="E25">
        <f>(_4C_FLEX_01_06_22[[#This Row],[Column3]]/1000)*9.81*-1</f>
        <v>118.32625800000001</v>
      </c>
    </row>
    <row r="26" spans="1:5" x14ac:dyDescent="0.25">
      <c r="A26" s="6">
        <v>0.65118055555555554</v>
      </c>
      <c r="B26">
        <v>15.47</v>
      </c>
      <c r="C26" s="7">
        <v>-12477.3</v>
      </c>
      <c r="E26">
        <f>(_4C_FLEX_01_06_22[[#This Row],[Column3]]/1000)*9.81*-1</f>
        <v>122.40231300000001</v>
      </c>
    </row>
    <row r="27" spans="1:5" x14ac:dyDescent="0.25">
      <c r="A27" s="6">
        <v>0.65118055555555554</v>
      </c>
      <c r="B27">
        <v>16.34</v>
      </c>
      <c r="C27" s="7">
        <v>-12831.8</v>
      </c>
      <c r="E27">
        <f>(_4C_FLEX_01_06_22[[#This Row],[Column3]]/1000)*9.81*-1</f>
        <v>125.879958</v>
      </c>
    </row>
    <row r="28" spans="1:5" x14ac:dyDescent="0.25">
      <c r="A28" s="6">
        <v>0.65119212962962958</v>
      </c>
      <c r="B28">
        <v>17.190000000000001</v>
      </c>
      <c r="C28" s="7">
        <v>-13182.8</v>
      </c>
      <c r="E28">
        <f>(_4C_FLEX_01_06_22[[#This Row],[Column3]]/1000)*9.81*-1</f>
        <v>129.32326799999998</v>
      </c>
    </row>
    <row r="29" spans="1:5" x14ac:dyDescent="0.25">
      <c r="A29" s="6">
        <v>0.65119212962962958</v>
      </c>
      <c r="B29">
        <v>18.04</v>
      </c>
      <c r="C29" s="7">
        <v>-13535.2</v>
      </c>
      <c r="E29">
        <f>(_4C_FLEX_01_06_22[[#This Row],[Column3]]/1000)*9.81*-1</f>
        <v>132.78031200000001</v>
      </c>
    </row>
    <row r="30" spans="1:5" x14ac:dyDescent="0.25">
      <c r="A30" s="6">
        <v>0.65120370370370373</v>
      </c>
      <c r="B30">
        <v>18.68</v>
      </c>
      <c r="C30" s="7">
        <v>-13756.8</v>
      </c>
      <c r="E30">
        <f>(_4C_FLEX_01_06_22[[#This Row],[Column3]]/1000)*9.81*-1</f>
        <v>134.95420799999999</v>
      </c>
    </row>
    <row r="31" spans="1:5" x14ac:dyDescent="0.25">
      <c r="A31" s="6">
        <v>0.65120370370370373</v>
      </c>
      <c r="B31">
        <v>20.43</v>
      </c>
      <c r="C31" s="7">
        <v>-7.7</v>
      </c>
      <c r="E31">
        <f>(_4C_FLEX_01_06_22[[#This Row],[Column3]]/1000)*9.81*-1</f>
        <v>7.5537000000000007E-2</v>
      </c>
    </row>
    <row r="32" spans="1:5" x14ac:dyDescent="0.25">
      <c r="A32" s="6">
        <v>0.65121527777777777</v>
      </c>
      <c r="B32">
        <v>21.25</v>
      </c>
      <c r="C32" s="7">
        <v>-5.5</v>
      </c>
      <c r="E32">
        <f>(_4C_FLEX_01_06_22[[#This Row],[Column3]]/1000)*9.81*-1</f>
        <v>5.3955000000000003E-2</v>
      </c>
    </row>
    <row r="33" spans="1:5" x14ac:dyDescent="0.25">
      <c r="A33" s="6">
        <v>0.65122685185185181</v>
      </c>
      <c r="B33">
        <v>22.72</v>
      </c>
      <c r="C33" s="7">
        <v>2.91</v>
      </c>
      <c r="E33">
        <f>(_4C_FLEX_01_06_22[[#This Row],[Column3]]/1000)*9.81*-1</f>
        <v>-2.8547100000000002E-2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e 5 5 e f 2 b - 1 1 f 5 - 4 9 4 7 - 8 e 0 9 - a c e 2 6 0 f a a 9 1 8 "   x m l n s = " h t t p : / / s c h e m a s . m i c r o s o f t . c o m / D a t a M a s h u p " > A A A A A I Y E A A B Q S w M E F A A C A A g A t 0 j C V P t N P 5 a k A A A A 9 g A A A B I A H A B D b 2 5 m a W c v U G F j a 2 F n Z S 5 4 b W w g o h g A K K A U A A A A A A A A A A A A A A A A A A A A A A A A A A A A h Y 8 x D o I w G I W v Q r r T l q K J I T 9 l Y I X E x M S 4 N q V C I x R D i + V u D h 7 J K 4 h R 1 M 3 x f e 8 b 3 r t f b 5 B N X R t c 1 G B 1 b 1 I U Y Y o C Z W R f a V O n a H T H c I M y D l s h T 6 J W w S w b m 0 y 2 S l H j 3 D k h x H u P f Y z 7 o S a M 0 o g c y m I n G 9 U J 9 J H 1 f z n U x j p h p E I c 9 q 8 x n O G I r n G 8 Y p g C W S C U 2 n w F N u 9 9 t j 8 Q 8 r F 1 4 6 C 4 s m F e A F k i k P c H / g B Q S w M E F A A C A A g A t 0 j C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d I w l Q S R s u m g A E A A A E H A A A T A B w A R m 9 y b X V s Y X M v U 2 V j d G l v b j E u b S C i G A A o o B Q A A A A A A A A A A A A A A A A A A A A A A A A A A A D V l N F q w j A U h u 8 L v k O I N w q l a H W O b f S i p H U r b L r Z O D b W E d q a u U C b j C a V i f j u i x a Z i r C x 3 W h u k v x / k n N O P h J J U 8 U E B 2 H V t 6 9 q R s 2 Q 7 3 F B J 6 B / 6 z 8 R 7 I e Y e C 5 2 g Q M y q m o G 0 G 1 Y s C n l W k F y Z n k i L X P K V a P P M m o h w Z W e y A Z E l 9 F Y 0 k J G o S o E n 4 J k D v q i y K P N e h l d M 3 V T J p E b 4 j v v / K J F v O C Z r I K O R 3 4 V F w 0 Q c T 3 3 H r s 4 G A 6 i H c 8 d e e N g M C R o 6 P n R b q p W K m e w a b 5 4 N G M 5 U 7 R w o A l N g E R W 5 l w 6 H R P 4 P B U T x q d O 2 z 6 z T f B Q C k V D N c + o 8 z 2 0 B o L T 1 6 Z Z l V y H m H 0 I k M Z 5 w u K J g L p 4 H C d 6 F S 5 i L t 9 0 Y d X x e P 5 B Z a O 6 I H O x g J X a 1 u G V d o B i O V 2 a Y K P b W g + 4 6 n W t 1 b 4 t o 7 N r L J s 1 g / H D m R x G Z p 8 I L / s A L H C 8 s N Y 6 L / O E F n u 0 t p 3 f 4 q r D L l r f I G m 1 S a t H b B s e N b b 9 b H 9 g 1 z 0 p d o p + q i 2 9 + 2 e m n Z N i u p + t h c L H 0 3 m P / / 4 8 v w B Q S w E C L Q A U A A I A C A C 3 S M J U + 0 0 / l q Q A A A D 2 A A A A E g A A A A A A A A A A A A A A A A A A A A A A Q 2 9 u Z m l n L 1 B h Y 2 t h Z 2 U u e G 1 s U E s B A i 0 A F A A C A A g A t 0 j C V A / K 6 a u k A A A A 6 Q A A A B M A A A A A A A A A A A A A A A A A 8 A A A A F t D b 2 5 0 Z W 5 0 X 1 R 5 c G V z X S 5 4 b W x Q S w E C L Q A U A A I A C A C 3 S M J U E k b L p o A B A A A B B w A A E w A A A A A A A A A A A A A A A A D h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I Q A A A A A A A L w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T E V Y X 1 R F U 1 R f R E F U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2 d N R C I g L z 4 8 R W 5 0 c n k g V H l w Z T 0 i R m l s b E x h c 3 R V c G R h d G V k I i B W Y W x 1 Z T 0 i Z D I w M j I t M D Y t M D F U M j E 6 M T Y 6 N T E u M T A 0 O D I 5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I i A v P j x F b n R y e S B U e X B l P S J B Z G R l Z F R v R G F 0 Y U 1 v Z G V s I i B W Y W x 1 Z T 0 i b D A i I C 8 + P E V u d H J 5 I F R 5 c G U 9 I l F 1 Z X J 5 S U Q i I F Z h b H V l P S J z N D E 3 N G N k M T c t O G Z k M S 0 0 O G F i L W E 1 M W Q t N W Y w N m V m Z W M 1 O D V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T E V Y X 1 R F U 1 R f R E F U Q S 9 B d X R v U m V t b 3 Z l Z E N v b H V t b n M x L n t D b 2 x 1 b W 4 x L D B 9 J n F 1 b 3 Q 7 L C Z x d W 9 0 O 1 N l Y 3 R p b 2 4 x L 0 Z M R V h f V E V T V F 9 E Q V R B L 0 F 1 d G 9 S Z W 1 v d m V k Q 2 9 s d W 1 u c z E u e 0 N v b H V t b j I s M X 0 m c X V v d D s s J n F 1 b 3 Q 7 U 2 V j d G l v b j E v R k x F W F 9 U R V N U X 0 R B V E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T E V Y X 1 R F U 1 R f R E F U Q S 9 B d X R v U m V t b 3 Z l Z E N v b H V t b n M x L n t D b 2 x 1 b W 4 x L D B 9 J n F 1 b 3 Q 7 L C Z x d W 9 0 O 1 N l Y 3 R p b 2 4 x L 0 Z M R V h f V E V T V F 9 E Q V R B L 0 F 1 d G 9 S Z W 1 v d m V k Q 2 9 s d W 1 u c z E u e 0 N v b H V t b j I s M X 0 m c X V v d D s s J n F 1 b 3 Q 7 U 2 V j d G l v b j E v R k x F W F 9 U R V N U X 0 R B V E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x F W F 9 U R V N U X 0 R B V E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x F W F 9 U R V N U X 0 R B V E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x F W F 9 U R V N U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N n V U Y i I C 8 + P E V u d H J 5 I F R 5 c G U 9 I k Z p b G x M Y X N 0 V X B k Y X R l Z C I g V m F s d W U 9 I m Q y M D I y L T A 2 L T A x V D I x O j E 2 O j U x L j E x N z M 1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R d W V y e U l E I i B W Y W x 1 Z T 0 i c 2 E w N D U 4 M T R l L T N j M z c t N D g 0 O C 1 h O W F i L T g 0 Y 2 M z M z A 4 Y j g 5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x F W F 9 U R V N U X z I v Q X V 0 b 1 J l b W 9 2 Z W R D b 2 x 1 b W 5 z M S 5 7 Q 2 9 s d W 1 u M S w w f S Z x d W 9 0 O y w m c X V v d D t T Z W N 0 a W 9 u M S 9 G T E V Y X 1 R F U 1 R f M i 9 B d X R v U m V t b 3 Z l Z E N v b H V t b n M x L n t D b 2 x 1 b W 4 y L D F 9 J n F 1 b 3 Q 7 L C Z x d W 9 0 O 1 N l Y 3 R p b 2 4 x L 0 Z M R V h f V E V T V F 8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k x F W F 9 U R V N U X z I v Q X V 0 b 1 J l b W 9 2 Z W R D b 2 x 1 b W 5 z M S 5 7 Q 2 9 s d W 1 u M S w w f S Z x d W 9 0 O y w m c X V v d D t T Z W N 0 a W 9 u M S 9 G T E V Y X 1 R F U 1 R f M i 9 B d X R v U m V t b 3 Z l Z E N v b H V t b n M x L n t D b 2 x 1 b W 4 y L D F 9 J n F 1 b 3 Q 7 L C Z x d W 9 0 O 1 N l Y 3 R p b 2 4 x L 0 Z M R V h f V E V T V F 8 y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M R V h f V E V T V F 8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M R V h f V E V T V F 8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D X 0 Z M R V h f M D F f M D Z f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E N f R k x F W F 8 w M V 8 w N l 8 y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Q 1 9 G T E V Y X z A x X z A 2 X z I y L 0 F 1 d G 9 S Z W 1 v d m V k Q 2 9 s d W 1 u c z E u e 0 N v b H V t b j E s M H 0 m c X V v d D s s J n F 1 b 3 Q 7 U 2 V j d G l v b j E v N E N f R k x F W F 8 w M V 8 w N l 8 y M i 9 B d X R v U m V t b 3 Z l Z E N v b H V t b n M x L n t D b 2 x 1 b W 4 y L D F 9 J n F 1 b 3 Q 7 L C Z x d W 9 0 O 1 N l Y 3 R p b 2 4 x L z R D X 0 Z M R V h f M D F f M D Z f M j I v Q X V 0 b 1 J l b W 9 2 Z W R D b 2 x 1 b W 5 z M S 5 7 Q 2 9 s d W 1 u M y w y f S Z x d W 9 0 O y w m c X V v d D t T Z W N 0 a W 9 u M S 8 0 Q 1 9 G T E V Y X z A x X z A 2 X z I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N E N f R k x F W F 8 w M V 8 w N l 8 y M i 9 B d X R v U m V t b 3 Z l Z E N v b H V t b n M x L n t D b 2 x 1 b W 4 x L D B 9 J n F 1 b 3 Q 7 L C Z x d W 9 0 O 1 N l Y 3 R p b 2 4 x L z R D X 0 Z M R V h f M D F f M D Z f M j I v Q X V 0 b 1 J l b W 9 2 Z W R D b 2 x 1 b W 5 z M S 5 7 Q 2 9 s d W 1 u M i w x f S Z x d W 9 0 O y w m c X V v d D t T Z W N 0 a W 9 u M S 8 0 Q 1 9 G T E V Y X z A x X z A 2 X z I y L 0 F 1 d G 9 S Z W 1 v d m V k Q 2 9 s d W 1 u c z E u e 0 N v b H V t b j M s M n 0 m c X V v d D s s J n F 1 b 3 Q 7 U 2 V j d G l v b j E v N E N f R k x F W F 8 w M V 8 w N l 8 y M i 9 B d X R v U m V t b 3 Z l Z E N v b H V t b n M x L n t D b 2 x 1 b W 4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N n V U d C U T 0 9 I i A v P j x F b n R y e S B U e X B l P S J G a W x s T G F z d F V w Z G F 0 Z W Q i I F Z h b H V l P S J k M j A y M i 0 w N i 0 w M V Q y M T o x N j o 1 M S 4 x N D Y x N D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I i I C 8 + P E V u d H J 5 I F R 5 c G U 9 I k F k Z G V k V G 9 E Y X R h T W 9 k Z W w i I F Z h b H V l P S J s M C I g L z 4 8 R W 5 0 c n k g V H l w Z T 0 i U X V l c n l J R C I g V m F s d W U 9 I n N j Y W F l Y j c 1 N y 1 l Y 2 Q 3 L T Q 3 N W E t Y j B i Z C 0 5 M j M 0 M m V l Y 2 M 5 O D E i I C 8 + P C 9 T d G F i b G V F b n R y a W V z P j w v S X R l b T 4 8 S X R l b T 4 8 S X R l b U x v Y 2 F 0 a W 9 u P j x J d G V t V H l w Z T 5 G b 3 J t d W x h P C 9 J d G V t V H l w Z T 4 8 S X R l b V B h d G g + U 2 V j d G l v b j E v N E N f R k x F W F 8 w M V 8 w N l 8 y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Q 1 9 G T E V Y X z A x X z A 2 X z I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D X 0 Z M R V h f M D F f M D Z f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Q 1 9 G T E V Y X z A x X z A 2 X z I y L 0 F 1 d G 9 S Z W 1 v d m V k Q 2 9 s d W 1 u c z E u e 0 N v b H V t b j E s M H 0 m c X V v d D s s J n F 1 b 3 Q 7 U 2 V j d G l v b j E v M 0 N f R k x F W F 8 w M V 8 w N l 8 y M i 9 B d X R v U m V t b 3 Z l Z E N v b H V t b n M x L n t D b 2 x 1 b W 4 y L D F 9 J n F 1 b 3 Q 7 L C Z x d W 9 0 O 1 N l Y 3 R p b 2 4 x L z N D X 0 Z M R V h f M D F f M D Z f M j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z Q 1 9 G T E V Y X z A x X z A 2 X z I y L 0 F 1 d G 9 S Z W 1 v d m V k Q 2 9 s d W 1 u c z E u e 0 N v b H V t b j E s M H 0 m c X V v d D s s J n F 1 b 3 Q 7 U 2 V j d G l v b j E v M 0 N f R k x F W F 8 w M V 8 w N l 8 y M i 9 B d X R v U m V t b 3 Z l Z E N v b H V t b n M x L n t D b 2 x 1 b W 4 y L D F 9 J n F 1 b 3 Q 7 L C Z x d W 9 0 O 1 N l Y 3 R p b 2 4 x L z N D X 0 Z M R V h f M D F f M D Z f M j I v Q X V 0 b 1 J l b W 9 2 Z W R D b 2 x 1 b W 5 z M S 5 7 Q 2 9 s d W 1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2 d N R C I g L z 4 8 R W 5 0 c n k g V H l w Z T 0 i R m l s b E x h c 3 R V c G R h d G V k I i B W Y W x 1 Z T 0 i Z D I w M j I t M D Y t M D F U M j E 6 M T Y 6 N T E u M T M w M z E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N i I g L z 4 8 R W 5 0 c n k g V H l w Z T 0 i Q W R k Z W R U b 0 R h d G F N b 2 R l b C I g V m F s d W U 9 I m w w I i A v P j x F b n R y e S B U e X B l P S J R d W V y e U l E I i B W Y W x 1 Z T 0 i c 2 J m Y j k z Y T Z i L T A y Z D k t N G U 0 Y i 0 5 Z D Y 5 L T Q x Z T B i M z c 5 M 2 M 0 Y y I g L z 4 8 L 1 N 0 Y W J s Z U V u d H J p Z X M + P C 9 J d G V t P j x J d G V t P j x J d G V t T G 9 j Y X R p b 2 4 + P E l 0 Z W 1 U e X B l P k Z v c m 1 1 b G E 8 L 0 l 0 Z W 1 U e X B l P j x J d G V t U G F 0 a D 5 T Z W N 0 a W 9 u M S 8 z Q 1 9 G T E V Y X z A x X z A 2 X z I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D X 0 Z M R V h f M D F f M D Z f M j I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b t E K p D O h 9 D r l b a t B 1 4 m U M A A A A A A g A A A A A A E G Y A A A A B A A A g A A A A Z 6 O + k S 7 g O t w + 2 s f M r E u o y t h J Z a l p R + r 1 + Y K x 3 E e p 0 E U A A A A A D o A A A A A C A A A g A A A A D K 5 f k E z 7 I y O v g A N 3 W 1 U M W v a T w 8 2 E Z m I F l h l E u 4 n S F 3 h Q A A A A 1 5 b K 6 I k t 0 n k e e v I N I T m 9 s 9 j Z y Z g n Y t G 2 V V t 9 / 5 7 r x 8 M F 0 2 n p l F f H f z V 2 j X U 1 M o m q 2 J 1 + w N q U U h k S M C N o R 8 4 s p O I w j I h 8 f 2 i e o D f 1 2 n y 3 + m 5 A A A A A c D d H E i m 5 0 7 6 b f y 2 S 9 o 4 + h t o a 9 A O s t r G s 0 P H A 1 p Q 9 S T b Y 8 8 o 1 q o 9 E P s a d P U f K k N i 0 b / V j C 5 v 0 M p 3 c B J Y 9 s u Q k B w = = < / D a t a M a s h u p > 
</file>

<file path=customXml/itemProps1.xml><?xml version="1.0" encoding="utf-8"?>
<ds:datastoreItem xmlns:ds="http://schemas.openxmlformats.org/officeDocument/2006/customXml" ds:itemID="{4FE1E874-EE4D-4FD4-81B2-8DE22DF656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FLEX_ASTM_DIM</vt:lpstr>
      <vt:lpstr>4C_FLEX_01_06_22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Strong by Form</dc:creator>
  <cp:lastModifiedBy>Strong by Form</cp:lastModifiedBy>
  <dcterms:created xsi:type="dcterms:W3CDTF">2022-05-25T17:56:56Z</dcterms:created>
  <dcterms:modified xsi:type="dcterms:W3CDTF">2022-06-03T19:20:57Z</dcterms:modified>
</cp:coreProperties>
</file>