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aschemel/Documents/Bootcamp/Homework/excel-challenge/"/>
    </mc:Choice>
  </mc:AlternateContent>
  <xr:revisionPtr revIDLastSave="0" documentId="13_ncr:1_{F3ECB8B2-A5AE-C042-A504-2DB33D6A97E4}" xr6:coauthVersionLast="45" xr6:coauthVersionMax="45" xr10:uidLastSave="{00000000-0000-0000-0000-000000000000}"/>
  <bookViews>
    <workbookView xWindow="-34480" yWindow="460" windowWidth="32480" windowHeight="20800" activeTab="3" xr2:uid="{00000000-000D-0000-FFFF-FFFF00000000}"/>
  </bookViews>
  <sheets>
    <sheet name="Pivot by Category" sheetId="2" r:id="rId1"/>
    <sheet name="Pivot by Sub-Category" sheetId="3" r:id="rId2"/>
    <sheet name="Pivot by Date Created" sheetId="4" r:id="rId3"/>
    <sheet name="Data" sheetId="1" r:id="rId4"/>
    <sheet name="Bonus" sheetId="5" r:id="rId5"/>
    <sheet name="Bonus Statistical Analysis" sheetId="6" r:id="rId6"/>
  </sheets>
  <definedNames>
    <definedName name="_xlnm._FilterDatabase" localSheetId="3" hidden="1">Data!$A$1:$T$4115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  <definedName name="_xlchart.v2.0" hidden="1">Bonus!$A$2:$A$13</definedName>
    <definedName name="_xlchart.v2.1" hidden="1">Bonus!$F$1</definedName>
    <definedName name="_xlchart.v2.2" hidden="1">Bonus!$F$2:$F$13</definedName>
    <definedName name="_xlchart.v2.3" hidden="1">Bonus!$G$1</definedName>
    <definedName name="_xlchart.v2.4" hidden="1">Bonus!$G$2:$G$13</definedName>
    <definedName name="_xlchart.v2.5" hidden="1">Bonus!$H$1</definedName>
    <definedName name="_xlchart.v2.6" hidden="1">Bonus!$H$2:$H$13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" i="6" l="1"/>
  <c r="M7" i="6"/>
  <c r="M6" i="6"/>
  <c r="M5" i="6"/>
  <c r="M4" i="6"/>
  <c r="M3" i="6"/>
  <c r="J7" i="6"/>
  <c r="J8" i="6"/>
  <c r="J6" i="6"/>
  <c r="J5" i="6"/>
  <c r="J4" i="6"/>
  <c r="J3" i="6"/>
  <c r="D13" i="5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E10" i="5" s="1"/>
  <c r="B9" i="5"/>
  <c r="B8" i="5"/>
  <c r="E8" i="5" s="1"/>
  <c r="B7" i="5"/>
  <c r="E7" i="5" s="1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5" l="1"/>
  <c r="H7" i="5"/>
  <c r="H8" i="5"/>
  <c r="H9" i="5"/>
  <c r="H10" i="5"/>
  <c r="F10" i="5"/>
  <c r="G7" i="5"/>
  <c r="G8" i="5"/>
  <c r="G9" i="5"/>
  <c r="G10" i="5"/>
  <c r="E2" i="5"/>
  <c r="G2" i="5" s="1"/>
  <c r="E6" i="5"/>
  <c r="H6" i="5" s="1"/>
  <c r="E13" i="5"/>
  <c r="F13" i="5" s="1"/>
  <c r="E5" i="5"/>
  <c r="F5" i="5" s="1"/>
  <c r="F9" i="5"/>
  <c r="E12" i="5"/>
  <c r="H12" i="5" s="1"/>
  <c r="E4" i="5"/>
  <c r="H4" i="5" s="1"/>
  <c r="F8" i="5"/>
  <c r="E11" i="5"/>
  <c r="F11" i="5" s="1"/>
  <c r="E3" i="5"/>
  <c r="G3" i="5" s="1"/>
  <c r="F7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G5" i="5"/>
  <c r="H11" i="5"/>
  <c r="H3" i="5"/>
  <c r="H13" i="5"/>
  <c r="F3" i="5"/>
  <c r="G13" i="5"/>
  <c r="F6" i="5"/>
  <c r="H2" i="5"/>
  <c r="G11" i="5"/>
  <c r="F12" i="5"/>
  <c r="F4" i="5"/>
  <c r="F2" i="5"/>
  <c r="G12" i="5"/>
  <c r="G4" i="5"/>
  <c r="G6" i="5"/>
</calcChain>
</file>

<file path=xl/sharedStrings.xml><?xml version="1.0" encoding="utf-8"?>
<sst xmlns="http://schemas.openxmlformats.org/spreadsheetml/2006/main" count="28554" uniqueCount="8408">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</sst>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4E5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12">
    <dxf>
      <font>
        <b val="0"/>
        <i val="0"/>
      </font>
      <fill>
        <patternFill>
          <bgColor theme="9" tint="0.39994506668294322"/>
        </patternFill>
      </fill>
    </dxf>
    <dxf>
      <fill>
        <patternFill>
          <bgColor rgb="FFFF4E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ill>
        <patternFill>
          <bgColor rgb="FFFF4E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ill>
        <patternFill>
          <bgColor rgb="FFFF4E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4E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4E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1-6247-A957-452EA07E1463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E5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01-6247-A957-452EA07E1463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01-6247-A957-452EA07E1463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01-6247-A957-452EA07E1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4442015"/>
        <c:axId val="2077440399"/>
      </c:barChart>
      <c:catAx>
        <c:axId val="209444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40399"/>
        <c:crosses val="autoZero"/>
        <c:auto val="1"/>
        <c:lblAlgn val="ctr"/>
        <c:lblOffset val="100"/>
        <c:noMultiLvlLbl val="0"/>
      </c:catAx>
      <c:valAx>
        <c:axId val="207744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44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Sub-Category!PivotTable2</c:name>
    <c:fmtId val="0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4E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rgbClr val="FF4E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F-8841-9ED4-B6A2D3DB1660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E50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FF-8841-9ED4-B6A2D3DB1660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FF-8841-9ED4-B6A2D3DB1660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FF-8841-9ED4-B6A2D3DB1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813504"/>
        <c:axId val="2121289503"/>
      </c:barChart>
      <c:catAx>
        <c:axId val="278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89503"/>
        <c:crosses val="autoZero"/>
        <c:auto val="1"/>
        <c:lblAlgn val="ctr"/>
        <c:lblOffset val="100"/>
        <c:noMultiLvlLbl val="0"/>
      </c:catAx>
      <c:valAx>
        <c:axId val="212128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4E50"/>
            </a:solidFill>
            <a:round/>
          </a:ln>
          <a:effectLst/>
        </c:spPr>
        <c:marker>
          <c:symbol val="circle"/>
          <c:size val="5"/>
          <c:spPr>
            <a:solidFill>
              <a:srgbClr val="FF4E50"/>
            </a:solidFill>
            <a:ln w="9525">
              <a:solidFill>
                <a:srgbClr val="FF4E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8-ED45-8C95-1F5F61E477B1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4E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4E50"/>
              </a:solidFill>
              <a:ln w="9525">
                <a:solidFill>
                  <a:srgbClr val="FF4E50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8-ED45-8C95-1F5F61E477B1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8-ED45-8C95-1F5F61E477B1}"/>
            </c:ext>
          </c:extLst>
        </c:ser>
        <c:ser>
          <c:idx val="3"/>
          <c:order val="3"/>
          <c:tx>
            <c:strRef>
              <c:f>'Pivot 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98-ED45-8C95-1F5F61E4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58944"/>
        <c:axId val="1282128"/>
      </c:lineChart>
      <c:catAx>
        <c:axId val="7025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128"/>
        <c:crosses val="autoZero"/>
        <c:auto val="1"/>
        <c:lblAlgn val="ctr"/>
        <c:lblOffset val="100"/>
        <c:noMultiLvlLbl val="0"/>
      </c:catAx>
      <c:valAx>
        <c:axId val="12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5-8040-AC2D-4E784132007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5-8040-AC2D-4E78413200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D5-8040-AC2D-4E7841320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0096"/>
        <c:axId val="29278192"/>
      </c:lineChart>
      <c:catAx>
        <c:axId val="705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8192"/>
        <c:crosses val="autoZero"/>
        <c:auto val="1"/>
        <c:lblAlgn val="ctr"/>
        <c:lblOffset val="100"/>
        <c:noMultiLvlLbl val="0"/>
      </c:catAx>
      <c:valAx>
        <c:axId val="292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0</xdr:rowOff>
    </xdr:from>
    <xdr:to>
      <xdr:col>16</xdr:col>
      <xdr:colOff>482600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4D3E3-CE8D-4B45-97F8-4B00F5ACE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0</xdr:rowOff>
    </xdr:from>
    <xdr:to>
      <xdr:col>19</xdr:col>
      <xdr:colOff>381000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8E6CD-CA11-B44B-9C50-EE06EBAA0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177800</xdr:rowOff>
    </xdr:from>
    <xdr:to>
      <xdr:col>16</xdr:col>
      <xdr:colOff>241300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636BF-E909-7B49-BC9A-4C37D5607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242524</xdr:colOff>
      <xdr:row>14</xdr:row>
      <xdr:rowOff>1683</xdr:rowOff>
    </xdr:from>
    <xdr:to>
      <xdr:col>7</xdr:col>
      <xdr:colOff>1277650</xdr:colOff>
      <xdr:row>31</xdr:row>
      <xdr:rowOff>183615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71B7C-1B71-3645-9C0F-1023893B9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4.094111458333" createdVersion="6" refreshedVersion="6" minRefreshableVersion="3" recordCount="4114" xr:uid="{EF33075E-FDFC-7049-BE15-3701AC2EC0F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20399138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4.110190856481" createdVersion="6" refreshedVersion="6" minRefreshableVersion="3" recordCount="4114" xr:uid="{37914BD5-0405-A34D-9FCC-A8F2524A3BA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9BC1B-F7CC-F34E-AFF0-0529DDA0A6E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7DB04-7955-4B41-B26F-2E97F8B79D7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FDE24-002E-5141-9AE1-3F2CC061568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04F57-530F-5749-B4C1-23DE92360E53}">
  <dimension ref="A1:F14"/>
  <sheetViews>
    <sheetView workbookViewId="0">
      <selection activeCell="B5" sqref="B5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8321</v>
      </c>
    </row>
    <row r="4" spans="1:6" x14ac:dyDescent="0.2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03575-E396-4F43-993E-3648B4AF4020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8322</v>
      </c>
      <c r="B4" s="8" t="s">
        <v>8321</v>
      </c>
    </row>
    <row r="5" spans="1:6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F3A7-FADC-4540-8566-D0CC8E86DB7F}">
  <dimension ref="A1:F18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8379</v>
      </c>
      <c r="B2" t="s">
        <v>8323</v>
      </c>
    </row>
    <row r="4" spans="1:6" x14ac:dyDescent="0.2">
      <c r="A4" s="8" t="s">
        <v>8322</v>
      </c>
      <c r="B4" s="8" t="s">
        <v>8321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12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12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12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12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12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12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12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12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12" t="s">
        <v>8320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7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 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 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 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 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 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 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 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 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 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 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 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 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 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 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 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 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 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 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 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 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 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 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 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 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 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 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 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 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 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 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 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 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 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 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 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 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 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 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 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 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 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 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 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 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 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 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 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 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 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 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 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 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 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 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 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 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 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 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 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 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 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 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 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 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40E54-3DB2-AC47-B7B7-AF3D2E20007D}">
  <dimension ref="A1:H13"/>
  <sheetViews>
    <sheetView zoomScale="166" workbookViewId="0">
      <selection activeCell="F1" activeCellId="1" sqref="A1:A13 F1:H13"/>
    </sheetView>
  </sheetViews>
  <sheetFormatPr baseColWidth="10" defaultRowHeight="15" x14ac:dyDescent="0.2"/>
  <cols>
    <col min="1" max="1" width="24.83203125" bestFit="1" customWidth="1"/>
    <col min="2" max="2" width="15.6640625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t="16" x14ac:dyDescent="0.2">
      <c r="A1" s="2" t="s">
        <v>8380</v>
      </c>
      <c r="B1" s="2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COUNTIFS(Data!$F$2:$F$4115, "successful",Data!$D$2:$D$4115, "&lt;1000")</f>
        <v>322</v>
      </c>
      <c r="C2">
        <f>COUNTIFS(Data!$F$2:$F$4115, "failed",Data!$D$2:$D$4115, "&lt;1000")</f>
        <v>113</v>
      </c>
      <c r="D2">
        <f>COUNTIFS(Data!$F$2:$F$4115, "canceled",Data!$D$2:$D$4115,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COUNTIFS(Data!$F$2:$F$4115, "successful",Data!$D$2:$D$4115, "&gt;=1000",Data!$D$2:$D$4115, "&lt;=4999")</f>
        <v>932</v>
      </c>
      <c r="C3">
        <f>COUNTIFS(Data!$F$2:$F$4115, "failed",Data!$D$2:$D$4115, "&gt;=1000",Data!$D$2:$D$4115, "&lt;=4999")</f>
        <v>420</v>
      </c>
      <c r="D3">
        <f>COUNTIFS(Data!$F$2:$F$4115, "canceled",Data!$D$2:$D$4115, "&gt;=1000",Data!$D$2:$D$4115,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COUNTIFS(Data!$F$2:$F$4115, "successful",Data!$D$2:$D$4115, "&gt;=5000",Data!$D$2:$D$4115, "&lt;=9999")</f>
        <v>381</v>
      </c>
      <c r="C4">
        <f>COUNTIFS(Data!$F$2:$F$4115, "failed",Data!$D$2:$D$4115, "&gt;=5000",Data!$D$2:$D$4115, "&lt;=9999")</f>
        <v>283</v>
      </c>
      <c r="D4">
        <f>COUNTIFS(Data!$F$2:$F$4115, "canceled",Data!$D$2:$D$4115, "&gt;=5000",Data!$D$2:$D$4115,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COUNTIFS(Data!$F$2:$F$4115, "successful",Data!$D$2:$D$4115, "&gt;=10000",Data!$D$2:$D$4115, "&lt;=14999")</f>
        <v>168</v>
      </c>
      <c r="C5">
        <f>COUNTIFS(Data!$F$2:$F$4115, "failed",Data!$D$2:$D$4115, "&gt;=10000",Data!$D$2:$D$4115, "&lt;=14999")</f>
        <v>144</v>
      </c>
      <c r="D5">
        <f>COUNTIFS(Data!$F$2:$F$4115, "canceled",Data!$D$2:$D$4115, "&gt;=10000",Data!$D$2:$D$4115,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COUNTIFS(Data!$F$2:$F$4115, "successful",Data!$D$2:$D$4115, "&gt;=15000",Data!$D$2:$D$4115, "&lt;=19999")</f>
        <v>94</v>
      </c>
      <c r="C6">
        <f>COUNTIFS(Data!$F$2:$F$4115, "failed",Data!$D$2:$D$4115, "&gt;=15000",Data!$D$2:$D$4115, "&lt;=19999")</f>
        <v>90</v>
      </c>
      <c r="D6">
        <f>COUNTIFS(Data!$F$2:$F$4115, "canceled",Data!$D$2:$D$4115, "&gt;=15000",Data!$D$2:$D$4115,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COUNTIFS(Data!$F$2:$F$4115, "successful",Data!$D$2:$D$4115, "&gt;=20000",Data!$D$2:$D$4115, "&lt;=24999")</f>
        <v>62</v>
      </c>
      <c r="C7">
        <f>COUNTIFS(Data!$F$2:$F$4115, "failed",Data!$D$2:$D$4115, "&gt;=20000",Data!$D$2:$D$4115, "&lt;=24999")</f>
        <v>72</v>
      </c>
      <c r="D7">
        <f>COUNTIFS(Data!$F$2:$F$4115, "canceled",Data!$D$2:$D$4115, "&gt;=20000",Data!$D$2:$D$4115,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COUNTIFS(Data!$F$2:$F$4115, "successful",Data!$D$2:$D$4115, "&gt;=25000",Data!$D$2:$D$4115, "&lt;=29999")</f>
        <v>55</v>
      </c>
      <c r="C8">
        <f>COUNTIFS(Data!$F$2:$F$4115, "failed",Data!$D$2:$D$4115, "&gt;=25000",Data!$D$2:$D$4115, "&lt;=29999")</f>
        <v>64</v>
      </c>
      <c r="D8">
        <f>COUNTIFS(Data!$F$2:$F$4115, "canceled",Data!$D$2:$D$4115, "&gt;=25000",Data!$D$2:$D$4115,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COUNTIFS(Data!$F$2:$F$4115, "successful",Data!$D$2:$D$4115, "&gt;=30000",Data!$D$2:$D$4115, "&lt;=34999")</f>
        <v>32</v>
      </c>
      <c r="C9">
        <f>COUNTIFS(Data!$F$2:$F$4115, "failed",Data!$D$2:$D$4115, "&gt;=30000",Data!$D$2:$D$4115, "&lt;=34999")</f>
        <v>37</v>
      </c>
      <c r="D9">
        <f>COUNTIFS(Data!$F$2:$F$4115, "canceled",Data!$D$2:$D$4115, "&gt;=30000",Data!$D$2:$D$4115,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8399</v>
      </c>
      <c r="B10">
        <f>COUNTIFS(Data!$F$2:$F$4115, "successful",Data!$D$2:$D$4115, "&gt;=35000",Data!$D$2:$D$4115, "&lt;=39999")</f>
        <v>26</v>
      </c>
      <c r="C10">
        <f>COUNTIFS(Data!$F$2:$F$4115, "failed",Data!$D$2:$D$4115, "&gt;=35000",Data!$D$2:$D$4115, "&lt;=39999")</f>
        <v>22</v>
      </c>
      <c r="D10">
        <f>COUNTIFS(Data!$F$2:$F$4115, "canceled",Data!$D$2:$D$4115, "&gt;=35000",Data!$D$2:$D$4115,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COUNTIFS(Data!$F$2:$F$4115, "successful",Data!$D$2:$D$4115, "&gt;=40000",Data!$D$2:$D$4115, "&lt;=44999")</f>
        <v>21</v>
      </c>
      <c r="C11">
        <f>COUNTIFS(Data!$F$2:$F$4115, "failed",Data!$D$2:$D$4115, "&gt;=40000",Data!$D$2:$D$4115, "&lt;=44999")</f>
        <v>16</v>
      </c>
      <c r="D11">
        <f>COUNTIFS(Data!$F$2:$F$4115, "canceled",Data!$D$2:$D$4115, "&gt;=40000",Data!$D$2:$D$4115,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COUNTIFS(Data!$F$2:$F$4115, "successful",Data!$D$2:$D$4115, "&gt;=45000",Data!$D$2:$D$4115, "&lt;=49999")</f>
        <v>6</v>
      </c>
      <c r="C12">
        <f>COUNTIFS(Data!$F$2:$F$4115, "failed",Data!$D$2:$D$4115, "&gt;=45000",Data!$D$2:$D$4115, "&lt;=49999")</f>
        <v>11</v>
      </c>
      <c r="D12">
        <f>COUNTIFS(Data!$F$2:$F$4115, "canceled",Data!$D$2:$D$4115, "&gt;=45000",Data!$D$2:$D$4115,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COUNTIFS(Data!$F$2:$F$4115, "successful",Data!$D$2:$D$4115, "&gt;=50000")</f>
        <v>86</v>
      </c>
      <c r="C13">
        <f>COUNTIFS(Data!$F$2:$F$4115, "failed",Data!$D$2:$D$4115, "&gt;=50000")</f>
        <v>258</v>
      </c>
      <c r="D13">
        <f>COUNTIFS(Data!$F$2:$F$4115, "canceled",Data!$D$2:$D$4115,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225B-C283-8548-B1CD-9688A825D3DA}">
  <dimension ref="A1:M2186"/>
  <sheetViews>
    <sheetView workbookViewId="0">
      <selection activeCell="K9" sqref="K9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9" max="9" width="15.6640625" bestFit="1" customWidth="1"/>
    <col min="12" max="12" width="15.6640625" bestFit="1" customWidth="1"/>
  </cols>
  <sheetData>
    <row r="1" spans="1:13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I2" s="14" t="s">
        <v>8406</v>
      </c>
      <c r="J2" s="14"/>
      <c r="L2" s="15" t="s">
        <v>8407</v>
      </c>
      <c r="M2" s="15"/>
    </row>
    <row r="3" spans="1:13" x14ac:dyDescent="0.2">
      <c r="A3" t="s">
        <v>8219</v>
      </c>
      <c r="B3">
        <v>79</v>
      </c>
      <c r="D3" t="s">
        <v>8221</v>
      </c>
      <c r="E3">
        <v>1</v>
      </c>
      <c r="I3" s="13" t="s">
        <v>8400</v>
      </c>
      <c r="J3">
        <f>AVERAGE(B2:B2186)</f>
        <v>194.42517162471395</v>
      </c>
      <c r="L3" s="13" t="s">
        <v>8400</v>
      </c>
      <c r="M3">
        <f>AVERAGE(E2:E1531)</f>
        <v>17.709803921568628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  <c r="I4" s="13" t="s">
        <v>8401</v>
      </c>
      <c r="J4">
        <f>MEDIAN(B2:B2186)</f>
        <v>62</v>
      </c>
      <c r="L4" s="13" t="s">
        <v>8401</v>
      </c>
      <c r="M4">
        <f>MEDIAN(E2:E1531)</f>
        <v>4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  <c r="I5" s="13" t="s">
        <v>8402</v>
      </c>
      <c r="J5">
        <f>MIN(B2:B2186)</f>
        <v>1</v>
      </c>
      <c r="L5" s="13" t="s">
        <v>8402</v>
      </c>
      <c r="M5">
        <f>MIN(E2:E1531)</f>
        <v>0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  <c r="I6" s="13" t="s">
        <v>8403</v>
      </c>
      <c r="J6">
        <f>MAX(B2:B2186)</f>
        <v>26457</v>
      </c>
      <c r="L6" s="13" t="s">
        <v>8403</v>
      </c>
      <c r="M6">
        <f>MAX(E2:E1531)</f>
        <v>1293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  <c r="I7" s="13" t="s">
        <v>8404</v>
      </c>
      <c r="J7">
        <f>_xlfn.VAR.S(B2:B2186)</f>
        <v>713167.37912800396</v>
      </c>
      <c r="L7" s="13" t="s">
        <v>8404</v>
      </c>
      <c r="M7">
        <f>_xlfn.VAR.S(E2:E1531)</f>
        <v>3775.6894394644714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  <c r="I8" s="13" t="s">
        <v>8405</v>
      </c>
      <c r="J8">
        <f>_xlfn.STDEV.S(B2:B2186)</f>
        <v>844.49237955591047</v>
      </c>
      <c r="L8" s="13" t="s">
        <v>8405</v>
      </c>
      <c r="M8">
        <f>_xlfn.STDEV.S(E2:E1531)</f>
        <v>61.446638959868842</v>
      </c>
    </row>
    <row r="9" spans="1:13" x14ac:dyDescent="0.2">
      <c r="A9" t="s">
        <v>8219</v>
      </c>
      <c r="B9">
        <v>57</v>
      </c>
      <c r="D9" t="s">
        <v>8221</v>
      </c>
      <c r="E9">
        <v>2</v>
      </c>
    </row>
    <row r="10" spans="1:13" x14ac:dyDescent="0.2">
      <c r="A10" t="s">
        <v>8219</v>
      </c>
      <c r="B10">
        <v>12</v>
      </c>
      <c r="D10" t="s">
        <v>8221</v>
      </c>
      <c r="E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I2:J2"/>
    <mergeCell ref="L2:M2"/>
  </mergeCells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by Category</vt:lpstr>
      <vt:lpstr>Pivot by Sub-Category</vt:lpstr>
      <vt:lpstr>Pivot by Date Created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2020-09-10T07:28:00Z</dcterms:modified>
</cp:coreProperties>
</file>