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ToAshley\BubbleChart\"/>
    </mc:Choice>
  </mc:AlternateContent>
  <bookViews>
    <workbookView xWindow="0" yWindow="0" windowWidth="23040" windowHeight="9276"/>
  </bookViews>
  <sheets>
    <sheet name="Summary Tables" sheetId="2" r:id="rId1"/>
    <sheet name="All Awards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" i="2" l="1"/>
  <c r="E44" i="2"/>
  <c r="E45" i="2"/>
  <c r="E47" i="2"/>
  <c r="E48" i="2"/>
  <c r="E53" i="2"/>
  <c r="E39" i="2"/>
  <c r="C40" i="2"/>
  <c r="C44" i="2"/>
  <c r="C45" i="2"/>
  <c r="C47" i="2"/>
  <c r="C48" i="2"/>
  <c r="C53" i="2"/>
  <c r="C39" i="2"/>
  <c r="F54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21" i="2"/>
  <c r="F36" i="2"/>
  <c r="F40" i="2" l="1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39" i="2"/>
  <c r="B40" i="2"/>
  <c r="B44" i="2"/>
  <c r="B45" i="2"/>
  <c r="B47" i="2"/>
  <c r="B48" i="2"/>
  <c r="B53" i="2"/>
  <c r="B39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21" i="2"/>
  <c r="J53" i="2"/>
  <c r="J54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39" i="2"/>
  <c r="D36" i="2"/>
  <c r="B27" i="2"/>
  <c r="B28" i="2"/>
  <c r="B29" i="2"/>
  <c r="B30" i="2"/>
  <c r="B31" i="2"/>
  <c r="B32" i="2"/>
  <c r="B33" i="2"/>
  <c r="B34" i="2"/>
  <c r="B35" i="2"/>
  <c r="B18" i="2"/>
  <c r="B21" i="2"/>
  <c r="B22" i="2"/>
  <c r="B23" i="2"/>
  <c r="B24" i="2"/>
  <c r="B25" i="2"/>
  <c r="B26" i="2"/>
  <c r="K18" i="2"/>
  <c r="J18" i="2"/>
  <c r="F18" i="2"/>
  <c r="D18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3" i="2"/>
  <c r="D54" i="2" l="1"/>
</calcChain>
</file>

<file path=xl/sharedStrings.xml><?xml version="1.0" encoding="utf-8"?>
<sst xmlns="http://schemas.openxmlformats.org/spreadsheetml/2006/main" count="91" uniqueCount="27">
  <si>
    <t>TOTAL_AWARD_AMOUNT_2016</t>
  </si>
  <si>
    <t>TOTAL_NUMBER_AWARDS_2016</t>
  </si>
  <si>
    <t>ORG_ACRONYM</t>
  </si>
  <si>
    <t>TOTAL_AWARD_AMOUNT_2015</t>
  </si>
  <si>
    <t>TOTAL_NUMBER_AWARDS_2015</t>
  </si>
  <si>
    <t>ACF</t>
  </si>
  <si>
    <t>ACL</t>
  </si>
  <si>
    <t>AHRQ</t>
  </si>
  <si>
    <t>ASPE</t>
  </si>
  <si>
    <t>ASPR</t>
  </si>
  <si>
    <t>CDC</t>
  </si>
  <si>
    <t>CMS</t>
  </si>
  <si>
    <t>FDA</t>
  </si>
  <si>
    <t>HRSA</t>
  </si>
  <si>
    <t>IHS</t>
  </si>
  <si>
    <t>NIH</t>
  </si>
  <si>
    <t>OASH</t>
  </si>
  <si>
    <t>OGA</t>
  </si>
  <si>
    <t>ONC</t>
  </si>
  <si>
    <t>SAMHSA</t>
  </si>
  <si>
    <t>DISCRETIONARY</t>
  </si>
  <si>
    <t>ALL AWARDS</t>
  </si>
  <si>
    <t>NON-DISRETIONARY</t>
  </si>
  <si>
    <t>PERCENT DOLLAR CHANGE FROM 2015</t>
  </si>
  <si>
    <t>PERCENT AWARD # CHANGE FROM 2015</t>
  </si>
  <si>
    <t>PERCENT OF HHS TOTAL DOLLARS</t>
  </si>
  <si>
    <t>PERCENT OF HHS TOTAL AWARD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</si>
</sst>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0.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0.79998168889431442"/>
        <bgColor indexed="65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89">
    <xf numFmtId="0" fontId="0" fillId="0" borderId="0" xfId="0"/>
    <xf numFmtId="164" fontId="0" fillId="0" borderId="0" xfId="2" applyNumberFormat="1" applyFont="1"/>
    <xf numFmtId="165" fontId="0" fillId="0" borderId="0" xfId="1" applyNumberFormat="1" applyFont="1"/>
    <xf numFmtId="0" fontId="0" fillId="0" borderId="1" xfId="0" applyBorder="1"/>
    <xf numFmtId="164" fontId="0" fillId="0" borderId="1" xfId="2" applyNumberFormat="1" applyFont="1" applyBorder="1"/>
    <xf numFmtId="165" fontId="0" fillId="0" borderId="1" xfId="1" applyNumberFormat="1" applyFont="1" applyBorder="1"/>
    <xf numFmtId="0" fontId="3" fillId="0" borderId="1" xfId="0" applyFont="1" applyBorder="1"/>
    <xf numFmtId="164" fontId="3" fillId="0" borderId="1" xfId="2" applyNumberFormat="1" applyFont="1" applyBorder="1"/>
    <xf numFmtId="165" fontId="3" fillId="0" borderId="1" xfId="1" applyNumberFormat="1" applyFont="1" applyBorder="1"/>
    <xf numFmtId="9" fontId="0" fillId="0" borderId="1" xfId="3" applyFont="1" applyBorder="1"/>
    <xf numFmtId="164" fontId="3" fillId="0" borderId="1" xfId="2" applyNumberFormat="1" applyFont="1" applyBorder="1" applyAlignment="1">
      <alignment horizontal="center" vertical="center" wrapText="1"/>
    </xf>
    <xf numFmtId="165" fontId="3" fillId="0" borderId="1" xfId="1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0" borderId="3" xfId="2" applyNumberFormat="1" applyFont="1" applyBorder="1"/>
    <xf numFmtId="9" fontId="0" fillId="0" borderId="3" xfId="3" applyFont="1" applyBorder="1"/>
    <xf numFmtId="164" fontId="0" fillId="0" borderId="6" xfId="2" applyNumberFormat="1" applyFont="1" applyBorder="1"/>
    <xf numFmtId="165" fontId="0" fillId="0" borderId="6" xfId="1" applyNumberFormat="1" applyFont="1" applyBorder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/>
    <xf numFmtId="0" fontId="0" fillId="0" borderId="6" xfId="0" applyBorder="1" applyAlignment="1"/>
    <xf numFmtId="0" fontId="0" fillId="0" borderId="0" xfId="0" applyBorder="1"/>
    <xf numFmtId="165" fontId="3" fillId="0" borderId="4" xfId="1" applyNumberFormat="1" applyFont="1" applyBorder="1" applyAlignment="1">
      <alignment horizontal="center" vertical="center" wrapText="1"/>
    </xf>
    <xf numFmtId="9" fontId="0" fillId="0" borderId="4" xfId="3" applyFont="1" applyBorder="1"/>
    <xf numFmtId="165" fontId="3" fillId="0" borderId="4" xfId="1" applyNumberFormat="1" applyFont="1" applyBorder="1"/>
    <xf numFmtId="0" fontId="3" fillId="0" borderId="0" xfId="0" applyFont="1" applyBorder="1" applyAlignment="1"/>
    <xf numFmtId="165" fontId="3" fillId="0" borderId="0" xfId="1" applyNumberFormat="1" applyFont="1" applyBorder="1" applyAlignment="1">
      <alignment horizontal="center" vertical="center" wrapText="1"/>
    </xf>
    <xf numFmtId="165" fontId="0" fillId="0" borderId="0" xfId="1" applyNumberFormat="1" applyFont="1" applyBorder="1"/>
    <xf numFmtId="164" fontId="0" fillId="0" borderId="0" xfId="2" applyNumberFormat="1" applyFont="1" applyBorder="1"/>
    <xf numFmtId="0" fontId="3" fillId="0" borderId="0" xfId="0" applyFont="1" applyBorder="1" applyAlignment="1">
      <alignment horizontal="center"/>
    </xf>
    <xf numFmtId="165" fontId="3" fillId="0" borderId="0" xfId="1" applyNumberFormat="1" applyFont="1" applyBorder="1"/>
    <xf numFmtId="0" fontId="0" fillId="0" borderId="0" xfId="0" applyBorder="1" applyAlignment="1"/>
    <xf numFmtId="0" fontId="0" fillId="0" borderId="7" xfId="0" applyBorder="1"/>
    <xf numFmtId="165" fontId="0" fillId="0" borderId="8" xfId="1" applyNumberFormat="1" applyFont="1" applyBorder="1"/>
    <xf numFmtId="0" fontId="0" fillId="0" borderId="9" xfId="0" applyBorder="1"/>
    <xf numFmtId="165" fontId="0" fillId="0" borderId="10" xfId="1" applyNumberFormat="1" applyFont="1" applyBorder="1"/>
    <xf numFmtId="0" fontId="0" fillId="0" borderId="11" xfId="0" applyBorder="1"/>
    <xf numFmtId="164" fontId="0" fillId="0" borderId="12" xfId="2" applyNumberFormat="1" applyFont="1" applyBorder="1"/>
    <xf numFmtId="165" fontId="0" fillId="0" borderId="13" xfId="1" applyNumberFormat="1" applyFont="1" applyBorder="1"/>
    <xf numFmtId="9" fontId="0" fillId="0" borderId="14" xfId="3" applyFont="1" applyBorder="1"/>
    <xf numFmtId="9" fontId="0" fillId="0" borderId="6" xfId="3" applyFont="1" applyBorder="1"/>
    <xf numFmtId="9" fontId="0" fillId="0" borderId="16" xfId="3" applyFont="1" applyBorder="1"/>
    <xf numFmtId="0" fontId="0" fillId="0" borderId="15" xfId="0" applyBorder="1"/>
    <xf numFmtId="164" fontId="0" fillId="0" borderId="16" xfId="2" applyNumberFormat="1" applyFont="1" applyBorder="1"/>
    <xf numFmtId="165" fontId="0" fillId="0" borderId="17" xfId="1" applyNumberFormat="1" applyFont="1" applyBorder="1"/>
    <xf numFmtId="0" fontId="3" fillId="0" borderId="21" xfId="0" applyFont="1" applyBorder="1" applyAlignment="1">
      <alignment horizontal="center" vertical="center" wrapText="1"/>
    </xf>
    <xf numFmtId="164" fontId="3" fillId="0" borderId="22" xfId="2" applyNumberFormat="1" applyFont="1" applyBorder="1" applyAlignment="1">
      <alignment horizontal="center" vertical="center" wrapText="1"/>
    </xf>
    <xf numFmtId="165" fontId="3" fillId="0" borderId="23" xfId="1" applyNumberFormat="1" applyFont="1" applyBorder="1" applyAlignment="1">
      <alignment horizontal="center" vertical="center" wrapText="1"/>
    </xf>
    <xf numFmtId="10" fontId="0" fillId="0" borderId="0" xfId="3" applyNumberFormat="1" applyFont="1"/>
    <xf numFmtId="0" fontId="2" fillId="2" borderId="21" xfId="4" applyBorder="1" applyAlignment="1">
      <alignment horizontal="center" vertical="top" wrapText="1"/>
    </xf>
    <xf numFmtId="164" fontId="2" fillId="2" borderId="22" xfId="4" applyNumberFormat="1" applyBorder="1" applyAlignment="1">
      <alignment horizontal="center" vertical="top" wrapText="1"/>
    </xf>
    <xf numFmtId="164" fontId="2" fillId="2" borderId="22" xfId="4" applyNumberFormat="1" applyBorder="1" applyAlignment="1">
      <alignment horizontal="center" vertical="top"/>
    </xf>
    <xf numFmtId="165" fontId="2" fillId="2" borderId="23" xfId="4" applyNumberFormat="1" applyBorder="1" applyAlignment="1">
      <alignment horizontal="center" vertical="top"/>
    </xf>
    <xf numFmtId="0" fontId="2" fillId="2" borderId="15" xfId="4" applyBorder="1"/>
    <xf numFmtId="9" fontId="2" fillId="2" borderId="16" xfId="4" applyNumberFormat="1" applyBorder="1"/>
    <xf numFmtId="166" fontId="2" fillId="2" borderId="16" xfId="4" applyNumberFormat="1" applyBorder="1"/>
    <xf numFmtId="164" fontId="2" fillId="2" borderId="16" xfId="4" applyNumberFormat="1" applyBorder="1"/>
    <xf numFmtId="165" fontId="2" fillId="2" borderId="17" xfId="4" applyNumberFormat="1" applyBorder="1"/>
    <xf numFmtId="0" fontId="2" fillId="2" borderId="7" xfId="4" applyBorder="1"/>
    <xf numFmtId="9" fontId="2" fillId="2" borderId="1" xfId="4" applyNumberFormat="1" applyBorder="1"/>
    <xf numFmtId="164" fontId="2" fillId="2" borderId="1" xfId="4" applyNumberFormat="1" applyBorder="1"/>
    <xf numFmtId="165" fontId="2" fillId="2" borderId="8" xfId="4" applyNumberFormat="1" applyBorder="1"/>
    <xf numFmtId="0" fontId="2" fillId="2" borderId="9" xfId="4" applyBorder="1"/>
    <xf numFmtId="164" fontId="2" fillId="2" borderId="6" xfId="4" applyNumberFormat="1" applyBorder="1"/>
    <xf numFmtId="10" fontId="2" fillId="2" borderId="6" xfId="4" applyNumberFormat="1" applyBorder="1"/>
    <xf numFmtId="165" fontId="2" fillId="2" borderId="10" xfId="4" applyNumberFormat="1" applyBorder="1"/>
    <xf numFmtId="165" fontId="1" fillId="3" borderId="23" xfId="5" applyNumberFormat="1" applyBorder="1" applyAlignment="1">
      <alignment horizontal="center" vertical="top"/>
    </xf>
    <xf numFmtId="0" fontId="1" fillId="3" borderId="15" xfId="5" applyBorder="1"/>
    <xf numFmtId="9" fontId="1" fillId="3" borderId="16" xfId="5" applyNumberFormat="1" applyBorder="1"/>
    <xf numFmtId="166" fontId="1" fillId="3" borderId="16" xfId="5" applyNumberFormat="1" applyBorder="1"/>
    <xf numFmtId="0" fontId="1" fillId="3" borderId="7" xfId="5" applyBorder="1"/>
    <xf numFmtId="164" fontId="1" fillId="3" borderId="1" xfId="5" applyNumberFormat="1" applyBorder="1"/>
    <xf numFmtId="0" fontId="1" fillId="3" borderId="18" xfId="5" applyBorder="1" applyAlignment="1">
      <alignment horizontal="center" vertical="top" wrapText="1"/>
    </xf>
    <xf numFmtId="164" fontId="1" fillId="3" borderId="16" xfId="5" applyNumberFormat="1" applyBorder="1"/>
    <xf numFmtId="164" fontId="1" fillId="3" borderId="21" xfId="5" applyNumberFormat="1" applyBorder="1" applyAlignment="1">
      <alignment horizontal="center" vertical="top" wrapText="1"/>
    </xf>
    <xf numFmtId="165" fontId="1" fillId="3" borderId="17" xfId="5" applyNumberFormat="1" applyBorder="1"/>
    <xf numFmtId="165" fontId="1" fillId="3" borderId="8" xfId="5" applyNumberFormat="1" applyBorder="1"/>
    <xf numFmtId="166" fontId="0" fillId="0" borderId="24" xfId="3" applyNumberFormat="1" applyFont="1" applyBorder="1"/>
    <xf numFmtId="0" fontId="2" fillId="2" borderId="19" xfId="4" applyBorder="1" applyAlignment="1"/>
    <xf numFmtId="0" fontId="2" fillId="2" borderId="20" xfId="4" applyBorder="1" applyAlignment="1"/>
    <xf numFmtId="0" fontId="3" fillId="0" borderId="18" xfId="0" applyFont="1" applyBorder="1" applyAlignment="1"/>
    <xf numFmtId="0" fontId="3" fillId="0" borderId="19" xfId="0" applyFont="1" applyBorder="1" applyAlignment="1"/>
    <xf numFmtId="0" fontId="3" fillId="0" borderId="20" xfId="0" applyFont="1" applyBorder="1" applyAlignment="1"/>
    <xf numFmtId="164" fontId="3" fillId="0" borderId="25" xfId="2" applyNumberFormat="1" applyFont="1" applyBorder="1" applyAlignment="1">
      <alignment horizontal="center" vertical="center" wrapText="1"/>
    </xf>
    <xf numFmtId="164" fontId="0" fillId="0" borderId="26" xfId="2" applyNumberFormat="1" applyFont="1" applyBorder="1"/>
    <xf numFmtId="164" fontId="0" fillId="0" borderId="2" xfId="2" applyNumberFormat="1" applyFont="1" applyBorder="1"/>
    <xf numFmtId="166" fontId="2" fillId="2" borderId="26" xfId="3" applyNumberFormat="1" applyFont="1" applyFill="1" applyBorder="1"/>
    <xf numFmtId="166" fontId="1" fillId="3" borderId="26" xfId="3" applyNumberFormat="1" applyFill="1" applyBorder="1"/>
    <xf numFmtId="0" fontId="4" fillId="2" borderId="18" xfId="4" applyFont="1" applyBorder="1" applyAlignment="1"/>
  </cellXfs>
  <cellStyles count="6">
    <cellStyle name="20% - Accent5" xfId="5" builtinId="46"/>
    <cellStyle name="Comma" xfId="1" builtinId="3"/>
    <cellStyle name="Currency" xfId="2" builtinId="4"/>
    <cellStyle name="Neutral" xfId="4" builtinId="2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topLeftCell="A34" workbookViewId="0">
      <selection activeCell="D56" sqref="D56"/>
    </sheetView>
  </sheetViews>
  <sheetFormatPr defaultRowHeight="14.4" x14ac:dyDescent="0.3"/>
  <cols>
    <col min="1" max="1" width="14.44140625" customWidth="1"/>
    <col min="2" max="5" width="27.88671875" style="1" customWidth="1"/>
    <col min="6" max="6" width="28.5546875" style="2" customWidth="1"/>
    <col min="7" max="7" width="9.44140625" style="27" customWidth="1"/>
    <col min="8" max="9" width="28.5546875" style="2" customWidth="1"/>
    <col min="10" max="10" width="31.33203125" style="1" customWidth="1"/>
    <col min="11" max="11" width="28.5546875" style="2" customWidth="1"/>
  </cols>
  <sheetData>
    <row r="1" spans="1:11" ht="15" thickBot="1" x14ac:dyDescent="0.35">
      <c r="A1" s="80" t="s">
        <v>21</v>
      </c>
      <c r="B1" s="81"/>
      <c r="C1" s="81"/>
      <c r="D1" s="81"/>
      <c r="E1" s="81"/>
      <c r="F1" s="82"/>
      <c r="G1" s="25"/>
      <c r="H1" s="19"/>
      <c r="I1" s="19"/>
      <c r="J1" s="19"/>
      <c r="K1" s="19"/>
    </row>
    <row r="2" spans="1:11" s="12" customFormat="1" ht="33" customHeight="1" thickBot="1" x14ac:dyDescent="0.35">
      <c r="A2" s="45" t="s">
        <v>2</v>
      </c>
      <c r="B2" s="46" t="s">
        <v>23</v>
      </c>
      <c r="C2" s="46" t="s">
        <v>25</v>
      </c>
      <c r="D2" s="46" t="s">
        <v>0</v>
      </c>
      <c r="E2" s="83" t="s">
        <v>26</v>
      </c>
      <c r="F2" s="47" t="s">
        <v>1</v>
      </c>
      <c r="G2" s="26"/>
      <c r="H2" s="22" t="s">
        <v>24</v>
      </c>
      <c r="I2" s="11"/>
      <c r="J2" s="10" t="s">
        <v>3</v>
      </c>
      <c r="K2" s="11" t="s">
        <v>4</v>
      </c>
    </row>
    <row r="3" spans="1:11" x14ac:dyDescent="0.3">
      <c r="A3" s="42" t="s">
        <v>5</v>
      </c>
      <c r="B3" s="41">
        <f t="shared" ref="B3:B18" si="0">(D3/J3)-1</f>
        <v>2.665302449968876E-2</v>
      </c>
      <c r="C3" s="41"/>
      <c r="D3" s="43">
        <v>50813864242</v>
      </c>
      <c r="E3" s="84"/>
      <c r="F3" s="44">
        <v>6992</v>
      </c>
      <c r="H3" s="23">
        <f>(F3/K3)-1</f>
        <v>-5.3600433134813219E-2</v>
      </c>
      <c r="I3" s="9"/>
      <c r="J3" s="4">
        <v>49494681289</v>
      </c>
      <c r="K3" s="5">
        <v>7388</v>
      </c>
    </row>
    <row r="4" spans="1:11" x14ac:dyDescent="0.3">
      <c r="A4" s="32" t="s">
        <v>6</v>
      </c>
      <c r="B4" s="9">
        <f t="shared" si="0"/>
        <v>-7.4920447510372634E-2</v>
      </c>
      <c r="C4" s="9"/>
      <c r="D4" s="4">
        <v>1852709195</v>
      </c>
      <c r="E4" s="85"/>
      <c r="F4" s="33">
        <v>2570</v>
      </c>
      <c r="H4" s="23">
        <f t="shared" ref="H4:H17" si="1">(F4/K4)-1</f>
        <v>-0.14104278074866305</v>
      </c>
      <c r="I4" s="9"/>
      <c r="J4" s="4">
        <v>2002756617</v>
      </c>
      <c r="K4" s="5">
        <v>2992</v>
      </c>
    </row>
    <row r="5" spans="1:11" x14ac:dyDescent="0.3">
      <c r="A5" s="32" t="s">
        <v>7</v>
      </c>
      <c r="B5" s="9">
        <f t="shared" si="0"/>
        <v>-6.0323671043859273E-2</v>
      </c>
      <c r="C5" s="9"/>
      <c r="D5" s="4">
        <v>199178572</v>
      </c>
      <c r="E5" s="85"/>
      <c r="F5" s="33">
        <v>542</v>
      </c>
      <c r="H5" s="23">
        <f t="shared" si="1"/>
        <v>4.6332046332046239E-2</v>
      </c>
      <c r="I5" s="9"/>
      <c r="J5" s="4">
        <v>211965084</v>
      </c>
      <c r="K5" s="5">
        <v>518</v>
      </c>
    </row>
    <row r="6" spans="1:11" x14ac:dyDescent="0.3">
      <c r="A6" s="32" t="s">
        <v>8</v>
      </c>
      <c r="B6" s="9">
        <f t="shared" si="0"/>
        <v>-0.3030070476992629</v>
      </c>
      <c r="C6" s="9"/>
      <c r="D6" s="4">
        <v>1900000</v>
      </c>
      <c r="E6" s="85"/>
      <c r="F6" s="33">
        <v>1</v>
      </c>
      <c r="H6" s="23">
        <f t="shared" si="1"/>
        <v>-0.66666666666666674</v>
      </c>
      <c r="I6" s="9"/>
      <c r="J6" s="4">
        <v>2725996</v>
      </c>
      <c r="K6" s="5">
        <v>3</v>
      </c>
    </row>
    <row r="7" spans="1:11" x14ac:dyDescent="0.3">
      <c r="A7" s="32" t="s">
        <v>9</v>
      </c>
      <c r="B7" s="9">
        <f t="shared" si="0"/>
        <v>-0.75882440005681173</v>
      </c>
      <c r="C7" s="9"/>
      <c r="D7" s="4">
        <v>52103566</v>
      </c>
      <c r="E7" s="85"/>
      <c r="F7" s="33">
        <v>35</v>
      </c>
      <c r="H7" s="23">
        <f t="shared" si="1"/>
        <v>-0.66666666666666674</v>
      </c>
      <c r="I7" s="9"/>
      <c r="J7" s="4">
        <v>216039956</v>
      </c>
      <c r="K7" s="5">
        <v>105</v>
      </c>
    </row>
    <row r="8" spans="1:11" x14ac:dyDescent="0.3">
      <c r="A8" s="32" t="s">
        <v>10</v>
      </c>
      <c r="B8" s="9">
        <f t="shared" si="0"/>
        <v>0.13229558240894623</v>
      </c>
      <c r="C8" s="9"/>
      <c r="D8" s="4">
        <v>6061794329</v>
      </c>
      <c r="E8" s="85"/>
      <c r="F8" s="33">
        <v>3865</v>
      </c>
      <c r="H8" s="23">
        <f t="shared" si="1"/>
        <v>0.16031221855298705</v>
      </c>
      <c r="I8" s="9"/>
      <c r="J8" s="4">
        <v>5353544095</v>
      </c>
      <c r="K8" s="5">
        <v>3331</v>
      </c>
    </row>
    <row r="9" spans="1:11" x14ac:dyDescent="0.3">
      <c r="A9" s="32" t="s">
        <v>11</v>
      </c>
      <c r="B9" s="9">
        <f t="shared" si="0"/>
        <v>0.15477909143172863</v>
      </c>
      <c r="C9" s="9"/>
      <c r="D9" s="4">
        <v>362757036925</v>
      </c>
      <c r="E9" s="85"/>
      <c r="F9" s="33">
        <v>1420</v>
      </c>
      <c r="H9" s="23">
        <f t="shared" si="1"/>
        <v>7.2507552870090697E-2</v>
      </c>
      <c r="I9" s="9"/>
      <c r="J9" s="4">
        <v>314135439078</v>
      </c>
      <c r="K9" s="5">
        <v>1324</v>
      </c>
    </row>
    <row r="10" spans="1:11" x14ac:dyDescent="0.3">
      <c r="A10" s="32" t="s">
        <v>12</v>
      </c>
      <c r="B10" s="9">
        <f t="shared" si="0"/>
        <v>0.19142316197107645</v>
      </c>
      <c r="C10" s="9"/>
      <c r="D10" s="4">
        <v>180996807</v>
      </c>
      <c r="E10" s="85"/>
      <c r="F10" s="33">
        <v>580</v>
      </c>
      <c r="H10" s="23">
        <f t="shared" si="1"/>
        <v>7.0110701107011009E-2</v>
      </c>
      <c r="I10" s="9"/>
      <c r="J10" s="4">
        <v>151916475</v>
      </c>
      <c r="K10" s="5">
        <v>542</v>
      </c>
    </row>
    <row r="11" spans="1:11" x14ac:dyDescent="0.3">
      <c r="A11" s="32" t="s">
        <v>13</v>
      </c>
      <c r="B11" s="9">
        <f t="shared" si="0"/>
        <v>7.2990624684967642E-3</v>
      </c>
      <c r="C11" s="9"/>
      <c r="D11" s="4">
        <v>8664272974</v>
      </c>
      <c r="E11" s="85"/>
      <c r="F11" s="33">
        <v>5940</v>
      </c>
      <c r="H11" s="23">
        <f t="shared" si="1"/>
        <v>-3.5244437225921743E-2</v>
      </c>
      <c r="I11" s="9"/>
      <c r="J11" s="4">
        <v>8601490160</v>
      </c>
      <c r="K11" s="5">
        <v>6157</v>
      </c>
    </row>
    <row r="12" spans="1:11" x14ac:dyDescent="0.3">
      <c r="A12" s="32" t="s">
        <v>14</v>
      </c>
      <c r="B12" s="9">
        <f t="shared" si="0"/>
        <v>5.4573449636828641E-2</v>
      </c>
      <c r="C12" s="9"/>
      <c r="D12" s="4">
        <v>2456726728</v>
      </c>
      <c r="E12" s="85"/>
      <c r="F12" s="33">
        <v>855</v>
      </c>
      <c r="H12" s="23">
        <f t="shared" si="1"/>
        <v>-6.0439560439560447E-2</v>
      </c>
      <c r="I12" s="9"/>
      <c r="J12" s="4">
        <v>2329592812</v>
      </c>
      <c r="K12" s="5">
        <v>910</v>
      </c>
    </row>
    <row r="13" spans="1:11" x14ac:dyDescent="0.3">
      <c r="A13" s="32" t="s">
        <v>15</v>
      </c>
      <c r="B13" s="9">
        <f t="shared" si="0"/>
        <v>7.2052192168603924E-2</v>
      </c>
      <c r="C13" s="9"/>
      <c r="D13" s="4">
        <v>23423188571</v>
      </c>
      <c r="E13" s="85"/>
      <c r="F13" s="33">
        <v>51418</v>
      </c>
      <c r="H13" s="23">
        <f t="shared" si="1"/>
        <v>4.3554148400714476E-2</v>
      </c>
      <c r="I13" s="9"/>
      <c r="J13" s="4">
        <v>21848925586</v>
      </c>
      <c r="K13" s="5">
        <v>49272</v>
      </c>
    </row>
    <row r="14" spans="1:11" x14ac:dyDescent="0.3">
      <c r="A14" s="32" t="s">
        <v>16</v>
      </c>
      <c r="B14" s="9">
        <f t="shared" si="0"/>
        <v>-9.151119493110127E-2</v>
      </c>
      <c r="C14" s="9"/>
      <c r="D14" s="4">
        <v>402836397</v>
      </c>
      <c r="E14" s="85"/>
      <c r="F14" s="33">
        <v>444</v>
      </c>
      <c r="H14" s="23">
        <f t="shared" si="1"/>
        <v>-0.17472118959107807</v>
      </c>
      <c r="I14" s="9"/>
      <c r="J14" s="4">
        <v>443413716</v>
      </c>
      <c r="K14" s="5">
        <v>538</v>
      </c>
    </row>
    <row r="15" spans="1:11" x14ac:dyDescent="0.3">
      <c r="A15" s="32" t="s">
        <v>17</v>
      </c>
      <c r="B15" s="9">
        <f t="shared" si="0"/>
        <v>2.8089785453478511E-2</v>
      </c>
      <c r="C15" s="9"/>
      <c r="D15" s="4">
        <v>1300000</v>
      </c>
      <c r="E15" s="85"/>
      <c r="F15" s="33">
        <v>4</v>
      </c>
      <c r="H15" s="23">
        <f t="shared" si="1"/>
        <v>-0.33333333333333337</v>
      </c>
      <c r="I15" s="9"/>
      <c r="J15" s="4">
        <v>1264481</v>
      </c>
      <c r="K15" s="5">
        <v>6</v>
      </c>
    </row>
    <row r="16" spans="1:11" x14ac:dyDescent="0.3">
      <c r="A16" s="32" t="s">
        <v>18</v>
      </c>
      <c r="B16" s="9">
        <f t="shared" si="0"/>
        <v>-0.91339538888598037</v>
      </c>
      <c r="C16" s="9"/>
      <c r="D16" s="4">
        <v>-2961087</v>
      </c>
      <c r="E16" s="85"/>
      <c r="F16" s="33">
        <v>18</v>
      </c>
      <c r="H16" s="23">
        <f t="shared" si="1"/>
        <v>-0.70491803278688525</v>
      </c>
      <c r="I16" s="9"/>
      <c r="J16" s="4">
        <v>-34190870</v>
      </c>
      <c r="K16" s="5">
        <v>61</v>
      </c>
    </row>
    <row r="17" spans="1:11" x14ac:dyDescent="0.3">
      <c r="A17" s="32" t="s">
        <v>19</v>
      </c>
      <c r="B17" s="9">
        <f t="shared" si="0"/>
        <v>4.7283680354987201E-2</v>
      </c>
      <c r="C17" s="9"/>
      <c r="D17" s="4">
        <v>3324948380</v>
      </c>
      <c r="E17" s="85"/>
      <c r="F17" s="33">
        <v>2639</v>
      </c>
      <c r="H17" s="23">
        <f t="shared" si="1"/>
        <v>7.714285714285718E-2</v>
      </c>
      <c r="I17" s="9"/>
      <c r="J17" s="4">
        <v>3174830700</v>
      </c>
      <c r="K17" s="5">
        <v>2450</v>
      </c>
    </row>
    <row r="18" spans="1:11" ht="15" thickBot="1" x14ac:dyDescent="0.35">
      <c r="A18" s="34"/>
      <c r="B18" s="39">
        <f t="shared" si="0"/>
        <v>0.12809780455404574</v>
      </c>
      <c r="C18" s="40"/>
      <c r="D18" s="15">
        <f>SUM(D3:D17)</f>
        <v>460189895599</v>
      </c>
      <c r="E18" s="15"/>
      <c r="F18" s="35">
        <f>SUM(F3:F17)</f>
        <v>77323</v>
      </c>
      <c r="G18" s="28"/>
      <c r="H18" s="14"/>
      <c r="I18" s="14"/>
      <c r="J18" s="13">
        <f>SUM(J3:J17)</f>
        <v>407934395175</v>
      </c>
      <c r="K18" s="13">
        <f>SUM(K3:K17)</f>
        <v>75597</v>
      </c>
    </row>
    <row r="19" spans="1:11" ht="15" thickBot="1" x14ac:dyDescent="0.35">
      <c r="A19" s="88" t="s">
        <v>20</v>
      </c>
      <c r="B19" s="78"/>
      <c r="C19" s="78"/>
      <c r="D19" s="78"/>
      <c r="E19" s="78"/>
      <c r="F19" s="79"/>
      <c r="G19" s="29"/>
      <c r="H19" s="17"/>
      <c r="I19" s="17"/>
      <c r="J19" s="17"/>
      <c r="K19" s="18"/>
    </row>
    <row r="20" spans="1:11" ht="29.4" thickBot="1" x14ac:dyDescent="0.35">
      <c r="A20" s="49" t="s">
        <v>2</v>
      </c>
      <c r="B20" s="50" t="s">
        <v>23</v>
      </c>
      <c r="C20" s="50" t="s">
        <v>25</v>
      </c>
      <c r="D20" s="51" t="s">
        <v>0</v>
      </c>
      <c r="E20" s="50" t="s">
        <v>26</v>
      </c>
      <c r="F20" s="52" t="s">
        <v>1</v>
      </c>
      <c r="G20" s="30"/>
      <c r="H20" s="24"/>
      <c r="I20" s="8"/>
      <c r="J20" s="7" t="s">
        <v>3</v>
      </c>
      <c r="K20" s="8" t="s">
        <v>4</v>
      </c>
    </row>
    <row r="21" spans="1:11" x14ac:dyDescent="0.3">
      <c r="A21" s="53" t="s">
        <v>5</v>
      </c>
      <c r="B21" s="54">
        <f t="shared" ref="B21:B35" si="2">(D21/J21)-1</f>
        <v>6.1175850302673807E-2</v>
      </c>
      <c r="C21" s="55">
        <f>D21/$D$36</f>
        <v>0.19717075413505172</v>
      </c>
      <c r="D21" s="56">
        <v>10187505167</v>
      </c>
      <c r="E21" s="55">
        <f>F21/$F$36</f>
        <v>5.4850535815002821E-2</v>
      </c>
      <c r="F21" s="57">
        <v>3890</v>
      </c>
      <c r="H21" s="23">
        <f t="shared" ref="H21:H35" si="3">(F21/K21)-1</f>
        <v>-6.8486590038314143E-2</v>
      </c>
      <c r="I21" s="5"/>
      <c r="J21" s="4">
        <v>9600204494</v>
      </c>
      <c r="K21" s="5">
        <v>4176</v>
      </c>
    </row>
    <row r="22" spans="1:11" x14ac:dyDescent="0.3">
      <c r="A22" s="58" t="s">
        <v>6</v>
      </c>
      <c r="B22" s="59">
        <f t="shared" si="2"/>
        <v>-0.45993212017921503</v>
      </c>
      <c r="C22" s="55">
        <f t="shared" ref="C22:C35" si="4">D22/$D$36</f>
        <v>5.6203489831479258E-3</v>
      </c>
      <c r="D22" s="60">
        <v>290394661</v>
      </c>
      <c r="E22" s="55">
        <f t="shared" ref="E22:E35" si="5">F22/$F$36</f>
        <v>1.0462492949802595E-2</v>
      </c>
      <c r="F22" s="61">
        <v>742</v>
      </c>
      <c r="H22" s="23">
        <f t="shared" si="3"/>
        <v>-0.44750558451228595</v>
      </c>
      <c r="I22" s="5"/>
      <c r="J22" s="4">
        <v>537700300</v>
      </c>
      <c r="K22" s="5">
        <v>1343</v>
      </c>
    </row>
    <row r="23" spans="1:11" x14ac:dyDescent="0.3">
      <c r="A23" s="58" t="s">
        <v>7</v>
      </c>
      <c r="B23" s="59">
        <f t="shared" si="2"/>
        <v>-6.0323671043859273E-2</v>
      </c>
      <c r="C23" s="55">
        <f t="shared" si="4"/>
        <v>3.8549368667802606E-3</v>
      </c>
      <c r="D23" s="60">
        <v>199178572</v>
      </c>
      <c r="E23" s="55">
        <f t="shared" si="5"/>
        <v>7.6424139875916524E-3</v>
      </c>
      <c r="F23" s="61">
        <v>542</v>
      </c>
      <c r="H23" s="23">
        <f t="shared" si="3"/>
        <v>4.6332046332046239E-2</v>
      </c>
      <c r="I23" s="5"/>
      <c r="J23" s="4">
        <v>211965084</v>
      </c>
      <c r="K23" s="5">
        <v>518</v>
      </c>
    </row>
    <row r="24" spans="1:11" x14ac:dyDescent="0.3">
      <c r="A24" s="58" t="s">
        <v>8</v>
      </c>
      <c r="B24" s="59">
        <f t="shared" si="2"/>
        <v>-0.3030070476992629</v>
      </c>
      <c r="C24" s="55">
        <f t="shared" si="4"/>
        <v>3.6772931813581305E-5</v>
      </c>
      <c r="D24" s="60">
        <v>1900000</v>
      </c>
      <c r="E24" s="55">
        <f t="shared" si="5"/>
        <v>1.4100394811054709E-5</v>
      </c>
      <c r="F24" s="61">
        <v>1</v>
      </c>
      <c r="H24" s="23">
        <f t="shared" si="3"/>
        <v>-0.66666666666666674</v>
      </c>
      <c r="I24" s="5"/>
      <c r="J24" s="4">
        <v>2725996</v>
      </c>
      <c r="K24" s="5">
        <v>3</v>
      </c>
    </row>
    <row r="25" spans="1:11" x14ac:dyDescent="0.3">
      <c r="A25" s="58" t="s">
        <v>9</v>
      </c>
      <c r="B25" s="59">
        <f t="shared" si="2"/>
        <v>-0.75882440005681173</v>
      </c>
      <c r="C25" s="55">
        <f t="shared" si="4"/>
        <v>1.0084215156644387E-3</v>
      </c>
      <c r="D25" s="60">
        <v>52103566</v>
      </c>
      <c r="E25" s="55">
        <f t="shared" si="5"/>
        <v>4.9351381838691488E-4</v>
      </c>
      <c r="F25" s="61">
        <v>35</v>
      </c>
      <c r="H25" s="23">
        <f t="shared" si="3"/>
        <v>-0.66666666666666674</v>
      </c>
      <c r="I25" s="5"/>
      <c r="J25" s="4">
        <v>216039956</v>
      </c>
      <c r="K25" s="5">
        <v>105</v>
      </c>
    </row>
    <row r="26" spans="1:11" x14ac:dyDescent="0.3">
      <c r="A26" s="58" t="s">
        <v>10</v>
      </c>
      <c r="B26" s="59">
        <f t="shared" si="2"/>
        <v>0.13527309735404702</v>
      </c>
      <c r="C26" s="55">
        <f t="shared" si="4"/>
        <v>0.11455611654863392</v>
      </c>
      <c r="D26" s="60">
        <v>5918935769</v>
      </c>
      <c r="E26" s="55">
        <f t="shared" si="5"/>
        <v>5.3694303440496333E-2</v>
      </c>
      <c r="F26" s="61">
        <v>3808</v>
      </c>
      <c r="H26" s="23">
        <f t="shared" si="3"/>
        <v>0.16274809160305348</v>
      </c>
      <c r="I26" s="5"/>
      <c r="J26" s="4">
        <v>5213666899</v>
      </c>
      <c r="K26" s="5">
        <v>3275</v>
      </c>
    </row>
    <row r="27" spans="1:11" x14ac:dyDescent="0.3">
      <c r="A27" s="58" t="s">
        <v>11</v>
      </c>
      <c r="B27" s="59">
        <f t="shared" si="2"/>
        <v>8.1474917538250979E-2</v>
      </c>
      <c r="C27" s="55">
        <f t="shared" si="4"/>
        <v>3.219712204232901E-2</v>
      </c>
      <c r="D27" s="60">
        <v>1663575050</v>
      </c>
      <c r="E27" s="55">
        <f t="shared" si="5"/>
        <v>7.2335025380710662E-3</v>
      </c>
      <c r="F27" s="61">
        <v>513</v>
      </c>
      <c r="H27" s="23">
        <f t="shared" si="3"/>
        <v>4.9079754601226933E-2</v>
      </c>
      <c r="I27" s="5"/>
      <c r="J27" s="4">
        <v>1538246540</v>
      </c>
      <c r="K27" s="5">
        <v>489</v>
      </c>
    </row>
    <row r="28" spans="1:11" x14ac:dyDescent="0.3">
      <c r="A28" s="58" t="s">
        <v>12</v>
      </c>
      <c r="B28" s="59">
        <f t="shared" si="2"/>
        <v>0.19142316197107645</v>
      </c>
      <c r="C28" s="55">
        <f t="shared" si="4"/>
        <v>3.5030438117299662E-3</v>
      </c>
      <c r="D28" s="60">
        <v>180996807</v>
      </c>
      <c r="E28" s="55">
        <f t="shared" si="5"/>
        <v>8.178228990411731E-3</v>
      </c>
      <c r="F28" s="61">
        <v>580</v>
      </c>
      <c r="H28" s="23">
        <f t="shared" si="3"/>
        <v>7.0110701107011009E-2</v>
      </c>
      <c r="I28" s="5"/>
      <c r="J28" s="4">
        <v>151916475</v>
      </c>
      <c r="K28" s="5">
        <v>542</v>
      </c>
    </row>
    <row r="29" spans="1:11" x14ac:dyDescent="0.3">
      <c r="A29" s="58" t="s">
        <v>13</v>
      </c>
      <c r="B29" s="59">
        <f t="shared" si="2"/>
        <v>7.7766087154782504E-3</v>
      </c>
      <c r="C29" s="55">
        <f t="shared" si="4"/>
        <v>0.15765609567812164</v>
      </c>
      <c r="D29" s="60">
        <v>8145844430</v>
      </c>
      <c r="E29" s="55">
        <f t="shared" si="5"/>
        <v>8.2882120699379586E-2</v>
      </c>
      <c r="F29" s="61">
        <v>5878</v>
      </c>
      <c r="H29" s="23">
        <f t="shared" si="3"/>
        <v>-3.5128036769533799E-2</v>
      </c>
      <c r="I29" s="5"/>
      <c r="J29" s="4">
        <v>8082986209</v>
      </c>
      <c r="K29" s="5">
        <v>6092</v>
      </c>
    </row>
    <row r="30" spans="1:11" x14ac:dyDescent="0.3">
      <c r="A30" s="58" t="s">
        <v>14</v>
      </c>
      <c r="B30" s="59">
        <f t="shared" si="2"/>
        <v>2.1569932249114743E-2</v>
      </c>
      <c r="C30" s="55">
        <f t="shared" si="4"/>
        <v>3.9393119330346808E-3</v>
      </c>
      <c r="D30" s="60">
        <v>203538100</v>
      </c>
      <c r="E30" s="55">
        <f t="shared" si="5"/>
        <v>8.7281443880428654E-3</v>
      </c>
      <c r="F30" s="61">
        <v>619</v>
      </c>
      <c r="H30" s="23">
        <f t="shared" si="3"/>
        <v>-9.3704245973645683E-2</v>
      </c>
      <c r="I30" s="5"/>
      <c r="J30" s="4">
        <v>199240496</v>
      </c>
      <c r="K30" s="5">
        <v>683</v>
      </c>
    </row>
    <row r="31" spans="1:11" x14ac:dyDescent="0.3">
      <c r="A31" s="58" t="s">
        <v>15</v>
      </c>
      <c r="B31" s="59">
        <f t="shared" si="2"/>
        <v>7.2052192168603924E-2</v>
      </c>
      <c r="C31" s="55">
        <f t="shared" si="4"/>
        <v>0.45333648219896844</v>
      </c>
      <c r="D31" s="60">
        <v>23423188571</v>
      </c>
      <c r="E31" s="55">
        <f t="shared" si="5"/>
        <v>0.72501410039481107</v>
      </c>
      <c r="F31" s="61">
        <v>51418</v>
      </c>
      <c r="H31" s="23">
        <f t="shared" si="3"/>
        <v>4.3554148400714476E-2</v>
      </c>
      <c r="I31" s="5"/>
      <c r="J31" s="4">
        <v>21848925586</v>
      </c>
      <c r="K31" s="5">
        <v>49272</v>
      </c>
    </row>
    <row r="32" spans="1:11" x14ac:dyDescent="0.3">
      <c r="A32" s="58" t="s">
        <v>16</v>
      </c>
      <c r="B32" s="59">
        <f t="shared" si="2"/>
        <v>-9.151119493110127E-2</v>
      </c>
      <c r="C32" s="55">
        <f t="shared" si="4"/>
        <v>7.7965659783735628E-3</v>
      </c>
      <c r="D32" s="60">
        <v>402836397</v>
      </c>
      <c r="E32" s="55">
        <f t="shared" si="5"/>
        <v>6.2605752961082907E-3</v>
      </c>
      <c r="F32" s="61">
        <v>444</v>
      </c>
      <c r="H32" s="23">
        <f t="shared" si="3"/>
        <v>-0.17472118959107807</v>
      </c>
      <c r="I32" s="5"/>
      <c r="J32" s="4">
        <v>443413716</v>
      </c>
      <c r="K32" s="5">
        <v>538</v>
      </c>
    </row>
    <row r="33" spans="1:11" x14ac:dyDescent="0.3">
      <c r="A33" s="58" t="s">
        <v>17</v>
      </c>
      <c r="B33" s="59">
        <f t="shared" si="2"/>
        <v>2.8089785453478511E-2</v>
      </c>
      <c r="C33" s="55">
        <f t="shared" si="4"/>
        <v>2.5160427030345105E-5</v>
      </c>
      <c r="D33" s="60">
        <v>1300000</v>
      </c>
      <c r="E33" s="55">
        <f t="shared" si="5"/>
        <v>5.6401579244218838E-5</v>
      </c>
      <c r="F33" s="61">
        <v>4</v>
      </c>
      <c r="H33" s="23">
        <f t="shared" si="3"/>
        <v>-0.33333333333333337</v>
      </c>
      <c r="I33" s="5"/>
      <c r="J33" s="4">
        <v>1264481</v>
      </c>
      <c r="K33" s="5">
        <v>6</v>
      </c>
    </row>
    <row r="34" spans="1:11" x14ac:dyDescent="0.3">
      <c r="A34" s="58" t="s">
        <v>18</v>
      </c>
      <c r="B34" s="59">
        <f t="shared" si="2"/>
        <v>-0.91339538888598037</v>
      </c>
      <c r="C34" s="55">
        <f t="shared" si="4"/>
        <v>-5.7309394918464226E-5</v>
      </c>
      <c r="D34" s="60">
        <v>-2961087</v>
      </c>
      <c r="E34" s="55">
        <f t="shared" si="5"/>
        <v>2.5380710659898478E-4</v>
      </c>
      <c r="F34" s="61">
        <v>18</v>
      </c>
      <c r="H34" s="23">
        <f t="shared" si="3"/>
        <v>-0.70491803278688525</v>
      </c>
      <c r="I34" s="5"/>
      <c r="J34" s="4">
        <v>-34190870</v>
      </c>
      <c r="K34" s="5">
        <v>61</v>
      </c>
    </row>
    <row r="35" spans="1:11" x14ac:dyDescent="0.3">
      <c r="A35" s="58" t="s">
        <v>19</v>
      </c>
      <c r="B35" s="59">
        <f t="shared" si="2"/>
        <v>7.2383450814802242E-2</v>
      </c>
      <c r="C35" s="55">
        <f t="shared" si="4"/>
        <v>1.9356176344239015E-2</v>
      </c>
      <c r="D35" s="60">
        <v>1000103425</v>
      </c>
      <c r="E35" s="55">
        <f t="shared" si="5"/>
        <v>3.4235758601240833E-2</v>
      </c>
      <c r="F35" s="61">
        <v>2428</v>
      </c>
      <c r="H35" s="23">
        <f t="shared" si="3"/>
        <v>8.199643493761144E-2</v>
      </c>
      <c r="I35" s="5"/>
      <c r="J35" s="4">
        <v>932598712</v>
      </c>
      <c r="K35" s="5">
        <v>2244</v>
      </c>
    </row>
    <row r="36" spans="1:11" ht="15" thickBot="1" x14ac:dyDescent="0.35">
      <c r="A36" s="62"/>
      <c r="B36" s="63"/>
      <c r="C36" s="64"/>
      <c r="D36" s="63">
        <f>SUM(D21:D35)</f>
        <v>51668439428</v>
      </c>
      <c r="E36" s="86"/>
      <c r="F36" s="65">
        <f>SUM(F21:F35)</f>
        <v>70920</v>
      </c>
      <c r="H36" s="16"/>
      <c r="I36" s="16"/>
      <c r="J36" s="15"/>
      <c r="K36" s="16"/>
    </row>
    <row r="37" spans="1:11" ht="15" thickBot="1" x14ac:dyDescent="0.35">
      <c r="A37" s="80" t="s">
        <v>22</v>
      </c>
      <c r="B37" s="81"/>
      <c r="C37" s="81"/>
      <c r="D37" s="81"/>
      <c r="E37" s="81"/>
      <c r="F37" s="82"/>
      <c r="G37" s="31"/>
      <c r="H37" s="20"/>
      <c r="I37" s="20"/>
      <c r="J37" s="20"/>
      <c r="K37" s="20"/>
    </row>
    <row r="38" spans="1:11" ht="29.4" thickBot="1" x14ac:dyDescent="0.35">
      <c r="A38" s="72" t="s">
        <v>2</v>
      </c>
      <c r="B38" s="74" t="s">
        <v>23</v>
      </c>
      <c r="C38" s="74" t="s">
        <v>25</v>
      </c>
      <c r="D38" s="74" t="s">
        <v>0</v>
      </c>
      <c r="E38" s="74" t="s">
        <v>26</v>
      </c>
      <c r="F38" s="66" t="s">
        <v>1</v>
      </c>
      <c r="G38" s="31"/>
      <c r="H38" s="31"/>
      <c r="I38" s="31"/>
      <c r="J38" s="31"/>
      <c r="K38" s="31"/>
    </row>
    <row r="39" spans="1:11" x14ac:dyDescent="0.3">
      <c r="A39" s="67" t="s">
        <v>5</v>
      </c>
      <c r="B39" s="68">
        <f>(D39/J39)-1</f>
        <v>1.8345453776993148E-2</v>
      </c>
      <c r="C39" s="69">
        <f>D39/$D$54</f>
        <v>9.9447307996460566E-2</v>
      </c>
      <c r="D39" s="73">
        <f t="shared" ref="D39:D53" si="6">D3-D21</f>
        <v>40626359075</v>
      </c>
      <c r="E39" s="87">
        <f>F39/$F$54</f>
        <v>0.48446040918319538</v>
      </c>
      <c r="F39" s="75">
        <f>F3-F21</f>
        <v>3102</v>
      </c>
      <c r="J39" s="1">
        <f t="shared" ref="J39:J54" si="7">J3-J21</f>
        <v>39894476795</v>
      </c>
    </row>
    <row r="40" spans="1:11" x14ac:dyDescent="0.3">
      <c r="A40" s="70" t="s">
        <v>6</v>
      </c>
      <c r="B40" s="68">
        <f>(D40/J40)-1</f>
        <v>6.6385309473396825E-2</v>
      </c>
      <c r="C40" s="69">
        <f t="shared" ref="C40:C53" si="8">D40/$D$54</f>
        <v>3.8243145137180803E-3</v>
      </c>
      <c r="D40" s="71">
        <f t="shared" si="6"/>
        <v>1562314534</v>
      </c>
      <c r="E40" s="87">
        <f t="shared" ref="E40:E53" si="9">F40/$F$54</f>
        <v>0.28549117601124474</v>
      </c>
      <c r="F40" s="76">
        <f t="shared" ref="F40:F53" si="10">F4-F22</f>
        <v>1828</v>
      </c>
      <c r="J40" s="1">
        <f t="shared" si="7"/>
        <v>1465056317</v>
      </c>
    </row>
    <row r="41" spans="1:11" x14ac:dyDescent="0.3">
      <c r="A41" s="70" t="s">
        <v>7</v>
      </c>
      <c r="B41" s="68"/>
      <c r="C41" s="69"/>
      <c r="D41" s="71">
        <f t="shared" si="6"/>
        <v>0</v>
      </c>
      <c r="E41" s="87"/>
      <c r="F41" s="76">
        <f t="shared" si="10"/>
        <v>0</v>
      </c>
      <c r="J41" s="1">
        <f t="shared" si="7"/>
        <v>0</v>
      </c>
    </row>
    <row r="42" spans="1:11" x14ac:dyDescent="0.3">
      <c r="A42" s="70" t="s">
        <v>8</v>
      </c>
      <c r="B42" s="68"/>
      <c r="C42" s="69"/>
      <c r="D42" s="71">
        <f t="shared" si="6"/>
        <v>0</v>
      </c>
      <c r="E42" s="87"/>
      <c r="F42" s="76">
        <f t="shared" si="10"/>
        <v>0</v>
      </c>
      <c r="J42" s="1">
        <f t="shared" si="7"/>
        <v>0</v>
      </c>
    </row>
    <row r="43" spans="1:11" x14ac:dyDescent="0.3">
      <c r="A43" s="70" t="s">
        <v>9</v>
      </c>
      <c r="B43" s="68"/>
      <c r="C43" s="69"/>
      <c r="D43" s="71">
        <f t="shared" si="6"/>
        <v>0</v>
      </c>
      <c r="E43" s="87"/>
      <c r="F43" s="76">
        <f t="shared" si="10"/>
        <v>0</v>
      </c>
      <c r="J43" s="1">
        <f t="shared" si="7"/>
        <v>0</v>
      </c>
    </row>
    <row r="44" spans="1:11" x14ac:dyDescent="0.3">
      <c r="A44" s="70" t="s">
        <v>10</v>
      </c>
      <c r="B44" s="68">
        <f>(D44/J44)-1</f>
        <v>2.1314153309164086E-2</v>
      </c>
      <c r="C44" s="69">
        <f t="shared" si="8"/>
        <v>3.4969658959651287E-4</v>
      </c>
      <c r="D44" s="71">
        <f t="shared" si="6"/>
        <v>142858560</v>
      </c>
      <c r="E44" s="87">
        <f t="shared" si="9"/>
        <v>8.9020771513353119E-3</v>
      </c>
      <c r="F44" s="76">
        <f t="shared" si="10"/>
        <v>57</v>
      </c>
      <c r="J44" s="1">
        <f t="shared" si="7"/>
        <v>139877196</v>
      </c>
    </row>
    <row r="45" spans="1:11" x14ac:dyDescent="0.3">
      <c r="A45" s="70" t="s">
        <v>11</v>
      </c>
      <c r="B45" s="68">
        <f>(D45/J45)-1</f>
        <v>0.15513981089610929</v>
      </c>
      <c r="C45" s="69">
        <f t="shared" si="8"/>
        <v>0.8839032966822985</v>
      </c>
      <c r="D45" s="71">
        <f t="shared" si="6"/>
        <v>361093461875</v>
      </c>
      <c r="E45" s="87">
        <f t="shared" si="9"/>
        <v>0.14165235046072153</v>
      </c>
      <c r="F45" s="76">
        <f t="shared" si="10"/>
        <v>907</v>
      </c>
      <c r="J45" s="1">
        <f t="shared" si="7"/>
        <v>312597192538</v>
      </c>
    </row>
    <row r="46" spans="1:11" x14ac:dyDescent="0.3">
      <c r="A46" s="70" t="s">
        <v>12</v>
      </c>
      <c r="B46" s="68"/>
      <c r="C46" s="69"/>
      <c r="D46" s="71">
        <f t="shared" si="6"/>
        <v>0</v>
      </c>
      <c r="E46" s="87"/>
      <c r="F46" s="76">
        <f t="shared" si="10"/>
        <v>0</v>
      </c>
      <c r="J46" s="1">
        <f t="shared" si="7"/>
        <v>0</v>
      </c>
    </row>
    <row r="47" spans="1:11" x14ac:dyDescent="0.3">
      <c r="A47" s="70" t="s">
        <v>13</v>
      </c>
      <c r="B47" s="68">
        <f>(D47/J47)-1</f>
        <v>-1.4543187155002801E-4</v>
      </c>
      <c r="C47" s="69">
        <f t="shared" si="8"/>
        <v>1.2690362676642246E-3</v>
      </c>
      <c r="D47" s="71">
        <f t="shared" si="6"/>
        <v>518428544</v>
      </c>
      <c r="E47" s="87">
        <f t="shared" si="9"/>
        <v>9.6829611119787599E-3</v>
      </c>
      <c r="F47" s="76">
        <f t="shared" si="10"/>
        <v>62</v>
      </c>
      <c r="J47" s="1">
        <f t="shared" si="7"/>
        <v>518503951</v>
      </c>
    </row>
    <row r="48" spans="1:11" x14ac:dyDescent="0.3">
      <c r="A48" s="70" t="s">
        <v>14</v>
      </c>
      <c r="B48" s="68">
        <f>(D48/J48)-1</f>
        <v>5.7660092688631037E-2</v>
      </c>
      <c r="C48" s="69">
        <f t="shared" si="8"/>
        <v>5.5154719390230859E-3</v>
      </c>
      <c r="D48" s="71">
        <f t="shared" si="6"/>
        <v>2253188628</v>
      </c>
      <c r="E48" s="87">
        <f t="shared" si="9"/>
        <v>3.685772294237076E-2</v>
      </c>
      <c r="F48" s="76">
        <f t="shared" si="10"/>
        <v>236</v>
      </c>
      <c r="J48" s="1">
        <f t="shared" si="7"/>
        <v>2130352316</v>
      </c>
    </row>
    <row r="49" spans="1:10" x14ac:dyDescent="0.3">
      <c r="A49" s="70" t="s">
        <v>15</v>
      </c>
      <c r="B49" s="68"/>
      <c r="C49" s="69"/>
      <c r="D49" s="71">
        <f t="shared" si="6"/>
        <v>0</v>
      </c>
      <c r="E49" s="87"/>
      <c r="F49" s="76">
        <f t="shared" si="10"/>
        <v>0</v>
      </c>
      <c r="J49" s="1">
        <f t="shared" si="7"/>
        <v>0</v>
      </c>
    </row>
    <row r="50" spans="1:10" x14ac:dyDescent="0.3">
      <c r="A50" s="70" t="s">
        <v>16</v>
      </c>
      <c r="B50" s="68"/>
      <c r="C50" s="69"/>
      <c r="D50" s="71">
        <f t="shared" si="6"/>
        <v>0</v>
      </c>
      <c r="E50" s="87"/>
      <c r="F50" s="76">
        <f t="shared" si="10"/>
        <v>0</v>
      </c>
      <c r="J50" s="1">
        <f t="shared" si="7"/>
        <v>0</v>
      </c>
    </row>
    <row r="51" spans="1:10" x14ac:dyDescent="0.3">
      <c r="A51" s="70" t="s">
        <v>17</v>
      </c>
      <c r="B51" s="68"/>
      <c r="C51" s="69"/>
      <c r="D51" s="71">
        <f t="shared" si="6"/>
        <v>0</v>
      </c>
      <c r="E51" s="87"/>
      <c r="F51" s="76">
        <f t="shared" si="10"/>
        <v>0</v>
      </c>
      <c r="J51" s="1">
        <f t="shared" si="7"/>
        <v>0</v>
      </c>
    </row>
    <row r="52" spans="1:10" x14ac:dyDescent="0.3">
      <c r="A52" s="70" t="s">
        <v>18</v>
      </c>
      <c r="B52" s="68"/>
      <c r="C52" s="69"/>
      <c r="D52" s="71">
        <f t="shared" si="6"/>
        <v>0</v>
      </c>
      <c r="E52" s="87"/>
      <c r="F52" s="76">
        <f t="shared" si="10"/>
        <v>0</v>
      </c>
      <c r="J52" s="1">
        <f t="shared" si="7"/>
        <v>0</v>
      </c>
    </row>
    <row r="53" spans="1:10" x14ac:dyDescent="0.3">
      <c r="A53" s="70" t="s">
        <v>19</v>
      </c>
      <c r="B53" s="68">
        <f>(D53/J53)-1</f>
        <v>3.6844076546106219E-2</v>
      </c>
      <c r="C53" s="69">
        <f t="shared" si="8"/>
        <v>5.6908760112390775E-3</v>
      </c>
      <c r="D53" s="71">
        <f t="shared" si="6"/>
        <v>2324844955</v>
      </c>
      <c r="E53" s="87">
        <f t="shared" si="9"/>
        <v>3.2953303139153518E-2</v>
      </c>
      <c r="F53" s="76">
        <f t="shared" si="10"/>
        <v>211</v>
      </c>
      <c r="J53" s="1">
        <f t="shared" si="7"/>
        <v>2242231988</v>
      </c>
    </row>
    <row r="54" spans="1:10" ht="15" thickBot="1" x14ac:dyDescent="0.35">
      <c r="A54" s="36"/>
      <c r="B54" s="37"/>
      <c r="C54" s="77"/>
      <c r="D54" s="37">
        <f>SUM(D39:D53)</f>
        <v>408521456171</v>
      </c>
      <c r="E54" s="37"/>
      <c r="F54" s="38">
        <f>SUM(F39:F53)</f>
        <v>6403</v>
      </c>
      <c r="J54" s="1">
        <f t="shared" si="7"/>
        <v>407934395175</v>
      </c>
    </row>
    <row r="55" spans="1:10" x14ac:dyDescent="0.3">
      <c r="A55" s="21"/>
      <c r="B55" s="28"/>
      <c r="C55" s="28"/>
      <c r="D55" s="28"/>
      <c r="E55" s="28"/>
      <c r="F55" s="27"/>
    </row>
    <row r="56" spans="1:10" x14ac:dyDescent="0.3">
      <c r="A56" s="21"/>
      <c r="B56" s="28"/>
      <c r="C56" s="28"/>
      <c r="D56" s="28"/>
      <c r="E56" s="28"/>
      <c r="F56" s="27"/>
    </row>
    <row r="57" spans="1:10" x14ac:dyDescent="0.3">
      <c r="C57" s="4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6"/>
  <sheetViews>
    <sheetView workbookViewId="0">
      <selection activeCell="E23" sqref="E23"/>
    </sheetView>
  </sheetViews>
  <sheetFormatPr defaultRowHeight="14.4" x14ac:dyDescent="0.3"/>
  <cols>
    <col min="1" max="1" width="14.44140625" customWidth="1"/>
    <col min="2" max="2" width="27.88671875" style="1" bestFit="1" customWidth="1"/>
    <col min="3" max="3" width="28.5546875" style="2" bestFit="1" customWidth="1"/>
    <col min="4" max="4" width="27.88671875" style="1" bestFit="1" customWidth="1"/>
    <col min="5" max="5" width="28.5546875" style="2" bestFit="1" customWidth="1"/>
  </cols>
  <sheetData>
    <row r="1" spans="1:5" x14ac:dyDescent="0.3">
      <c r="A1" s="6" t="s">
        <v>2</v>
      </c>
      <c r="B1" s="7" t="s">
        <v>0</v>
      </c>
      <c r="C1" s="8" t="s">
        <v>1</v>
      </c>
      <c r="D1" s="7" t="s">
        <v>3</v>
      </c>
      <c r="E1" s="8" t="s">
        <v>4</v>
      </c>
    </row>
    <row r="2" spans="1:5" x14ac:dyDescent="0.3">
      <c r="A2" s="3" t="s">
        <v>5</v>
      </c>
      <c r="B2" s="4">
        <v>50813864242</v>
      </c>
      <c r="C2" s="5">
        <v>6992</v>
      </c>
      <c r="D2" s="4">
        <v>49494681289</v>
      </c>
      <c r="E2" s="5">
        <v>7388</v>
      </c>
    </row>
    <row r="3" spans="1:5" x14ac:dyDescent="0.3">
      <c r="A3" s="3" t="s">
        <v>6</v>
      </c>
      <c r="B3" s="4">
        <v>1852709195</v>
      </c>
      <c r="C3" s="5">
        <v>2570</v>
      </c>
      <c r="D3" s="4">
        <v>2002756617</v>
      </c>
      <c r="E3" s="5">
        <v>2992</v>
      </c>
    </row>
    <row r="4" spans="1:5" x14ac:dyDescent="0.3">
      <c r="A4" s="3" t="s">
        <v>7</v>
      </c>
      <c r="B4" s="4">
        <v>199178572</v>
      </c>
      <c r="C4" s="5">
        <v>542</v>
      </c>
      <c r="D4" s="4">
        <v>211965084</v>
      </c>
      <c r="E4" s="5">
        <v>518</v>
      </c>
    </row>
    <row r="5" spans="1:5" x14ac:dyDescent="0.3">
      <c r="A5" s="3" t="s">
        <v>8</v>
      </c>
      <c r="B5" s="4">
        <v>1900000</v>
      </c>
      <c r="C5" s="5">
        <v>1</v>
      </c>
      <c r="D5" s="4">
        <v>2725996</v>
      </c>
      <c r="E5" s="5">
        <v>3</v>
      </c>
    </row>
    <row r="6" spans="1:5" x14ac:dyDescent="0.3">
      <c r="A6" s="3" t="s">
        <v>9</v>
      </c>
      <c r="B6" s="4">
        <v>52103566</v>
      </c>
      <c r="C6" s="5">
        <v>35</v>
      </c>
      <c r="D6" s="4">
        <v>216039956</v>
      </c>
      <c r="E6" s="5">
        <v>105</v>
      </c>
    </row>
    <row r="7" spans="1:5" x14ac:dyDescent="0.3">
      <c r="A7" s="3" t="s">
        <v>10</v>
      </c>
      <c r="B7" s="4">
        <v>6061794329</v>
      </c>
      <c r="C7" s="5">
        <v>3865</v>
      </c>
      <c r="D7" s="4">
        <v>5353544095</v>
      </c>
      <c r="E7" s="5">
        <v>3331</v>
      </c>
    </row>
    <row r="8" spans="1:5" x14ac:dyDescent="0.3">
      <c r="A8" s="3" t="s">
        <v>11</v>
      </c>
      <c r="B8" s="4">
        <v>362757036925</v>
      </c>
      <c r="C8" s="5">
        <v>1420</v>
      </c>
      <c r="D8" s="4">
        <v>314135439078</v>
      </c>
      <c r="E8" s="5">
        <v>1324</v>
      </c>
    </row>
    <row r="9" spans="1:5" x14ac:dyDescent="0.3">
      <c r="A9" s="3" t="s">
        <v>12</v>
      </c>
      <c r="B9" s="4">
        <v>180996807</v>
      </c>
      <c r="C9" s="5">
        <v>580</v>
      </c>
      <c r="D9" s="4">
        <v>151916475</v>
      </c>
      <c r="E9" s="5">
        <v>542</v>
      </c>
    </row>
    <row r="10" spans="1:5" x14ac:dyDescent="0.3">
      <c r="A10" s="3" t="s">
        <v>13</v>
      </c>
      <c r="B10" s="4">
        <v>8664272974</v>
      </c>
      <c r="C10" s="5">
        <v>5940</v>
      </c>
      <c r="D10" s="4">
        <v>8601490160</v>
      </c>
      <c r="E10" s="5">
        <v>6157</v>
      </c>
    </row>
    <row r="11" spans="1:5" x14ac:dyDescent="0.3">
      <c r="A11" s="3" t="s">
        <v>14</v>
      </c>
      <c r="B11" s="4">
        <v>2456726728</v>
      </c>
      <c r="C11" s="5">
        <v>855</v>
      </c>
      <c r="D11" s="4">
        <v>2329592812</v>
      </c>
      <c r="E11" s="5">
        <v>910</v>
      </c>
    </row>
    <row r="12" spans="1:5" x14ac:dyDescent="0.3">
      <c r="A12" s="3" t="s">
        <v>15</v>
      </c>
      <c r="B12" s="4">
        <v>23423188571</v>
      </c>
      <c r="C12" s="5">
        <v>51418</v>
      </c>
      <c r="D12" s="4">
        <v>21848925586</v>
      </c>
      <c r="E12" s="5">
        <v>49272</v>
      </c>
    </row>
    <row r="13" spans="1:5" x14ac:dyDescent="0.3">
      <c r="A13" s="3" t="s">
        <v>16</v>
      </c>
      <c r="B13" s="4">
        <v>402836397</v>
      </c>
      <c r="C13" s="5">
        <v>444</v>
      </c>
      <c r="D13" s="4">
        <v>443413716</v>
      </c>
      <c r="E13" s="5">
        <v>538</v>
      </c>
    </row>
    <row r="14" spans="1:5" x14ac:dyDescent="0.3">
      <c r="A14" s="3" t="s">
        <v>17</v>
      </c>
      <c r="B14" s="4">
        <v>1300000</v>
      </c>
      <c r="C14" s="5">
        <v>4</v>
      </c>
      <c r="D14" s="4">
        <v>1264481</v>
      </c>
      <c r="E14" s="5">
        <v>6</v>
      </c>
    </row>
    <row r="15" spans="1:5" x14ac:dyDescent="0.3">
      <c r="A15" s="3" t="s">
        <v>18</v>
      </c>
      <c r="B15" s="4">
        <v>-2961087</v>
      </c>
      <c r="C15" s="5">
        <v>18</v>
      </c>
      <c r="D15" s="4">
        <v>-34190870</v>
      </c>
      <c r="E15" s="5">
        <v>61</v>
      </c>
    </row>
    <row r="16" spans="1:5" x14ac:dyDescent="0.3">
      <c r="A16" s="3" t="s">
        <v>19</v>
      </c>
      <c r="B16" s="4">
        <v>3324948380</v>
      </c>
      <c r="C16" s="5">
        <v>2639</v>
      </c>
      <c r="D16" s="4">
        <v>3174830700</v>
      </c>
      <c r="E16" s="5">
        <v>2450</v>
      </c>
    </row>
  </sheetData>
  <pageMargins left="0.7" right="0.7" top="0.75" bottom="0.75" header="0.3" footer="0.3"/>
  <pageSetup scale="8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Tables</vt:lpstr>
      <vt:lpstr>All Awards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Cline, Gary A. - US</dc:creator>
  <cp:lastModifiedBy>Cline, Gary A. - US</cp:lastModifiedBy>
  <cp:lastPrinted>2017-02-13T17:51:47Z</cp:lastPrinted>
  <dcterms:created xsi:type="dcterms:W3CDTF">2017-02-13T17:45:07Z</dcterms:created>
  <dcterms:modified xsi:type="dcterms:W3CDTF">2017-03-13T18:04:12Z</dcterms:modified>
</cp:coreProperties>
</file>