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zmegyery\Documents\Personal\"/>
    </mc:Choice>
  </mc:AlternateContent>
  <xr:revisionPtr revIDLastSave="0" documentId="13_ncr:1_{64FCBE8A-4DEE-4D0B-A7AE-360EE7E3CB99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Master" sheetId="1" r:id="rId1"/>
    <sheet name="Background Check" sheetId="7" r:id="rId2"/>
  </sheets>
  <definedNames>
    <definedName name="_xlnm._FilterDatabase" localSheetId="0" hidden="1">Master!$G$2:$G$108</definedName>
    <definedName name="_xlnm.Extract" localSheetId="0">Master!$AA$2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7" l="1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AA25" i="1"/>
  <c r="Z25" i="1"/>
  <c r="Y37" i="1"/>
  <c r="X37" i="1"/>
  <c r="U112" i="1"/>
  <c r="U111" i="1"/>
  <c r="R111" i="1"/>
  <c r="Q111" i="1"/>
  <c r="D84" i="1"/>
  <c r="D85" i="1"/>
  <c r="D86" i="1"/>
  <c r="D88" i="1"/>
  <c r="D90" i="1"/>
  <c r="D92" i="1"/>
  <c r="D104" i="1"/>
  <c r="D105" i="1"/>
  <c r="D107" i="1"/>
  <c r="H107" i="1"/>
  <c r="D108" i="1"/>
  <c r="D111" i="1"/>
  <c r="B84" i="1"/>
  <c r="B85" i="1"/>
  <c r="B86" i="1"/>
  <c r="B88" i="1"/>
  <c r="B90" i="1"/>
  <c r="B92" i="1"/>
  <c r="B101" i="1"/>
  <c r="B102" i="1"/>
  <c r="B104" i="1"/>
  <c r="B105" i="1"/>
  <c r="B107" i="1"/>
  <c r="F107" i="1"/>
  <c r="B108" i="1"/>
  <c r="B111" i="1"/>
  <c r="E106" i="1"/>
  <c r="E103" i="1"/>
  <c r="A104" i="1"/>
  <c r="E104" i="1"/>
  <c r="A105" i="1"/>
  <c r="E105" i="1"/>
  <c r="C105" i="1"/>
  <c r="H108" i="1"/>
  <c r="G108" i="1"/>
  <c r="F108" i="1"/>
  <c r="E107" i="1"/>
  <c r="A108" i="1"/>
  <c r="E108" i="1"/>
  <c r="C104" i="1"/>
  <c r="G107" i="1"/>
  <c r="C108" i="1"/>
  <c r="C107" i="1"/>
  <c r="E101" i="1"/>
  <c r="A102" i="1"/>
  <c r="E102" i="1"/>
  <c r="E100" i="1"/>
  <c r="E99" i="1"/>
  <c r="E97" i="1"/>
  <c r="A98" i="1"/>
  <c r="E98" i="1"/>
  <c r="E95" i="1"/>
  <c r="A96" i="1"/>
  <c r="E96" i="1"/>
  <c r="E93" i="1"/>
  <c r="A94" i="1"/>
  <c r="E94" i="1"/>
  <c r="C92" i="1"/>
  <c r="C90" i="1"/>
  <c r="C88" i="1"/>
  <c r="U113" i="1"/>
  <c r="R112" i="1"/>
  <c r="Q113" i="1"/>
  <c r="R114" i="1"/>
  <c r="C86" i="1"/>
  <c r="C85" i="1"/>
  <c r="O84" i="1"/>
  <c r="C84" i="1"/>
  <c r="E4" i="7"/>
  <c r="E5" i="7"/>
  <c r="E6" i="7"/>
  <c r="E7" i="7"/>
  <c r="E8" i="7"/>
  <c r="E9" i="7"/>
  <c r="E10" i="7"/>
  <c r="E11" i="7"/>
  <c r="E12" i="7"/>
  <c r="E13" i="7"/>
  <c r="E1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80" i="1"/>
  <c r="E79" i="1"/>
  <c r="E77" i="1"/>
  <c r="E76" i="1"/>
  <c r="E78" i="1"/>
  <c r="E2" i="1"/>
  <c r="I2" i="1"/>
  <c r="E3" i="1"/>
  <c r="I3" i="1"/>
  <c r="E4" i="1"/>
  <c r="I4" i="1"/>
  <c r="E5" i="1"/>
  <c r="I5" i="1"/>
  <c r="E6" i="1"/>
  <c r="I6" i="1"/>
  <c r="E7" i="1"/>
  <c r="I7" i="1"/>
  <c r="E8" i="1"/>
  <c r="I8" i="1"/>
  <c r="E9" i="1"/>
  <c r="I9" i="1"/>
  <c r="E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E17" i="1"/>
  <c r="I17" i="1"/>
  <c r="E18" i="1"/>
  <c r="I18" i="1"/>
  <c r="E19" i="1"/>
  <c r="I19" i="1"/>
  <c r="E20" i="1"/>
  <c r="I20" i="1"/>
  <c r="E21" i="1"/>
  <c r="I21" i="1"/>
  <c r="E22" i="1"/>
  <c r="I22" i="1"/>
  <c r="E23" i="1"/>
  <c r="I23" i="1"/>
  <c r="E24" i="1"/>
  <c r="I24" i="1"/>
  <c r="E25" i="1"/>
  <c r="I25" i="1"/>
  <c r="E26" i="1"/>
  <c r="I26" i="1"/>
  <c r="E27" i="1"/>
  <c r="I27" i="1"/>
  <c r="E28" i="1"/>
  <c r="I28" i="1"/>
  <c r="E29" i="1"/>
  <c r="I29" i="1"/>
  <c r="E30" i="1"/>
  <c r="I30" i="1"/>
  <c r="E31" i="1"/>
  <c r="I31" i="1"/>
  <c r="E32" i="1"/>
  <c r="I32" i="1"/>
  <c r="E33" i="1"/>
  <c r="I33" i="1"/>
  <c r="E34" i="1"/>
  <c r="I34" i="1"/>
  <c r="E35" i="1"/>
  <c r="I35" i="1"/>
  <c r="E36" i="1"/>
  <c r="I36" i="1"/>
  <c r="E37" i="1"/>
  <c r="I37" i="1"/>
  <c r="E38" i="1"/>
  <c r="I38" i="1"/>
  <c r="E39" i="1"/>
  <c r="I39" i="1"/>
  <c r="E40" i="1"/>
  <c r="I40" i="1"/>
  <c r="E41" i="1"/>
  <c r="I41" i="1"/>
  <c r="E42" i="1"/>
  <c r="I42" i="1"/>
  <c r="E43" i="1"/>
  <c r="I43" i="1"/>
  <c r="E44" i="1"/>
  <c r="I44" i="1"/>
  <c r="E45" i="1"/>
  <c r="I45" i="1"/>
  <c r="E46" i="1"/>
  <c r="I46" i="1"/>
  <c r="E47" i="1"/>
  <c r="I47" i="1"/>
  <c r="E48" i="1"/>
  <c r="I48" i="1"/>
  <c r="E49" i="1"/>
  <c r="I49" i="1"/>
  <c r="E50" i="1"/>
  <c r="I50" i="1"/>
  <c r="E51" i="1"/>
  <c r="I51" i="1"/>
  <c r="E52" i="1"/>
  <c r="I5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I60" i="1"/>
  <c r="E61" i="1"/>
  <c r="I61" i="1"/>
  <c r="I111" i="1"/>
  <c r="J2" i="1"/>
  <c r="J18" i="1"/>
  <c r="J19" i="1"/>
  <c r="J38" i="1"/>
  <c r="J39" i="1"/>
  <c r="J52" i="1"/>
  <c r="J53" i="1"/>
  <c r="J54" i="1"/>
  <c r="J111" i="1"/>
  <c r="K3" i="1"/>
  <c r="K5" i="1"/>
  <c r="K8" i="1"/>
  <c r="K10" i="1"/>
  <c r="K12" i="1"/>
  <c r="K15" i="1"/>
  <c r="K17" i="1"/>
  <c r="K20" i="1"/>
  <c r="K24" i="1"/>
  <c r="K44" i="1"/>
  <c r="K111" i="1"/>
  <c r="L21" i="1"/>
  <c r="L23" i="1"/>
  <c r="L25" i="1"/>
  <c r="L27" i="1"/>
  <c r="L29" i="1"/>
  <c r="L31" i="1"/>
  <c r="L35" i="1"/>
  <c r="L37" i="1"/>
  <c r="L41" i="1"/>
  <c r="L43" i="1"/>
  <c r="L45" i="1"/>
  <c r="L50" i="1"/>
  <c r="L56" i="1"/>
  <c r="L58" i="1"/>
  <c r="L60" i="1"/>
  <c r="L111" i="1"/>
  <c r="M4" i="1"/>
  <c r="M6" i="1"/>
  <c r="M7" i="1"/>
  <c r="M11" i="1"/>
  <c r="M13" i="1"/>
  <c r="M14" i="1"/>
  <c r="M15" i="1"/>
  <c r="M16" i="1"/>
  <c r="M22" i="1"/>
  <c r="M26" i="1"/>
  <c r="M28" i="1"/>
  <c r="M30" i="1"/>
  <c r="M31" i="1"/>
  <c r="M32" i="1"/>
  <c r="M34" i="1"/>
  <c r="M42" i="1"/>
  <c r="M46" i="1"/>
  <c r="M47" i="1"/>
  <c r="M48" i="1"/>
  <c r="M49" i="1"/>
  <c r="M57" i="1"/>
  <c r="M61" i="1"/>
  <c r="M111" i="1"/>
  <c r="N9" i="1"/>
  <c r="N33" i="1"/>
  <c r="N36" i="1"/>
  <c r="N40" i="1"/>
  <c r="N51" i="1"/>
  <c r="N55" i="1"/>
  <c r="N59" i="1"/>
  <c r="N111" i="1"/>
  <c r="E75" i="1"/>
  <c r="E74" i="1"/>
  <c r="E73" i="1"/>
  <c r="E71" i="1"/>
  <c r="E70" i="1"/>
  <c r="E72" i="1"/>
  <c r="E69" i="1"/>
  <c r="E68" i="1"/>
  <c r="E67" i="1"/>
  <c r="E66" i="1"/>
  <c r="E65" i="1"/>
  <c r="E64" i="1"/>
  <c r="E63" i="1"/>
  <c r="I115" i="1"/>
  <c r="J114" i="1"/>
  <c r="K114" i="1"/>
  <c r="N114" i="1"/>
  <c r="L114" i="1"/>
  <c r="M114" i="1"/>
  <c r="M112" i="1"/>
  <c r="E62" i="1"/>
  <c r="I112" i="1"/>
</calcChain>
</file>

<file path=xl/sharedStrings.xml><?xml version="1.0" encoding="utf-8"?>
<sst xmlns="http://schemas.openxmlformats.org/spreadsheetml/2006/main" count="1145" uniqueCount="147">
  <si>
    <t>Date</t>
  </si>
  <si>
    <t>Departure City</t>
  </si>
  <si>
    <t>Airport Code</t>
  </si>
  <si>
    <t>Arrival City</t>
  </si>
  <si>
    <t>San Francisco</t>
  </si>
  <si>
    <t>Departure Country</t>
  </si>
  <si>
    <t>Arrival Country</t>
  </si>
  <si>
    <t>USA</t>
  </si>
  <si>
    <t>SFO</t>
  </si>
  <si>
    <t>London</t>
  </si>
  <si>
    <t>UK</t>
  </si>
  <si>
    <t>LHR</t>
  </si>
  <si>
    <t>STN</t>
  </si>
  <si>
    <t>Verona</t>
  </si>
  <si>
    <t>Italy</t>
  </si>
  <si>
    <t>VRN</t>
  </si>
  <si>
    <t>Bergamo</t>
  </si>
  <si>
    <t>BGY</t>
  </si>
  <si>
    <t>Rome</t>
  </si>
  <si>
    <t>FCO</t>
  </si>
  <si>
    <t>Paris</t>
  </si>
  <si>
    <t>France</t>
  </si>
  <si>
    <t>ORY</t>
  </si>
  <si>
    <t>Sofia</t>
  </si>
  <si>
    <t>Bulgaria</t>
  </si>
  <si>
    <t>SOF</t>
  </si>
  <si>
    <t>LGW</t>
  </si>
  <si>
    <t>Marseille</t>
  </si>
  <si>
    <t>MRS</t>
  </si>
  <si>
    <t>Barcelona</t>
  </si>
  <si>
    <t>Spain</t>
  </si>
  <si>
    <t>BCN</t>
  </si>
  <si>
    <t>Seattle</t>
  </si>
  <si>
    <t>SEA</t>
  </si>
  <si>
    <t>Budapest</t>
  </si>
  <si>
    <t>Hungary</t>
  </si>
  <si>
    <t>BUD</t>
  </si>
  <si>
    <t>Milan</t>
  </si>
  <si>
    <t>MXP</t>
  </si>
  <si>
    <t>LTN</t>
  </si>
  <si>
    <t>Amsterdam</t>
  </si>
  <si>
    <t>Netherlands</t>
  </si>
  <si>
    <t>AMS</t>
  </si>
  <si>
    <t>Venice</t>
  </si>
  <si>
    <t>VCE</t>
  </si>
  <si>
    <t>Prague</t>
  </si>
  <si>
    <t>Czech Republic</t>
  </si>
  <si>
    <t>PRG</t>
  </si>
  <si>
    <t>Arrival Date</t>
  </si>
  <si>
    <t># of Days</t>
  </si>
  <si>
    <t>Frankfurt</t>
  </si>
  <si>
    <t>Germany</t>
  </si>
  <si>
    <t>FRA</t>
  </si>
  <si>
    <t># Days in London</t>
  </si>
  <si>
    <t>TOTAL</t>
  </si>
  <si>
    <t># Days in USA</t>
  </si>
  <si>
    <t># Days WFA</t>
  </si>
  <si>
    <t># Days WFL</t>
  </si>
  <si>
    <t># Days WFBud</t>
  </si>
  <si>
    <t>Munich</t>
  </si>
  <si>
    <t>Innsbruck</t>
  </si>
  <si>
    <t>Austria</t>
  </si>
  <si>
    <t>Zurich</t>
  </si>
  <si>
    <t>Switzerland</t>
  </si>
  <si>
    <t>ZRH</t>
  </si>
  <si>
    <t>Madrid</t>
  </si>
  <si>
    <t>MAD</t>
  </si>
  <si>
    <t>Price - Airfare</t>
  </si>
  <si>
    <t>Price - Trains</t>
  </si>
  <si>
    <t>Price - Else</t>
  </si>
  <si>
    <t>-</t>
  </si>
  <si>
    <t>New York City</t>
  </si>
  <si>
    <t>JFK</t>
  </si>
  <si>
    <t>EWR</t>
  </si>
  <si>
    <t>Unique Departures</t>
  </si>
  <si>
    <t>Unique Arrivals</t>
  </si>
  <si>
    <t>Lisbon</t>
  </si>
  <si>
    <t>Portugal</t>
  </si>
  <si>
    <t>LIS</t>
  </si>
  <si>
    <t>Copenhagen</t>
  </si>
  <si>
    <t>Denmark</t>
  </si>
  <si>
    <t>CPH</t>
  </si>
  <si>
    <t>Malmo</t>
  </si>
  <si>
    <t>Sweden</t>
  </si>
  <si>
    <t>Brussels</t>
  </si>
  <si>
    <t>Belgium</t>
  </si>
  <si>
    <t>CRL</t>
  </si>
  <si>
    <t>Helsinki</t>
  </si>
  <si>
    <t>Finland</t>
  </si>
  <si>
    <t>HEL</t>
  </si>
  <si>
    <t>Airline</t>
  </si>
  <si>
    <t>Flight - hours</t>
  </si>
  <si>
    <t>Flight - minutes</t>
  </si>
  <si>
    <t>Train - hours</t>
  </si>
  <si>
    <t>Train - minutes</t>
  </si>
  <si>
    <t>Ryanair</t>
  </si>
  <si>
    <t>easyJet</t>
  </si>
  <si>
    <t>Trainline</t>
  </si>
  <si>
    <t>Eurostar</t>
  </si>
  <si>
    <t>Gatwick Express</t>
  </si>
  <si>
    <t>National Express</t>
  </si>
  <si>
    <t>Stansted Express</t>
  </si>
  <si>
    <t>Leonardo Express</t>
  </si>
  <si>
    <t>British Airways</t>
  </si>
  <si>
    <t>Alaska Air</t>
  </si>
  <si>
    <t>Wizz Air</t>
  </si>
  <si>
    <t>KLM</t>
  </si>
  <si>
    <t>Lufthansa</t>
  </si>
  <si>
    <t>Swiss</t>
  </si>
  <si>
    <t>Condor</t>
  </si>
  <si>
    <t>Norwegian</t>
  </si>
  <si>
    <t>Trenitalia</t>
  </si>
  <si>
    <t>Finn Air</t>
  </si>
  <si>
    <t>LIN</t>
  </si>
  <si>
    <t>- train -</t>
  </si>
  <si>
    <t>CDG</t>
  </si>
  <si>
    <t>MEGYERY, SUZANNA</t>
  </si>
  <si>
    <t>TRAVEL RECORD:</t>
  </si>
  <si>
    <t>2017 JULY 19 - PRESENT</t>
  </si>
  <si>
    <t>Reykjavik</t>
  </si>
  <si>
    <t>Iceland</t>
  </si>
  <si>
    <t>KEF</t>
  </si>
  <si>
    <t>IcelandAir</t>
  </si>
  <si>
    <t>TAP</t>
  </si>
  <si>
    <t>Warsaw</t>
  </si>
  <si>
    <t>Poland</t>
  </si>
  <si>
    <t>WAW</t>
  </si>
  <si>
    <t>England</t>
  </si>
  <si>
    <t>Denver</t>
  </si>
  <si>
    <t>DEN</t>
  </si>
  <si>
    <t>Oslo</t>
  </si>
  <si>
    <t>Norway</t>
  </si>
  <si>
    <t>OSL</t>
  </si>
  <si>
    <t>Tromsø</t>
  </si>
  <si>
    <t>TOS</t>
  </si>
  <si>
    <t>Hong Kong</t>
  </si>
  <si>
    <t>China</t>
  </si>
  <si>
    <t>HKG</t>
  </si>
  <si>
    <t>Auckland</t>
  </si>
  <si>
    <t>New Zealand</t>
  </si>
  <si>
    <t>AKL</t>
  </si>
  <si>
    <t>Air New Zealand</t>
  </si>
  <si>
    <t>Cathay Pacific</t>
  </si>
  <si>
    <t>Napier</t>
  </si>
  <si>
    <t>NPE</t>
  </si>
  <si>
    <t>Gisborne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</si>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</sst>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[$€-1]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/>
    <xf numFmtId="14" fontId="0" fillId="0" borderId="0" xfId="0" applyNumberFormat="1" applyFont="1" applyFill="1" applyAlignment="1">
      <alignment horizontal="left"/>
    </xf>
    <xf numFmtId="0" fontId="0" fillId="0" borderId="0" xfId="0" applyFont="1" applyFill="1"/>
    <xf numFmtId="14" fontId="0" fillId="0" borderId="0" xfId="0" applyNumberFormat="1" applyFont="1" applyFill="1"/>
    <xf numFmtId="0" fontId="0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164" fontId="1" fillId="0" borderId="0" xfId="0" applyNumberFormat="1" applyFont="1" applyFill="1" applyAlignment="1">
      <alignment horizontal="center" wrapText="1"/>
    </xf>
    <xf numFmtId="0" fontId="3" fillId="0" borderId="0" xfId="0" applyFont="1"/>
    <xf numFmtId="0" fontId="4" fillId="0" borderId="0" xfId="0" applyFont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14" fontId="0" fillId="0" borderId="2" xfId="0" applyNumberFormat="1" applyFill="1" applyBorder="1" applyAlignment="1">
      <alignment horizontal="left"/>
    </xf>
    <xf numFmtId="0" fontId="0" fillId="0" borderId="2" xfId="0" applyFill="1" applyBorder="1"/>
    <xf numFmtId="14" fontId="0" fillId="0" borderId="2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14" fontId="0" fillId="0" borderId="3" xfId="0" applyNumberForma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Fill="1" applyBorder="1"/>
    <xf numFmtId="0" fontId="0" fillId="0" borderId="3" xfId="0" applyFill="1" applyBorder="1" applyAlignment="1">
      <alignment horizontal="center"/>
    </xf>
    <xf numFmtId="10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1" showRuler="0" zoomScaleNormal="100" zoomScalePageLayoutView="125" workbookViewId="0">
      <pane ySplit="1" topLeftCell="A2" activePane="bottomLeft" state="frozen"/>
      <selection pane="bottomLeft" activeCell="R113" sqref="R113"/>
    </sheetView>
  </sheetViews>
  <sheetFormatPr defaultColWidth="10.83203125" defaultRowHeight="15.5" x14ac:dyDescent="0.35"/>
  <cols>
    <col min="1" max="1" width="9.9140625" style="12" bestFit="1" customWidth="1"/>
    <col min="2" max="2" width="12.5" style="8" bestFit="1" customWidth="1"/>
    <col min="3" max="3" width="16.6640625" style="8" bestFit="1" customWidth="1"/>
    <col min="4" max="4" width="7.1640625" style="8" bestFit="1" customWidth="1"/>
    <col min="5" max="5" width="11" style="8" bestFit="1" customWidth="1"/>
    <col min="6" max="6" width="12.5" style="8" bestFit="1" customWidth="1"/>
    <col min="7" max="7" width="13.6640625" style="8" bestFit="1" customWidth="1"/>
    <col min="8" max="8" width="7.1640625" style="8" bestFit="1" customWidth="1"/>
    <col min="9" max="10" width="0" style="10" hidden="1" customWidth="1"/>
    <col min="11" max="11" width="12.5" style="10" hidden="1" customWidth="1"/>
    <col min="12" max="13" width="15.1640625" style="10" hidden="1" customWidth="1"/>
    <col min="14" max="14" width="0" style="10" hidden="1" customWidth="1"/>
    <col min="15" max="15" width="13.1640625" style="10" bestFit="1" customWidth="1"/>
    <col min="16" max="16" width="15.33203125" style="10" bestFit="1" customWidth="1"/>
    <col min="17" max="17" width="12.6640625" style="10" bestFit="1" customWidth="1"/>
    <col min="18" max="18" width="14" style="10" bestFit="1" customWidth="1"/>
    <col min="19" max="19" width="11.6640625" style="10" bestFit="1" customWidth="1"/>
    <col min="20" max="20" width="13.6640625" style="10" bestFit="1" customWidth="1"/>
    <col min="21" max="21" width="12.5" style="16" bestFit="1" customWidth="1"/>
    <col min="22" max="22" width="11.83203125" style="16" bestFit="1" customWidth="1"/>
    <col min="23" max="23" width="11.83203125" style="16" customWidth="1"/>
    <col min="24" max="24" width="16.83203125" style="8" bestFit="1" customWidth="1"/>
    <col min="25" max="25" width="13.83203125" style="8" bestFit="1" customWidth="1"/>
    <col min="26" max="26" width="16.83203125" style="8" bestFit="1" customWidth="1"/>
    <col min="27" max="27" width="13.83203125" style="8" bestFit="1" customWidth="1"/>
    <col min="28" max="16384" width="10.83203125" style="8"/>
  </cols>
  <sheetData>
    <row r="1" spans="1:27" s="19" customFormat="1" ht="31" x14ac:dyDescent="0.35">
      <c r="A1" s="18" t="s">
        <v>0</v>
      </c>
      <c r="B1" s="19" t="s">
        <v>1</v>
      </c>
      <c r="C1" s="19" t="s">
        <v>5</v>
      </c>
      <c r="D1" s="19" t="s">
        <v>2</v>
      </c>
      <c r="E1" s="19" t="s">
        <v>48</v>
      </c>
      <c r="F1" s="19" t="s">
        <v>3</v>
      </c>
      <c r="G1" s="19" t="s">
        <v>6</v>
      </c>
      <c r="H1" s="19" t="s">
        <v>2</v>
      </c>
      <c r="I1" s="18" t="s">
        <v>49</v>
      </c>
      <c r="J1" s="18" t="s">
        <v>55</v>
      </c>
      <c r="K1" s="18" t="s">
        <v>53</v>
      </c>
      <c r="L1" s="18" t="s">
        <v>58</v>
      </c>
      <c r="M1" s="18" t="s">
        <v>57</v>
      </c>
      <c r="N1" s="18" t="s">
        <v>56</v>
      </c>
      <c r="O1" s="18" t="s">
        <v>90</v>
      </c>
      <c r="P1" s="20" t="s">
        <v>97</v>
      </c>
      <c r="Q1" s="20" t="s">
        <v>91</v>
      </c>
      <c r="R1" s="20" t="s">
        <v>92</v>
      </c>
      <c r="S1" s="20" t="s">
        <v>93</v>
      </c>
      <c r="T1" s="20" t="s">
        <v>94</v>
      </c>
      <c r="U1" s="21" t="s">
        <v>67</v>
      </c>
      <c r="V1" s="21" t="s">
        <v>68</v>
      </c>
      <c r="W1" s="21" t="s">
        <v>69</v>
      </c>
      <c r="X1" s="19" t="s">
        <v>74</v>
      </c>
      <c r="Y1" s="19" t="s">
        <v>75</v>
      </c>
      <c r="Z1" s="19" t="s">
        <v>74</v>
      </c>
      <c r="AA1" s="19" t="s">
        <v>75</v>
      </c>
    </row>
    <row r="2" spans="1:27" s="4" customFormat="1" x14ac:dyDescent="0.35">
      <c r="A2" s="3">
        <v>42660</v>
      </c>
      <c r="B2" s="4" t="s">
        <v>32</v>
      </c>
      <c r="C2" s="4" t="s">
        <v>7</v>
      </c>
      <c r="D2" s="4" t="s">
        <v>33</v>
      </c>
      <c r="E2" s="5">
        <f>A2</f>
        <v>42660</v>
      </c>
      <c r="F2" s="4" t="s">
        <v>4</v>
      </c>
      <c r="G2" s="4" t="s">
        <v>7</v>
      </c>
      <c r="H2" s="4" t="s">
        <v>8</v>
      </c>
      <c r="I2" s="6">
        <f t="shared" ref="I2:I37" si="0">A3-E2</f>
        <v>12</v>
      </c>
      <c r="J2" s="6">
        <f>I2</f>
        <v>12</v>
      </c>
      <c r="K2" s="6"/>
      <c r="L2" s="6"/>
      <c r="M2" s="6"/>
      <c r="N2" s="6"/>
      <c r="O2" s="6"/>
      <c r="P2" s="6"/>
      <c r="Q2" s="6">
        <v>2</v>
      </c>
      <c r="R2" s="6">
        <v>15</v>
      </c>
      <c r="S2" s="6"/>
      <c r="T2" s="6"/>
      <c r="U2" s="6"/>
      <c r="V2" s="15"/>
      <c r="W2" s="15">
        <v>200</v>
      </c>
      <c r="X2" s="4" t="s">
        <v>33</v>
      </c>
      <c r="Y2" s="4" t="s">
        <v>8</v>
      </c>
      <c r="Z2" s="8" t="s">
        <v>7</v>
      </c>
      <c r="AA2" s="4" t="s">
        <v>7</v>
      </c>
    </row>
    <row r="3" spans="1:27" x14ac:dyDescent="0.35">
      <c r="A3" s="7">
        <v>42672</v>
      </c>
      <c r="B3" s="8" t="s">
        <v>4</v>
      </c>
      <c r="C3" s="8" t="s">
        <v>7</v>
      </c>
      <c r="D3" s="8" t="s">
        <v>8</v>
      </c>
      <c r="E3" s="9">
        <f>A3+1</f>
        <v>42673</v>
      </c>
      <c r="F3" s="8" t="s">
        <v>9</v>
      </c>
      <c r="G3" s="8" t="s">
        <v>10</v>
      </c>
      <c r="H3" s="8" t="s">
        <v>11</v>
      </c>
      <c r="I3" s="6">
        <f t="shared" si="0"/>
        <v>12</v>
      </c>
      <c r="J3" s="6"/>
      <c r="K3" s="6">
        <f>I3</f>
        <v>12</v>
      </c>
      <c r="Q3" s="10">
        <v>11</v>
      </c>
      <c r="R3" s="10">
        <v>25</v>
      </c>
      <c r="X3" s="8" t="s">
        <v>8</v>
      </c>
      <c r="Y3" s="8" t="s">
        <v>11</v>
      </c>
      <c r="Z3" s="8" t="s">
        <v>10</v>
      </c>
      <c r="AA3" s="8" t="s">
        <v>10</v>
      </c>
    </row>
    <row r="4" spans="1:27" x14ac:dyDescent="0.35">
      <c r="A4" s="7">
        <v>42685</v>
      </c>
      <c r="B4" s="8" t="s">
        <v>9</v>
      </c>
      <c r="C4" s="8" t="s">
        <v>10</v>
      </c>
      <c r="D4" s="8" t="s">
        <v>12</v>
      </c>
      <c r="E4" s="9">
        <f t="shared" ref="E4:E17" si="1">A4</f>
        <v>42685</v>
      </c>
      <c r="F4" s="8" t="s">
        <v>13</v>
      </c>
      <c r="G4" s="8" t="s">
        <v>14</v>
      </c>
      <c r="H4" s="8" t="s">
        <v>15</v>
      </c>
      <c r="I4" s="6">
        <f>A5-E4</f>
        <v>2</v>
      </c>
      <c r="J4" s="6"/>
      <c r="K4" s="6"/>
      <c r="M4" s="10">
        <f>I4</f>
        <v>2</v>
      </c>
      <c r="O4" s="10" t="s">
        <v>95</v>
      </c>
      <c r="P4" s="10" t="s">
        <v>100</v>
      </c>
      <c r="Q4" s="10">
        <v>2</v>
      </c>
      <c r="R4" s="10">
        <v>10</v>
      </c>
      <c r="U4" s="16">
        <v>99.61</v>
      </c>
      <c r="X4" s="8" t="s">
        <v>12</v>
      </c>
      <c r="Y4" s="8" t="s">
        <v>15</v>
      </c>
      <c r="Z4" s="8" t="s">
        <v>14</v>
      </c>
      <c r="AA4" s="8" t="s">
        <v>14</v>
      </c>
    </row>
    <row r="5" spans="1:27" x14ac:dyDescent="0.35">
      <c r="A5" s="7">
        <v>42687</v>
      </c>
      <c r="B5" s="8" t="s">
        <v>16</v>
      </c>
      <c r="C5" s="8" t="s">
        <v>14</v>
      </c>
      <c r="D5" s="8" t="s">
        <v>17</v>
      </c>
      <c r="E5" s="9">
        <f t="shared" si="1"/>
        <v>42687</v>
      </c>
      <c r="F5" s="8" t="s">
        <v>9</v>
      </c>
      <c r="G5" s="8" t="s">
        <v>10</v>
      </c>
      <c r="H5" s="8" t="s">
        <v>12</v>
      </c>
      <c r="I5" s="6">
        <f t="shared" si="0"/>
        <v>5</v>
      </c>
      <c r="J5" s="6"/>
      <c r="K5" s="6">
        <f>I5</f>
        <v>5</v>
      </c>
      <c r="O5" s="10" t="s">
        <v>95</v>
      </c>
      <c r="P5" s="10" t="s">
        <v>100</v>
      </c>
      <c r="Q5" s="10">
        <v>2</v>
      </c>
      <c r="R5" s="10">
        <v>10</v>
      </c>
      <c r="U5" s="16">
        <v>111.72</v>
      </c>
      <c r="X5" s="8" t="s">
        <v>17</v>
      </c>
      <c r="Y5" s="8" t="s">
        <v>12</v>
      </c>
      <c r="Z5" s="8" t="s">
        <v>21</v>
      </c>
      <c r="AA5" s="8" t="s">
        <v>21</v>
      </c>
    </row>
    <row r="6" spans="1:27" x14ac:dyDescent="0.35">
      <c r="A6" s="7">
        <v>42692</v>
      </c>
      <c r="B6" s="8" t="s">
        <v>9</v>
      </c>
      <c r="C6" s="8" t="s">
        <v>10</v>
      </c>
      <c r="D6" s="8" t="s">
        <v>12</v>
      </c>
      <c r="E6" s="9">
        <f t="shared" si="1"/>
        <v>42692</v>
      </c>
      <c r="F6" s="8" t="s">
        <v>16</v>
      </c>
      <c r="G6" s="8" t="s">
        <v>14</v>
      </c>
      <c r="H6" s="8" t="s">
        <v>17</v>
      </c>
      <c r="I6" s="6">
        <f t="shared" si="0"/>
        <v>7</v>
      </c>
      <c r="J6" s="6"/>
      <c r="K6" s="6"/>
      <c r="M6" s="10">
        <f>I6</f>
        <v>7</v>
      </c>
      <c r="O6" s="10" t="s">
        <v>95</v>
      </c>
      <c r="P6" s="10" t="s">
        <v>101</v>
      </c>
      <c r="Q6" s="10">
        <v>2</v>
      </c>
      <c r="R6" s="10">
        <v>5</v>
      </c>
      <c r="U6" s="16">
        <v>106.65</v>
      </c>
      <c r="X6" s="8" t="s">
        <v>19</v>
      </c>
      <c r="Y6" s="8" t="s">
        <v>17</v>
      </c>
      <c r="Z6" s="8" t="s">
        <v>24</v>
      </c>
      <c r="AA6" s="8" t="s">
        <v>24</v>
      </c>
    </row>
    <row r="7" spans="1:27" x14ac:dyDescent="0.35">
      <c r="A7" s="7">
        <v>42699</v>
      </c>
      <c r="B7" s="8" t="s">
        <v>18</v>
      </c>
      <c r="C7" s="8" t="s">
        <v>14</v>
      </c>
      <c r="D7" s="8" t="s">
        <v>19</v>
      </c>
      <c r="E7" s="9">
        <f t="shared" si="1"/>
        <v>42699</v>
      </c>
      <c r="F7" s="8" t="s">
        <v>20</v>
      </c>
      <c r="G7" s="8" t="s">
        <v>21</v>
      </c>
      <c r="H7" s="8" t="s">
        <v>22</v>
      </c>
      <c r="I7" s="6">
        <f t="shared" si="0"/>
        <v>2</v>
      </c>
      <c r="J7" s="6"/>
      <c r="K7" s="6"/>
      <c r="M7" s="10">
        <f>I7</f>
        <v>2</v>
      </c>
      <c r="O7" s="10" t="s">
        <v>96</v>
      </c>
      <c r="P7" s="10" t="s">
        <v>102</v>
      </c>
      <c r="Q7" s="10">
        <v>2</v>
      </c>
      <c r="R7" s="10">
        <v>10</v>
      </c>
      <c r="U7" s="16">
        <v>104.91</v>
      </c>
      <c r="X7" s="8" t="s">
        <v>25</v>
      </c>
      <c r="Y7" s="8" t="s">
        <v>22</v>
      </c>
      <c r="Z7" s="8" t="s">
        <v>30</v>
      </c>
      <c r="AA7" s="8" t="s">
        <v>30</v>
      </c>
    </row>
    <row r="8" spans="1:27" x14ac:dyDescent="0.35">
      <c r="A8" s="7">
        <v>42701</v>
      </c>
      <c r="B8" s="8" t="s">
        <v>20</v>
      </c>
      <c r="C8" s="8" t="s">
        <v>21</v>
      </c>
      <c r="E8" s="9">
        <f t="shared" si="1"/>
        <v>42701</v>
      </c>
      <c r="F8" s="8" t="s">
        <v>9</v>
      </c>
      <c r="G8" s="8" t="s">
        <v>10</v>
      </c>
      <c r="I8" s="6">
        <f t="shared" si="0"/>
        <v>3</v>
      </c>
      <c r="J8" s="6"/>
      <c r="K8" s="6">
        <f>I8</f>
        <v>3</v>
      </c>
      <c r="O8" s="10" t="s">
        <v>70</v>
      </c>
      <c r="P8" s="10" t="s">
        <v>98</v>
      </c>
      <c r="Q8" s="10">
        <v>2</v>
      </c>
      <c r="R8" s="10">
        <v>17</v>
      </c>
      <c r="U8" s="16">
        <v>82.19</v>
      </c>
      <c r="X8" s="8" t="s">
        <v>26</v>
      </c>
      <c r="Y8" s="8" t="s">
        <v>25</v>
      </c>
      <c r="Z8" s="8" t="s">
        <v>35</v>
      </c>
      <c r="AA8" s="8" t="s">
        <v>35</v>
      </c>
    </row>
    <row r="9" spans="1:27" x14ac:dyDescent="0.35">
      <c r="A9" s="7">
        <v>42704</v>
      </c>
      <c r="B9" s="8" t="s">
        <v>9</v>
      </c>
      <c r="C9" s="8" t="s">
        <v>10</v>
      </c>
      <c r="D9" s="8" t="s">
        <v>12</v>
      </c>
      <c r="E9" s="9">
        <f t="shared" si="1"/>
        <v>42704</v>
      </c>
      <c r="F9" s="8" t="s">
        <v>23</v>
      </c>
      <c r="G9" s="8" t="s">
        <v>24</v>
      </c>
      <c r="H9" s="8" t="s">
        <v>25</v>
      </c>
      <c r="I9" s="6">
        <f t="shared" si="0"/>
        <v>2</v>
      </c>
      <c r="J9" s="6"/>
      <c r="K9" s="6"/>
      <c r="N9" s="10">
        <f>I9</f>
        <v>2</v>
      </c>
      <c r="O9" s="10" t="s">
        <v>95</v>
      </c>
      <c r="Q9" s="10">
        <v>3</v>
      </c>
      <c r="R9" s="10">
        <v>10</v>
      </c>
      <c r="U9" s="16" t="s">
        <v>70</v>
      </c>
      <c r="X9" s="8" t="s">
        <v>15</v>
      </c>
      <c r="Y9" s="8" t="s">
        <v>26</v>
      </c>
      <c r="Z9" s="8" t="s">
        <v>41</v>
      </c>
      <c r="AA9" s="8" t="s">
        <v>41</v>
      </c>
    </row>
    <row r="10" spans="1:27" x14ac:dyDescent="0.35">
      <c r="A10" s="7">
        <v>42706</v>
      </c>
      <c r="B10" s="8" t="s">
        <v>23</v>
      </c>
      <c r="C10" s="8" t="s">
        <v>24</v>
      </c>
      <c r="D10" s="8" t="s">
        <v>25</v>
      </c>
      <c r="E10" s="9">
        <f t="shared" si="1"/>
        <v>42706</v>
      </c>
      <c r="F10" s="8" t="s">
        <v>9</v>
      </c>
      <c r="G10" s="8" t="s">
        <v>10</v>
      </c>
      <c r="H10" s="8" t="s">
        <v>12</v>
      </c>
      <c r="I10" s="6">
        <f t="shared" si="0"/>
        <v>7</v>
      </c>
      <c r="J10" s="6"/>
      <c r="K10" s="6">
        <f>I10</f>
        <v>7</v>
      </c>
      <c r="O10" s="10" t="s">
        <v>95</v>
      </c>
      <c r="Q10" s="10">
        <v>3</v>
      </c>
      <c r="R10" s="10">
        <v>20</v>
      </c>
      <c r="U10" s="16" t="s">
        <v>70</v>
      </c>
      <c r="X10" s="8" t="s">
        <v>31</v>
      </c>
      <c r="Y10" s="8" t="s">
        <v>28</v>
      </c>
      <c r="Z10" s="8" t="s">
        <v>46</v>
      </c>
      <c r="AA10" s="8" t="s">
        <v>46</v>
      </c>
    </row>
    <row r="11" spans="1:27" x14ac:dyDescent="0.35">
      <c r="A11" s="7">
        <v>42713</v>
      </c>
      <c r="B11" s="8" t="s">
        <v>9</v>
      </c>
      <c r="C11" s="8" t="s">
        <v>10</v>
      </c>
      <c r="D11" s="8" t="s">
        <v>26</v>
      </c>
      <c r="E11" s="9">
        <f t="shared" si="1"/>
        <v>42713</v>
      </c>
      <c r="F11" s="8" t="s">
        <v>13</v>
      </c>
      <c r="G11" s="8" t="s">
        <v>14</v>
      </c>
      <c r="H11" s="8" t="s">
        <v>15</v>
      </c>
      <c r="I11" s="6">
        <f t="shared" si="0"/>
        <v>3</v>
      </c>
      <c r="J11" s="6"/>
      <c r="K11" s="6"/>
      <c r="M11" s="10">
        <f>I11</f>
        <v>3</v>
      </c>
      <c r="O11" s="10" t="s">
        <v>96</v>
      </c>
      <c r="P11" s="10" t="s">
        <v>99</v>
      </c>
      <c r="Q11" s="10">
        <v>2</v>
      </c>
      <c r="R11" s="10">
        <v>5</v>
      </c>
      <c r="U11" s="16">
        <v>193.65</v>
      </c>
      <c r="X11" s="8" t="s">
        <v>11</v>
      </c>
      <c r="Y11" s="8" t="s">
        <v>8</v>
      </c>
      <c r="Z11" s="8" t="s">
        <v>51</v>
      </c>
      <c r="AA11" s="8" t="s">
        <v>51</v>
      </c>
    </row>
    <row r="12" spans="1:27" x14ac:dyDescent="0.35">
      <c r="A12" s="7">
        <v>42716</v>
      </c>
      <c r="B12" s="8" t="s">
        <v>13</v>
      </c>
      <c r="C12" s="8" t="s">
        <v>14</v>
      </c>
      <c r="D12" s="8" t="s">
        <v>15</v>
      </c>
      <c r="E12" s="9">
        <f t="shared" si="1"/>
        <v>42716</v>
      </c>
      <c r="F12" s="8" t="s">
        <v>9</v>
      </c>
      <c r="G12" s="8" t="s">
        <v>10</v>
      </c>
      <c r="H12" s="8" t="s">
        <v>26</v>
      </c>
      <c r="I12" s="6">
        <f t="shared" si="0"/>
        <v>5</v>
      </c>
      <c r="J12" s="6"/>
      <c r="K12" s="6">
        <f>I12</f>
        <v>5</v>
      </c>
      <c r="O12" s="10" t="s">
        <v>96</v>
      </c>
      <c r="P12" s="10" t="s">
        <v>99</v>
      </c>
      <c r="Q12" s="10">
        <v>2</v>
      </c>
      <c r="R12" s="10">
        <v>0</v>
      </c>
      <c r="U12" s="16" t="s">
        <v>70</v>
      </c>
      <c r="X12" s="8" t="s">
        <v>33</v>
      </c>
      <c r="Y12" s="8" t="s">
        <v>33</v>
      </c>
      <c r="Z12" s="8" t="s">
        <v>61</v>
      </c>
      <c r="AA12" s="8" t="s">
        <v>61</v>
      </c>
    </row>
    <row r="13" spans="1:27" x14ac:dyDescent="0.35">
      <c r="A13" s="7">
        <v>42721</v>
      </c>
      <c r="B13" s="8" t="s">
        <v>9</v>
      </c>
      <c r="C13" s="8" t="s">
        <v>10</v>
      </c>
      <c r="D13" s="8" t="s">
        <v>26</v>
      </c>
      <c r="E13" s="9">
        <f t="shared" si="1"/>
        <v>42721</v>
      </c>
      <c r="F13" s="8" t="s">
        <v>27</v>
      </c>
      <c r="G13" s="8" t="s">
        <v>21</v>
      </c>
      <c r="H13" s="8" t="s">
        <v>28</v>
      </c>
      <c r="I13" s="6">
        <f t="shared" si="0"/>
        <v>2</v>
      </c>
      <c r="J13" s="6"/>
      <c r="K13" s="6"/>
      <c r="M13" s="10">
        <f>I13</f>
        <v>2</v>
      </c>
      <c r="O13" s="10" t="s">
        <v>96</v>
      </c>
      <c r="P13" s="10" t="s">
        <v>99</v>
      </c>
      <c r="Q13" s="10">
        <v>1</v>
      </c>
      <c r="R13" s="10">
        <v>50</v>
      </c>
      <c r="U13" s="16">
        <v>263.45999999999998</v>
      </c>
      <c r="V13" s="16">
        <v>23.22</v>
      </c>
      <c r="X13" s="8" t="s">
        <v>36</v>
      </c>
      <c r="Y13" s="8" t="s">
        <v>36</v>
      </c>
      <c r="Z13" s="8" t="s">
        <v>63</v>
      </c>
      <c r="AA13" s="8" t="s">
        <v>63</v>
      </c>
    </row>
    <row r="14" spans="1:27" x14ac:dyDescent="0.35">
      <c r="A14" s="7">
        <v>42723</v>
      </c>
      <c r="B14" s="8" t="s">
        <v>27</v>
      </c>
      <c r="C14" s="8" t="s">
        <v>21</v>
      </c>
      <c r="E14" s="9">
        <f t="shared" si="1"/>
        <v>42723</v>
      </c>
      <c r="F14" s="8" t="s">
        <v>29</v>
      </c>
      <c r="G14" s="8" t="s">
        <v>30</v>
      </c>
      <c r="I14" s="6">
        <f t="shared" si="0"/>
        <v>3</v>
      </c>
      <c r="J14" s="6"/>
      <c r="K14" s="6"/>
      <c r="M14" s="10">
        <f>I14</f>
        <v>3</v>
      </c>
      <c r="S14" s="10">
        <v>9</v>
      </c>
      <c r="T14" s="10">
        <v>16</v>
      </c>
      <c r="U14" s="16" t="s">
        <v>70</v>
      </c>
      <c r="W14" s="16">
        <v>230</v>
      </c>
      <c r="X14" s="8" t="s">
        <v>38</v>
      </c>
      <c r="Y14" s="8" t="s">
        <v>38</v>
      </c>
      <c r="Z14" s="8" t="s">
        <v>77</v>
      </c>
      <c r="AA14" s="8" t="s">
        <v>77</v>
      </c>
    </row>
    <row r="15" spans="1:27" x14ac:dyDescent="0.35">
      <c r="A15" s="7">
        <v>42726</v>
      </c>
      <c r="B15" s="8" t="s">
        <v>29</v>
      </c>
      <c r="C15" s="8" t="s">
        <v>30</v>
      </c>
      <c r="D15" s="8" t="s">
        <v>31</v>
      </c>
      <c r="E15" s="9">
        <f t="shared" si="1"/>
        <v>42726</v>
      </c>
      <c r="F15" s="8" t="s">
        <v>9</v>
      </c>
      <c r="G15" s="8" t="s">
        <v>10</v>
      </c>
      <c r="H15" s="8" t="s">
        <v>12</v>
      </c>
      <c r="I15" s="6">
        <f t="shared" si="0"/>
        <v>4</v>
      </c>
      <c r="J15" s="6"/>
      <c r="K15" s="6">
        <f>I15</f>
        <v>4</v>
      </c>
      <c r="M15" s="10">
        <f>I15</f>
        <v>4</v>
      </c>
      <c r="O15" s="10" t="s">
        <v>95</v>
      </c>
      <c r="P15" s="10" t="s">
        <v>101</v>
      </c>
      <c r="Q15" s="10">
        <v>1</v>
      </c>
      <c r="R15" s="10">
        <v>30</v>
      </c>
      <c r="U15" s="16" t="s">
        <v>70</v>
      </c>
      <c r="W15" s="16">
        <v>46.21</v>
      </c>
      <c r="X15" s="8" t="s">
        <v>39</v>
      </c>
      <c r="Y15" s="8" t="s">
        <v>39</v>
      </c>
      <c r="Z15" s="8" t="s">
        <v>80</v>
      </c>
      <c r="AA15" s="8" t="s">
        <v>80</v>
      </c>
    </row>
    <row r="16" spans="1:27" x14ac:dyDescent="0.35">
      <c r="A16" s="7">
        <v>42730</v>
      </c>
      <c r="B16" s="8" t="s">
        <v>9</v>
      </c>
      <c r="C16" s="8" t="s">
        <v>10</v>
      </c>
      <c r="D16" s="8" t="s">
        <v>26</v>
      </c>
      <c r="E16" s="9">
        <f t="shared" si="1"/>
        <v>42730</v>
      </c>
      <c r="F16" s="8" t="s">
        <v>13</v>
      </c>
      <c r="G16" s="8" t="s">
        <v>14</v>
      </c>
      <c r="H16" s="8" t="s">
        <v>15</v>
      </c>
      <c r="I16" s="6">
        <f t="shared" si="0"/>
        <v>7</v>
      </c>
      <c r="J16" s="6"/>
      <c r="K16" s="6"/>
      <c r="M16" s="10">
        <f>I16</f>
        <v>7</v>
      </c>
      <c r="O16" s="10" t="s">
        <v>96</v>
      </c>
      <c r="P16" s="10" t="s">
        <v>99</v>
      </c>
      <c r="Q16" s="10">
        <v>2</v>
      </c>
      <c r="R16" s="10">
        <v>5</v>
      </c>
      <c r="U16" s="16">
        <v>147.37</v>
      </c>
      <c r="V16" s="16">
        <v>46.44</v>
      </c>
      <c r="X16" s="8" t="s">
        <v>42</v>
      </c>
      <c r="Y16" s="8" t="s">
        <v>42</v>
      </c>
      <c r="Z16" s="8" t="s">
        <v>83</v>
      </c>
      <c r="AA16" s="8" t="s">
        <v>83</v>
      </c>
    </row>
    <row r="17" spans="1:27" x14ac:dyDescent="0.35">
      <c r="A17" s="7">
        <v>42737</v>
      </c>
      <c r="B17" s="8" t="s">
        <v>13</v>
      </c>
      <c r="C17" s="8" t="s">
        <v>14</v>
      </c>
      <c r="D17" s="8" t="s">
        <v>15</v>
      </c>
      <c r="E17" s="9">
        <f t="shared" si="1"/>
        <v>42737</v>
      </c>
      <c r="F17" s="8" t="s">
        <v>9</v>
      </c>
      <c r="G17" s="8" t="s">
        <v>10</v>
      </c>
      <c r="H17" s="8" t="s">
        <v>12</v>
      </c>
      <c r="I17" s="6">
        <f t="shared" si="0"/>
        <v>14</v>
      </c>
      <c r="J17" s="6"/>
      <c r="K17" s="6">
        <f>I17</f>
        <v>14</v>
      </c>
      <c r="N17" s="8"/>
      <c r="O17" s="10" t="s">
        <v>95</v>
      </c>
      <c r="P17" s="10" t="s">
        <v>101</v>
      </c>
      <c r="Q17" s="10">
        <v>2</v>
      </c>
      <c r="R17" s="10">
        <v>10</v>
      </c>
      <c r="U17" s="16">
        <v>283.63</v>
      </c>
      <c r="X17" s="8" t="s">
        <v>44</v>
      </c>
      <c r="Y17" s="8" t="s">
        <v>44</v>
      </c>
      <c r="Z17" s="8" t="s">
        <v>85</v>
      </c>
      <c r="AA17" s="8" t="s">
        <v>85</v>
      </c>
    </row>
    <row r="18" spans="1:27" x14ac:dyDescent="0.35">
      <c r="A18" s="7">
        <v>42751</v>
      </c>
      <c r="B18" s="8" t="s">
        <v>9</v>
      </c>
      <c r="C18" s="8" t="s">
        <v>10</v>
      </c>
      <c r="D18" s="8" t="s">
        <v>11</v>
      </c>
      <c r="E18" s="9">
        <f>A18+1</f>
        <v>42752</v>
      </c>
      <c r="F18" s="8" t="s">
        <v>4</v>
      </c>
      <c r="G18" s="8" t="s">
        <v>7</v>
      </c>
      <c r="H18" s="8" t="s">
        <v>8</v>
      </c>
      <c r="I18" s="6">
        <f t="shared" si="0"/>
        <v>4</v>
      </c>
      <c r="J18" s="6">
        <f>I18</f>
        <v>4</v>
      </c>
      <c r="K18" s="6"/>
      <c r="N18" s="8"/>
      <c r="O18" s="10" t="s">
        <v>103</v>
      </c>
      <c r="Q18" s="10">
        <v>11</v>
      </c>
      <c r="R18" s="10">
        <v>5</v>
      </c>
      <c r="U18" s="16" t="s">
        <v>70</v>
      </c>
      <c r="X18" s="8" t="s">
        <v>47</v>
      </c>
      <c r="Y18" s="8" t="s">
        <v>47</v>
      </c>
      <c r="Z18" s="8" t="s">
        <v>88</v>
      </c>
      <c r="AA18" s="8" t="s">
        <v>88</v>
      </c>
    </row>
    <row r="19" spans="1:27" x14ac:dyDescent="0.35">
      <c r="A19" s="7">
        <v>42756</v>
      </c>
      <c r="B19" s="8" t="s">
        <v>4</v>
      </c>
      <c r="C19" s="8" t="s">
        <v>7</v>
      </c>
      <c r="D19" s="8" t="s">
        <v>8</v>
      </c>
      <c r="E19" s="9">
        <f>A19</f>
        <v>42756</v>
      </c>
      <c r="F19" s="8" t="s">
        <v>32</v>
      </c>
      <c r="G19" s="8" t="s">
        <v>7</v>
      </c>
      <c r="H19" s="8" t="s">
        <v>33</v>
      </c>
      <c r="I19" s="6">
        <f t="shared" si="0"/>
        <v>12</v>
      </c>
      <c r="J19" s="6">
        <f>I19</f>
        <v>12</v>
      </c>
      <c r="K19" s="6"/>
      <c r="N19" s="8"/>
      <c r="O19" s="10" t="s">
        <v>104</v>
      </c>
      <c r="Q19" s="10">
        <v>2</v>
      </c>
      <c r="R19" s="10">
        <v>10</v>
      </c>
      <c r="U19" s="16">
        <v>78.2</v>
      </c>
      <c r="V19" s="16">
        <v>24</v>
      </c>
      <c r="X19" s="8" t="s">
        <v>52</v>
      </c>
      <c r="Y19" s="8" t="s">
        <v>52</v>
      </c>
      <c r="Z19" s="8" t="s">
        <v>120</v>
      </c>
      <c r="AA19" s="8" t="s">
        <v>120</v>
      </c>
    </row>
    <row r="20" spans="1:27" x14ac:dyDescent="0.35">
      <c r="A20" s="7">
        <v>42768</v>
      </c>
      <c r="B20" s="8" t="s">
        <v>32</v>
      </c>
      <c r="C20" s="8" t="s">
        <v>7</v>
      </c>
      <c r="D20" s="8" t="s">
        <v>33</v>
      </c>
      <c r="E20" s="9">
        <f>A20+1</f>
        <v>42769</v>
      </c>
      <c r="F20" s="8" t="s">
        <v>9</v>
      </c>
      <c r="G20" s="8" t="s">
        <v>10</v>
      </c>
      <c r="H20" s="8" t="s">
        <v>11</v>
      </c>
      <c r="I20" s="6">
        <f t="shared" si="0"/>
        <v>0</v>
      </c>
      <c r="J20" s="6"/>
      <c r="K20" s="6">
        <f>I20</f>
        <v>0</v>
      </c>
      <c r="N20" s="8"/>
      <c r="O20" s="10" t="s">
        <v>103</v>
      </c>
      <c r="Q20" s="10">
        <v>9</v>
      </c>
      <c r="R20" s="10">
        <v>30</v>
      </c>
      <c r="U20" s="16" t="s">
        <v>70</v>
      </c>
      <c r="X20" s="8" t="s">
        <v>64</v>
      </c>
      <c r="Y20" s="8" t="s">
        <v>64</v>
      </c>
      <c r="Z20" s="8" t="s">
        <v>125</v>
      </c>
      <c r="AA20" s="8" t="s">
        <v>125</v>
      </c>
    </row>
    <row r="21" spans="1:27" x14ac:dyDescent="0.35">
      <c r="A21" s="7">
        <v>42769</v>
      </c>
      <c r="B21" s="8" t="s">
        <v>9</v>
      </c>
      <c r="C21" s="8" t="s">
        <v>10</v>
      </c>
      <c r="D21" s="8" t="s">
        <v>11</v>
      </c>
      <c r="E21" s="9">
        <f t="shared" ref="E21:E39" si="2">A21</f>
        <v>42769</v>
      </c>
      <c r="F21" s="8" t="s">
        <v>34</v>
      </c>
      <c r="G21" s="8" t="s">
        <v>35</v>
      </c>
      <c r="H21" s="8" t="s">
        <v>36</v>
      </c>
      <c r="I21" s="6">
        <f t="shared" si="0"/>
        <v>15</v>
      </c>
      <c r="J21" s="6"/>
      <c r="K21" s="6"/>
      <c r="L21" s="10">
        <f>I21</f>
        <v>15</v>
      </c>
      <c r="N21" s="8"/>
      <c r="O21" s="8"/>
      <c r="Q21" s="10">
        <v>2</v>
      </c>
      <c r="R21" s="10">
        <v>25</v>
      </c>
      <c r="U21" s="16" t="s">
        <v>70</v>
      </c>
      <c r="X21" s="8" t="s">
        <v>66</v>
      </c>
      <c r="Y21" s="8" t="s">
        <v>66</v>
      </c>
      <c r="Z21" s="8" t="s">
        <v>127</v>
      </c>
      <c r="AA21" s="8" t="s">
        <v>127</v>
      </c>
    </row>
    <row r="22" spans="1:27" x14ac:dyDescent="0.35">
      <c r="A22" s="7">
        <v>42784</v>
      </c>
      <c r="B22" s="8" t="s">
        <v>34</v>
      </c>
      <c r="C22" s="8" t="s">
        <v>35</v>
      </c>
      <c r="D22" s="8" t="s">
        <v>36</v>
      </c>
      <c r="E22" s="9">
        <f t="shared" si="2"/>
        <v>42784</v>
      </c>
      <c r="F22" s="8" t="s">
        <v>37</v>
      </c>
      <c r="G22" s="8" t="s">
        <v>14</v>
      </c>
      <c r="H22" s="8" t="s">
        <v>38</v>
      </c>
      <c r="I22" s="6">
        <f t="shared" si="0"/>
        <v>2</v>
      </c>
      <c r="J22" s="6"/>
      <c r="K22" s="6"/>
      <c r="M22" s="10">
        <f>I22</f>
        <v>2</v>
      </c>
      <c r="N22" s="8"/>
      <c r="O22" s="10" t="s">
        <v>105</v>
      </c>
      <c r="Q22" s="10">
        <v>1</v>
      </c>
      <c r="R22" s="10">
        <v>40</v>
      </c>
      <c r="U22" s="16">
        <v>165.38</v>
      </c>
      <c r="X22" s="8" t="s">
        <v>73</v>
      </c>
      <c r="Y22" s="8" t="s">
        <v>72</v>
      </c>
      <c r="Z22" s="8" t="s">
        <v>131</v>
      </c>
      <c r="AA22" s="8" t="s">
        <v>131</v>
      </c>
    </row>
    <row r="23" spans="1:27" x14ac:dyDescent="0.35">
      <c r="A23" s="7">
        <v>42786</v>
      </c>
      <c r="B23" s="8" t="s">
        <v>37</v>
      </c>
      <c r="C23" s="8" t="s">
        <v>14</v>
      </c>
      <c r="D23" s="8" t="s">
        <v>38</v>
      </c>
      <c r="E23" s="9">
        <f t="shared" si="2"/>
        <v>42786</v>
      </c>
      <c r="F23" s="8" t="s">
        <v>34</v>
      </c>
      <c r="G23" s="8" t="s">
        <v>35</v>
      </c>
      <c r="H23" s="8" t="s">
        <v>36</v>
      </c>
      <c r="I23" s="6">
        <f t="shared" si="0"/>
        <v>3</v>
      </c>
      <c r="J23" s="6"/>
      <c r="K23" s="6"/>
      <c r="L23" s="10">
        <f>I23</f>
        <v>3</v>
      </c>
      <c r="N23" s="8"/>
      <c r="O23" s="10" t="s">
        <v>105</v>
      </c>
      <c r="Q23" s="10">
        <v>1</v>
      </c>
      <c r="R23" s="10">
        <v>35</v>
      </c>
      <c r="U23" s="16" t="s">
        <v>70</v>
      </c>
      <c r="X23" s="8" t="s">
        <v>78</v>
      </c>
      <c r="Y23" s="8" t="s">
        <v>19</v>
      </c>
      <c r="Z23" s="8" t="s">
        <v>136</v>
      </c>
      <c r="AA23" s="8" t="s">
        <v>136</v>
      </c>
    </row>
    <row r="24" spans="1:27" x14ac:dyDescent="0.35">
      <c r="A24" s="7">
        <v>42789</v>
      </c>
      <c r="B24" s="8" t="s">
        <v>34</v>
      </c>
      <c r="C24" s="8" t="s">
        <v>35</v>
      </c>
      <c r="D24" s="8" t="s">
        <v>36</v>
      </c>
      <c r="E24" s="9">
        <f t="shared" si="2"/>
        <v>42789</v>
      </c>
      <c r="F24" s="8" t="s">
        <v>9</v>
      </c>
      <c r="G24" s="8" t="s">
        <v>10</v>
      </c>
      <c r="H24" s="8" t="s">
        <v>39</v>
      </c>
      <c r="I24" s="6">
        <f t="shared" si="0"/>
        <v>2</v>
      </c>
      <c r="J24" s="6"/>
      <c r="K24" s="6">
        <f>I24</f>
        <v>2</v>
      </c>
      <c r="N24" s="8"/>
      <c r="O24" s="10" t="s">
        <v>105</v>
      </c>
      <c r="Q24" s="10">
        <v>2</v>
      </c>
      <c r="R24" s="10">
        <v>40</v>
      </c>
      <c r="U24" s="16" t="s">
        <v>70</v>
      </c>
      <c r="W24" s="16">
        <v>335.27</v>
      </c>
      <c r="X24" s="8" t="s">
        <v>81</v>
      </c>
      <c r="Y24" s="8" t="s">
        <v>78</v>
      </c>
      <c r="Z24" s="8" t="s">
        <v>139</v>
      </c>
      <c r="AA24" s="8" t="s">
        <v>139</v>
      </c>
    </row>
    <row r="25" spans="1:27" x14ac:dyDescent="0.35">
      <c r="A25" s="7">
        <v>42791</v>
      </c>
      <c r="B25" s="8" t="s">
        <v>9</v>
      </c>
      <c r="C25" s="8" t="s">
        <v>10</v>
      </c>
      <c r="D25" s="8" t="s">
        <v>39</v>
      </c>
      <c r="E25" s="9">
        <f t="shared" si="2"/>
        <v>42791</v>
      </c>
      <c r="F25" s="8" t="s">
        <v>34</v>
      </c>
      <c r="G25" s="8" t="s">
        <v>35</v>
      </c>
      <c r="H25" s="8" t="s">
        <v>36</v>
      </c>
      <c r="I25" s="6">
        <f t="shared" si="0"/>
        <v>12</v>
      </c>
      <c r="J25" s="6"/>
      <c r="K25" s="6"/>
      <c r="L25" s="10">
        <f>I25</f>
        <v>12</v>
      </c>
      <c r="N25" s="8"/>
      <c r="O25" s="10" t="s">
        <v>105</v>
      </c>
      <c r="Q25" s="10">
        <v>2</v>
      </c>
      <c r="R25" s="10">
        <v>25</v>
      </c>
      <c r="U25" s="16" t="s">
        <v>70</v>
      </c>
      <c r="X25" s="8" t="s">
        <v>86</v>
      </c>
      <c r="Y25" s="8" t="s">
        <v>81</v>
      </c>
      <c r="Z25" s="8">
        <f>ROWS(Z2:Z24)</f>
        <v>23</v>
      </c>
      <c r="AA25" s="8">
        <f>ROWS(AA2:AA24)</f>
        <v>23</v>
      </c>
    </row>
    <row r="26" spans="1:27" x14ac:dyDescent="0.35">
      <c r="A26" s="7">
        <v>42803</v>
      </c>
      <c r="B26" s="8" t="s">
        <v>34</v>
      </c>
      <c r="C26" s="8" t="s">
        <v>35</v>
      </c>
      <c r="D26" s="8" t="s">
        <v>36</v>
      </c>
      <c r="E26" s="9">
        <f t="shared" si="2"/>
        <v>42803</v>
      </c>
      <c r="F26" s="8" t="s">
        <v>40</v>
      </c>
      <c r="G26" s="8" t="s">
        <v>41</v>
      </c>
      <c r="H26" s="8" t="s">
        <v>42</v>
      </c>
      <c r="I26" s="6">
        <f t="shared" si="0"/>
        <v>4</v>
      </c>
      <c r="J26" s="6"/>
      <c r="K26" s="6"/>
      <c r="M26" s="10">
        <f>I26</f>
        <v>4</v>
      </c>
      <c r="N26" s="8"/>
      <c r="O26" s="10" t="s">
        <v>106</v>
      </c>
      <c r="P26" s="10" t="s">
        <v>70</v>
      </c>
      <c r="Q26" s="10">
        <v>2</v>
      </c>
      <c r="R26" s="10">
        <v>15</v>
      </c>
      <c r="U26" s="16">
        <v>170.46</v>
      </c>
      <c r="X26" s="8" t="s">
        <v>89</v>
      </c>
      <c r="Y26" s="8" t="s">
        <v>86</v>
      </c>
    </row>
    <row r="27" spans="1:27" x14ac:dyDescent="0.35">
      <c r="A27" s="7">
        <v>42807</v>
      </c>
      <c r="B27" s="8" t="s">
        <v>40</v>
      </c>
      <c r="C27" s="8" t="s">
        <v>41</v>
      </c>
      <c r="D27" s="8" t="s">
        <v>42</v>
      </c>
      <c r="E27" s="9">
        <f t="shared" si="2"/>
        <v>42807</v>
      </c>
      <c r="F27" s="8" t="s">
        <v>34</v>
      </c>
      <c r="G27" s="8" t="s">
        <v>35</v>
      </c>
      <c r="H27" s="8" t="s">
        <v>36</v>
      </c>
      <c r="I27" s="6">
        <f t="shared" si="0"/>
        <v>5</v>
      </c>
      <c r="J27" s="6"/>
      <c r="K27" s="6"/>
      <c r="L27" s="10">
        <f>I27</f>
        <v>5</v>
      </c>
      <c r="N27" s="8"/>
      <c r="O27" s="10" t="s">
        <v>106</v>
      </c>
      <c r="P27" s="10" t="s">
        <v>70</v>
      </c>
      <c r="Q27" s="10">
        <v>2</v>
      </c>
      <c r="R27" s="10">
        <v>0</v>
      </c>
      <c r="U27" s="16" t="s">
        <v>70</v>
      </c>
      <c r="X27" s="8" t="s">
        <v>113</v>
      </c>
      <c r="Y27" s="8" t="s">
        <v>89</v>
      </c>
    </row>
    <row r="28" spans="1:27" x14ac:dyDescent="0.35">
      <c r="A28" s="7">
        <v>42812</v>
      </c>
      <c r="B28" s="8" t="s">
        <v>34</v>
      </c>
      <c r="C28" s="8" t="s">
        <v>35</v>
      </c>
      <c r="D28" s="8" t="s">
        <v>36</v>
      </c>
      <c r="E28" s="9">
        <f t="shared" si="2"/>
        <v>42812</v>
      </c>
      <c r="F28" s="8" t="s">
        <v>43</v>
      </c>
      <c r="G28" s="8" t="s">
        <v>14</v>
      </c>
      <c r="H28" s="8" t="s">
        <v>44</v>
      </c>
      <c r="I28" s="6">
        <f t="shared" si="0"/>
        <v>2</v>
      </c>
      <c r="J28" s="6"/>
      <c r="K28" s="6"/>
      <c r="M28" s="10">
        <f>I28</f>
        <v>2</v>
      </c>
      <c r="N28" s="8"/>
      <c r="O28" s="10" t="s">
        <v>96</v>
      </c>
      <c r="P28" s="10" t="s">
        <v>70</v>
      </c>
      <c r="Q28" s="10">
        <v>1</v>
      </c>
      <c r="R28" s="10">
        <v>25</v>
      </c>
      <c r="U28" s="16">
        <v>134.05000000000001</v>
      </c>
      <c r="X28" s="8" t="s">
        <v>115</v>
      </c>
      <c r="Y28" s="8" t="s">
        <v>113</v>
      </c>
    </row>
    <row r="29" spans="1:27" x14ac:dyDescent="0.35">
      <c r="A29" s="7">
        <v>42814</v>
      </c>
      <c r="B29" s="8" t="s">
        <v>43</v>
      </c>
      <c r="C29" s="8" t="s">
        <v>14</v>
      </c>
      <c r="D29" s="8" t="s">
        <v>44</v>
      </c>
      <c r="E29" s="9">
        <f t="shared" si="2"/>
        <v>42814</v>
      </c>
      <c r="F29" s="8" t="s">
        <v>34</v>
      </c>
      <c r="G29" s="8" t="s">
        <v>35</v>
      </c>
      <c r="H29" s="8" t="s">
        <v>36</v>
      </c>
      <c r="I29" s="6">
        <f t="shared" si="0"/>
        <v>10</v>
      </c>
      <c r="J29" s="6"/>
      <c r="K29" s="6"/>
      <c r="L29" s="10">
        <f>I29</f>
        <v>10</v>
      </c>
      <c r="N29" s="8"/>
      <c r="O29" s="10" t="s">
        <v>96</v>
      </c>
      <c r="P29" s="10" t="s">
        <v>70</v>
      </c>
      <c r="Q29" s="10">
        <v>1</v>
      </c>
      <c r="R29" s="10">
        <v>20</v>
      </c>
      <c r="U29" s="16" t="s">
        <v>70</v>
      </c>
      <c r="X29" s="8" t="s">
        <v>121</v>
      </c>
      <c r="Y29" s="8" t="s">
        <v>121</v>
      </c>
    </row>
    <row r="30" spans="1:27" x14ac:dyDescent="0.35">
      <c r="A30" s="7">
        <v>42824</v>
      </c>
      <c r="B30" s="8" t="s">
        <v>34</v>
      </c>
      <c r="C30" s="8" t="s">
        <v>35</v>
      </c>
      <c r="D30" s="8" t="s">
        <v>36</v>
      </c>
      <c r="E30" s="9">
        <f t="shared" si="2"/>
        <v>42824</v>
      </c>
      <c r="F30" s="8" t="s">
        <v>37</v>
      </c>
      <c r="G30" s="8" t="s">
        <v>14</v>
      </c>
      <c r="H30" s="8" t="s">
        <v>17</v>
      </c>
      <c r="I30" s="6">
        <f t="shared" si="0"/>
        <v>9</v>
      </c>
      <c r="J30" s="6"/>
      <c r="K30" s="6"/>
      <c r="M30" s="10">
        <f>I30</f>
        <v>9</v>
      </c>
      <c r="N30" s="8"/>
      <c r="O30" s="10" t="s">
        <v>95</v>
      </c>
      <c r="Q30" s="10">
        <v>1</v>
      </c>
      <c r="R30" s="10">
        <v>35</v>
      </c>
      <c r="U30" s="16">
        <v>196.71</v>
      </c>
      <c r="X30" s="8" t="s">
        <v>126</v>
      </c>
      <c r="Y30" s="8" t="s">
        <v>126</v>
      </c>
    </row>
    <row r="31" spans="1:27" x14ac:dyDescent="0.35">
      <c r="A31" s="7">
        <v>42833</v>
      </c>
      <c r="B31" s="8" t="s">
        <v>37</v>
      </c>
      <c r="C31" s="8" t="s">
        <v>14</v>
      </c>
      <c r="D31" s="8" t="s">
        <v>17</v>
      </c>
      <c r="E31" s="9">
        <f t="shared" si="2"/>
        <v>42833</v>
      </c>
      <c r="F31" s="8" t="s">
        <v>34</v>
      </c>
      <c r="G31" s="8" t="s">
        <v>35</v>
      </c>
      <c r="H31" s="8" t="s">
        <v>36</v>
      </c>
      <c r="I31" s="6">
        <f t="shared" si="0"/>
        <v>2</v>
      </c>
      <c r="J31" s="6"/>
      <c r="K31" s="6"/>
      <c r="L31" s="10">
        <f>I31</f>
        <v>2</v>
      </c>
      <c r="M31" s="10">
        <f>I31</f>
        <v>2</v>
      </c>
      <c r="N31" s="8"/>
      <c r="O31" s="10" t="s">
        <v>95</v>
      </c>
      <c r="Q31" s="10">
        <v>1</v>
      </c>
      <c r="R31" s="10">
        <v>30</v>
      </c>
      <c r="U31" s="16">
        <v>300.39999999999998</v>
      </c>
      <c r="X31" s="8" t="s">
        <v>129</v>
      </c>
      <c r="Y31" s="8" t="s">
        <v>129</v>
      </c>
    </row>
    <row r="32" spans="1:27" x14ac:dyDescent="0.35">
      <c r="A32" s="7">
        <v>42835</v>
      </c>
      <c r="B32" s="8" t="s">
        <v>34</v>
      </c>
      <c r="C32" s="8" t="s">
        <v>35</v>
      </c>
      <c r="D32" s="8" t="s">
        <v>36</v>
      </c>
      <c r="E32" s="9">
        <f t="shared" si="2"/>
        <v>42835</v>
      </c>
      <c r="F32" s="8" t="s">
        <v>37</v>
      </c>
      <c r="G32" s="8" t="s">
        <v>14</v>
      </c>
      <c r="H32" s="8" t="s">
        <v>17</v>
      </c>
      <c r="I32" s="6">
        <f t="shared" si="0"/>
        <v>0</v>
      </c>
      <c r="J32" s="6"/>
      <c r="K32" s="6"/>
      <c r="M32" s="10">
        <f>I32</f>
        <v>0</v>
      </c>
      <c r="N32" s="8"/>
      <c r="O32" s="10" t="s">
        <v>95</v>
      </c>
      <c r="Q32" s="10">
        <v>1</v>
      </c>
      <c r="R32" s="10">
        <v>35</v>
      </c>
      <c r="U32" s="16" t="s">
        <v>70</v>
      </c>
      <c r="X32" s="8" t="s">
        <v>132</v>
      </c>
      <c r="Y32" s="8" t="s">
        <v>132</v>
      </c>
    </row>
    <row r="33" spans="1:25" x14ac:dyDescent="0.35">
      <c r="A33" s="7">
        <v>42835</v>
      </c>
      <c r="B33" s="8" t="s">
        <v>37</v>
      </c>
      <c r="C33" s="8" t="s">
        <v>14</v>
      </c>
      <c r="D33" s="8" t="s">
        <v>38</v>
      </c>
      <c r="E33" s="9">
        <f t="shared" si="2"/>
        <v>42835</v>
      </c>
      <c r="F33" s="8" t="s">
        <v>45</v>
      </c>
      <c r="G33" s="8" t="s">
        <v>46</v>
      </c>
      <c r="H33" s="8" t="s">
        <v>47</v>
      </c>
      <c r="I33" s="6">
        <f t="shared" si="0"/>
        <v>2</v>
      </c>
      <c r="J33" s="6"/>
      <c r="K33" s="6"/>
      <c r="N33" s="10">
        <f>I33</f>
        <v>2</v>
      </c>
      <c r="O33" s="10" t="s">
        <v>96</v>
      </c>
      <c r="Q33" s="10">
        <v>1</v>
      </c>
      <c r="R33" s="10">
        <v>30</v>
      </c>
      <c r="U33" s="16" t="s">
        <v>70</v>
      </c>
      <c r="W33" s="16">
        <v>222.21</v>
      </c>
      <c r="X33" s="8" t="s">
        <v>134</v>
      </c>
      <c r="Y33" s="8" t="s">
        <v>134</v>
      </c>
    </row>
    <row r="34" spans="1:25" x14ac:dyDescent="0.35">
      <c r="A34" s="7">
        <v>42837</v>
      </c>
      <c r="B34" s="8" t="s">
        <v>45</v>
      </c>
      <c r="C34" s="8" t="s">
        <v>46</v>
      </c>
      <c r="D34" s="8" t="s">
        <v>47</v>
      </c>
      <c r="E34" s="9">
        <f t="shared" si="2"/>
        <v>42837</v>
      </c>
      <c r="F34" s="8" t="s">
        <v>37</v>
      </c>
      <c r="G34" s="8" t="s">
        <v>14</v>
      </c>
      <c r="H34" s="8" t="s">
        <v>38</v>
      </c>
      <c r="I34" s="6">
        <f t="shared" si="0"/>
        <v>4</v>
      </c>
      <c r="J34" s="6"/>
      <c r="K34" s="6"/>
      <c r="M34" s="10">
        <f>I34</f>
        <v>4</v>
      </c>
      <c r="O34" s="10" t="s">
        <v>96</v>
      </c>
      <c r="Q34" s="10">
        <v>1</v>
      </c>
      <c r="R34" s="10">
        <v>25</v>
      </c>
      <c r="U34" s="16" t="s">
        <v>70</v>
      </c>
      <c r="X34" s="8" t="s">
        <v>137</v>
      </c>
      <c r="Y34" s="8" t="s">
        <v>137</v>
      </c>
    </row>
    <row r="35" spans="1:25" x14ac:dyDescent="0.35">
      <c r="A35" s="7">
        <v>42841</v>
      </c>
      <c r="B35" s="8" t="s">
        <v>37</v>
      </c>
      <c r="C35" s="8" t="s">
        <v>14</v>
      </c>
      <c r="D35" s="8" t="s">
        <v>17</v>
      </c>
      <c r="E35" s="9">
        <f t="shared" si="2"/>
        <v>42841</v>
      </c>
      <c r="F35" s="8" t="s">
        <v>34</v>
      </c>
      <c r="G35" s="8" t="s">
        <v>35</v>
      </c>
      <c r="H35" s="8" t="s">
        <v>36</v>
      </c>
      <c r="I35" s="6">
        <f t="shared" si="0"/>
        <v>1</v>
      </c>
      <c r="J35" s="6"/>
      <c r="K35" s="6"/>
      <c r="L35" s="10">
        <f>I35</f>
        <v>1</v>
      </c>
      <c r="O35" s="10" t="s">
        <v>95</v>
      </c>
      <c r="Q35" s="10">
        <v>1</v>
      </c>
      <c r="R35" s="10">
        <v>35</v>
      </c>
      <c r="U35" s="16">
        <v>104.36</v>
      </c>
      <c r="X35" s="8" t="s">
        <v>140</v>
      </c>
      <c r="Y35" s="8" t="s">
        <v>140</v>
      </c>
    </row>
    <row r="36" spans="1:25" x14ac:dyDescent="0.35">
      <c r="A36" s="7">
        <v>42842</v>
      </c>
      <c r="B36" s="8" t="s">
        <v>34</v>
      </c>
      <c r="C36" s="8" t="s">
        <v>35</v>
      </c>
      <c r="D36" s="8" t="s">
        <v>36</v>
      </c>
      <c r="E36" s="9">
        <f t="shared" si="2"/>
        <v>42842</v>
      </c>
      <c r="F36" s="8" t="s">
        <v>50</v>
      </c>
      <c r="G36" s="8" t="s">
        <v>51</v>
      </c>
      <c r="H36" s="8" t="s">
        <v>52</v>
      </c>
      <c r="I36" s="6">
        <f t="shared" si="0"/>
        <v>0</v>
      </c>
      <c r="J36" s="6"/>
      <c r="K36" s="6"/>
      <c r="N36" s="10">
        <f>I36</f>
        <v>0</v>
      </c>
      <c r="O36" s="10" t="s">
        <v>107</v>
      </c>
      <c r="Q36" s="10">
        <v>1</v>
      </c>
      <c r="R36" s="10">
        <v>45</v>
      </c>
      <c r="U36" s="16" t="s">
        <v>70</v>
      </c>
      <c r="X36" s="8" t="s">
        <v>146</v>
      </c>
      <c r="Y36" s="8" t="s">
        <v>144</v>
      </c>
    </row>
    <row r="37" spans="1:25" x14ac:dyDescent="0.35">
      <c r="A37" s="7">
        <v>42842</v>
      </c>
      <c r="B37" s="8" t="s">
        <v>50</v>
      </c>
      <c r="C37" s="8" t="s">
        <v>51</v>
      </c>
      <c r="D37" s="8" t="s">
        <v>52</v>
      </c>
      <c r="E37" s="9">
        <f t="shared" si="2"/>
        <v>42842</v>
      </c>
      <c r="F37" s="8" t="s">
        <v>4</v>
      </c>
      <c r="G37" s="8" t="s">
        <v>7</v>
      </c>
      <c r="H37" s="8" t="s">
        <v>8</v>
      </c>
      <c r="I37" s="6">
        <f t="shared" si="0"/>
        <v>4</v>
      </c>
      <c r="J37" s="6"/>
      <c r="K37" s="6"/>
      <c r="L37" s="10">
        <f>I37</f>
        <v>4</v>
      </c>
      <c r="O37" s="10" t="s">
        <v>107</v>
      </c>
      <c r="Q37" s="10">
        <v>11</v>
      </c>
      <c r="R37" s="10">
        <v>40</v>
      </c>
      <c r="U37" s="16" t="s">
        <v>70</v>
      </c>
      <c r="X37" s="8">
        <f>ROWS(X2:X36)</f>
        <v>35</v>
      </c>
      <c r="Y37" s="8">
        <f>ROWS(Y2:Y36)</f>
        <v>35</v>
      </c>
    </row>
    <row r="38" spans="1:25" x14ac:dyDescent="0.35">
      <c r="A38" s="7">
        <v>42846</v>
      </c>
      <c r="B38" s="8" t="s">
        <v>4</v>
      </c>
      <c r="C38" s="8" t="s">
        <v>7</v>
      </c>
      <c r="D38" s="8" t="s">
        <v>8</v>
      </c>
      <c r="E38" s="9">
        <f t="shared" si="2"/>
        <v>42846</v>
      </c>
      <c r="F38" s="8" t="s">
        <v>32</v>
      </c>
      <c r="G38" s="8" t="s">
        <v>7</v>
      </c>
      <c r="H38" s="8" t="s">
        <v>33</v>
      </c>
      <c r="I38" s="6">
        <f>A39-E38</f>
        <v>14</v>
      </c>
      <c r="J38" s="6">
        <f>I38</f>
        <v>14</v>
      </c>
      <c r="K38" s="6"/>
      <c r="O38" s="10" t="s">
        <v>104</v>
      </c>
      <c r="Q38" s="10">
        <v>2</v>
      </c>
      <c r="R38" s="10">
        <v>0</v>
      </c>
      <c r="U38" s="16">
        <v>384.4</v>
      </c>
    </row>
    <row r="39" spans="1:25" x14ac:dyDescent="0.35">
      <c r="A39" s="7">
        <v>42860</v>
      </c>
      <c r="B39" s="8" t="s">
        <v>32</v>
      </c>
      <c r="C39" s="8" t="s">
        <v>7</v>
      </c>
      <c r="D39" s="8" t="s">
        <v>33</v>
      </c>
      <c r="E39" s="9">
        <f t="shared" si="2"/>
        <v>42860</v>
      </c>
      <c r="F39" s="8" t="s">
        <v>4</v>
      </c>
      <c r="G39" s="8" t="s">
        <v>7</v>
      </c>
      <c r="H39" s="8" t="s">
        <v>8</v>
      </c>
      <c r="I39" s="6">
        <f t="shared" ref="I39:I61" si="3">A40-E39</f>
        <v>7</v>
      </c>
      <c r="J39" s="6">
        <f>I39</f>
        <v>7</v>
      </c>
      <c r="K39" s="6"/>
      <c r="O39" s="10" t="s">
        <v>104</v>
      </c>
      <c r="Q39" s="10">
        <v>2</v>
      </c>
      <c r="R39" s="10">
        <v>9</v>
      </c>
      <c r="U39" s="16" t="s">
        <v>70</v>
      </c>
    </row>
    <row r="40" spans="1:25" x14ac:dyDescent="0.35">
      <c r="A40" s="7">
        <v>42867</v>
      </c>
      <c r="B40" s="8" t="s">
        <v>4</v>
      </c>
      <c r="C40" s="8" t="s">
        <v>7</v>
      </c>
      <c r="D40" s="8" t="s">
        <v>8</v>
      </c>
      <c r="E40" s="9">
        <f>A40+1</f>
        <v>42868</v>
      </c>
      <c r="F40" s="8" t="s">
        <v>50</v>
      </c>
      <c r="G40" s="8" t="s">
        <v>51</v>
      </c>
      <c r="H40" s="8" t="s">
        <v>52</v>
      </c>
      <c r="I40" s="6">
        <f t="shared" si="3"/>
        <v>0</v>
      </c>
      <c r="J40" s="6"/>
      <c r="K40" s="6"/>
      <c r="N40" s="10">
        <f>I40</f>
        <v>0</v>
      </c>
      <c r="O40" s="10" t="s">
        <v>107</v>
      </c>
      <c r="Q40" s="10">
        <v>10</v>
      </c>
      <c r="R40" s="10">
        <v>50</v>
      </c>
      <c r="U40" s="16" t="s">
        <v>70</v>
      </c>
    </row>
    <row r="41" spans="1:25" x14ac:dyDescent="0.35">
      <c r="A41" s="7">
        <v>42868</v>
      </c>
      <c r="B41" s="8" t="s">
        <v>50</v>
      </c>
      <c r="C41" s="8" t="s">
        <v>51</v>
      </c>
      <c r="D41" s="8" t="s">
        <v>52</v>
      </c>
      <c r="E41" s="9">
        <f t="shared" ref="E41:E54" si="4">A41</f>
        <v>42868</v>
      </c>
      <c r="F41" s="8" t="s">
        <v>34</v>
      </c>
      <c r="G41" s="8" t="s">
        <v>35</v>
      </c>
      <c r="H41" s="8" t="s">
        <v>36</v>
      </c>
      <c r="I41" s="6">
        <f t="shared" si="3"/>
        <v>6</v>
      </c>
      <c r="J41" s="6"/>
      <c r="K41" s="6"/>
      <c r="L41" s="10">
        <f>I41</f>
        <v>6</v>
      </c>
      <c r="O41" s="10" t="s">
        <v>107</v>
      </c>
      <c r="Q41" s="10">
        <v>1</v>
      </c>
      <c r="R41" s="10">
        <v>30</v>
      </c>
      <c r="U41" s="16" t="s">
        <v>70</v>
      </c>
    </row>
    <row r="42" spans="1:25" x14ac:dyDescent="0.35">
      <c r="A42" s="7">
        <v>42874</v>
      </c>
      <c r="B42" s="8" t="s">
        <v>34</v>
      </c>
      <c r="C42" s="8" t="s">
        <v>35</v>
      </c>
      <c r="D42" s="8" t="s">
        <v>36</v>
      </c>
      <c r="E42" s="9">
        <f t="shared" si="4"/>
        <v>42874</v>
      </c>
      <c r="F42" s="8" t="s">
        <v>37</v>
      </c>
      <c r="G42" s="8" t="s">
        <v>14</v>
      </c>
      <c r="H42" s="8" t="s">
        <v>17</v>
      </c>
      <c r="I42" s="6">
        <f t="shared" si="3"/>
        <v>3</v>
      </c>
      <c r="J42" s="6"/>
      <c r="K42" s="6"/>
      <c r="M42" s="10">
        <f>I42</f>
        <v>3</v>
      </c>
      <c r="O42" s="10" t="s">
        <v>95</v>
      </c>
      <c r="Q42" s="10">
        <v>1</v>
      </c>
      <c r="R42" s="10">
        <v>35</v>
      </c>
      <c r="U42" s="16">
        <v>157.85</v>
      </c>
    </row>
    <row r="43" spans="1:25" x14ac:dyDescent="0.35">
      <c r="A43" s="7">
        <v>42877</v>
      </c>
      <c r="B43" s="8" t="s">
        <v>37</v>
      </c>
      <c r="C43" s="8" t="s">
        <v>14</v>
      </c>
      <c r="D43" s="8" t="s">
        <v>17</v>
      </c>
      <c r="E43" s="9">
        <f t="shared" si="4"/>
        <v>42877</v>
      </c>
      <c r="F43" s="8" t="s">
        <v>34</v>
      </c>
      <c r="G43" s="8" t="s">
        <v>35</v>
      </c>
      <c r="H43" s="8" t="s">
        <v>36</v>
      </c>
      <c r="I43" s="6">
        <f t="shared" si="3"/>
        <v>9</v>
      </c>
      <c r="J43" s="6"/>
      <c r="K43" s="6"/>
      <c r="L43" s="10">
        <f>I43</f>
        <v>9</v>
      </c>
      <c r="O43" s="10" t="s">
        <v>95</v>
      </c>
      <c r="Q43" s="10">
        <v>1</v>
      </c>
      <c r="R43" s="10">
        <v>30</v>
      </c>
      <c r="U43" s="16" t="s">
        <v>70</v>
      </c>
    </row>
    <row r="44" spans="1:25" x14ac:dyDescent="0.35">
      <c r="A44" s="7">
        <v>42886</v>
      </c>
      <c r="B44" s="8" t="s">
        <v>34</v>
      </c>
      <c r="C44" s="8" t="s">
        <v>35</v>
      </c>
      <c r="D44" s="8" t="s">
        <v>36</v>
      </c>
      <c r="E44" s="9">
        <f t="shared" si="4"/>
        <v>42886</v>
      </c>
      <c r="F44" s="8" t="s">
        <v>9</v>
      </c>
      <c r="G44" s="8" t="s">
        <v>10</v>
      </c>
      <c r="H44" s="8" t="s">
        <v>39</v>
      </c>
      <c r="I44" s="6">
        <f t="shared" si="3"/>
        <v>28</v>
      </c>
      <c r="J44" s="6"/>
      <c r="K44" s="6">
        <f>I44</f>
        <v>28</v>
      </c>
      <c r="O44" s="10" t="s">
        <v>105</v>
      </c>
      <c r="Q44" s="10">
        <v>2</v>
      </c>
      <c r="R44" s="10">
        <v>35</v>
      </c>
      <c r="U44" s="16" t="s">
        <v>70</v>
      </c>
      <c r="W44" s="16">
        <v>178.36</v>
      </c>
    </row>
    <row r="45" spans="1:25" x14ac:dyDescent="0.35">
      <c r="A45" s="7">
        <v>42914</v>
      </c>
      <c r="B45" s="8" t="s">
        <v>9</v>
      </c>
      <c r="C45" s="8" t="s">
        <v>10</v>
      </c>
      <c r="D45" s="8" t="s">
        <v>39</v>
      </c>
      <c r="E45" s="9">
        <f t="shared" si="4"/>
        <v>42914</v>
      </c>
      <c r="F45" s="8" t="s">
        <v>34</v>
      </c>
      <c r="G45" s="8" t="s">
        <v>35</v>
      </c>
      <c r="H45" s="8" t="s">
        <v>36</v>
      </c>
      <c r="I45" s="6">
        <f t="shared" si="3"/>
        <v>2</v>
      </c>
      <c r="J45" s="6"/>
      <c r="K45" s="6"/>
      <c r="L45" s="10">
        <f>I45</f>
        <v>2</v>
      </c>
      <c r="O45" s="10" t="s">
        <v>105</v>
      </c>
      <c r="P45" s="10" t="s">
        <v>97</v>
      </c>
      <c r="Q45" s="10">
        <v>2</v>
      </c>
      <c r="R45" s="10">
        <v>25</v>
      </c>
      <c r="U45" s="16" t="s">
        <v>70</v>
      </c>
    </row>
    <row r="46" spans="1:25" x14ac:dyDescent="0.35">
      <c r="A46" s="7">
        <v>42916</v>
      </c>
      <c r="B46" s="8" t="s">
        <v>34</v>
      </c>
      <c r="C46" s="8" t="s">
        <v>35</v>
      </c>
      <c r="D46" s="8" t="s">
        <v>36</v>
      </c>
      <c r="E46" s="9">
        <f t="shared" si="4"/>
        <v>42916</v>
      </c>
      <c r="F46" s="8" t="s">
        <v>37</v>
      </c>
      <c r="G46" s="8" t="s">
        <v>14</v>
      </c>
      <c r="H46" s="8" t="s">
        <v>17</v>
      </c>
      <c r="I46" s="6">
        <f t="shared" si="3"/>
        <v>1</v>
      </c>
      <c r="J46" s="6"/>
      <c r="K46" s="6"/>
      <c r="M46" s="10">
        <f>I46</f>
        <v>1</v>
      </c>
      <c r="O46" s="10" t="s">
        <v>95</v>
      </c>
      <c r="Q46" s="10">
        <v>1</v>
      </c>
      <c r="R46" s="10">
        <v>35</v>
      </c>
      <c r="U46" s="16">
        <v>203.44</v>
      </c>
    </row>
    <row r="47" spans="1:25" x14ac:dyDescent="0.35">
      <c r="A47" s="7">
        <v>42917</v>
      </c>
      <c r="B47" s="8" t="s">
        <v>13</v>
      </c>
      <c r="C47" s="8" t="s">
        <v>14</v>
      </c>
      <c r="E47" s="9">
        <f t="shared" si="4"/>
        <v>42917</v>
      </c>
      <c r="F47" s="8" t="s">
        <v>59</v>
      </c>
      <c r="G47" s="8" t="s">
        <v>51</v>
      </c>
      <c r="I47" s="6">
        <f t="shared" si="3"/>
        <v>2</v>
      </c>
      <c r="J47" s="6"/>
      <c r="K47" s="6"/>
      <c r="M47" s="10">
        <f>I47</f>
        <v>2</v>
      </c>
      <c r="U47" s="16" t="s">
        <v>70</v>
      </c>
    </row>
    <row r="48" spans="1:25" x14ac:dyDescent="0.35">
      <c r="A48" s="7">
        <v>42919</v>
      </c>
      <c r="B48" s="8" t="s">
        <v>59</v>
      </c>
      <c r="C48" s="8" t="s">
        <v>51</v>
      </c>
      <c r="E48" s="9">
        <f t="shared" si="4"/>
        <v>42919</v>
      </c>
      <c r="F48" s="8" t="s">
        <v>60</v>
      </c>
      <c r="G48" s="8" t="s">
        <v>61</v>
      </c>
      <c r="I48" s="6">
        <f t="shared" si="3"/>
        <v>1</v>
      </c>
      <c r="J48" s="6"/>
      <c r="K48" s="6"/>
      <c r="M48" s="10">
        <f>I48</f>
        <v>1</v>
      </c>
      <c r="U48" s="16">
        <v>108</v>
      </c>
    </row>
    <row r="49" spans="1:23" x14ac:dyDescent="0.35">
      <c r="A49" s="7">
        <v>42920</v>
      </c>
      <c r="B49" s="8" t="s">
        <v>60</v>
      </c>
      <c r="C49" s="8" t="s">
        <v>61</v>
      </c>
      <c r="E49" s="9">
        <f t="shared" si="4"/>
        <v>42920</v>
      </c>
      <c r="F49" s="8" t="s">
        <v>13</v>
      </c>
      <c r="G49" s="8" t="s">
        <v>14</v>
      </c>
      <c r="I49" s="6">
        <f t="shared" si="3"/>
        <v>6</v>
      </c>
      <c r="J49" s="6"/>
      <c r="K49" s="6"/>
      <c r="M49" s="10">
        <f>I49</f>
        <v>6</v>
      </c>
      <c r="U49" s="16" t="s">
        <v>70</v>
      </c>
    </row>
    <row r="50" spans="1:23" x14ac:dyDescent="0.35">
      <c r="A50" s="7">
        <v>42926</v>
      </c>
      <c r="B50" s="8" t="s">
        <v>37</v>
      </c>
      <c r="C50" s="8" t="s">
        <v>14</v>
      </c>
      <c r="D50" s="8" t="s">
        <v>17</v>
      </c>
      <c r="E50" s="9">
        <f t="shared" si="4"/>
        <v>42926</v>
      </c>
      <c r="F50" s="8" t="s">
        <v>34</v>
      </c>
      <c r="G50" s="8" t="s">
        <v>35</v>
      </c>
      <c r="H50" s="8" t="s">
        <v>36</v>
      </c>
      <c r="I50" s="6">
        <f t="shared" si="3"/>
        <v>13</v>
      </c>
      <c r="J50" s="6"/>
      <c r="K50" s="6"/>
      <c r="L50" s="10">
        <f>I50</f>
        <v>13</v>
      </c>
      <c r="O50" s="10" t="s">
        <v>95</v>
      </c>
      <c r="Q50" s="10">
        <v>1</v>
      </c>
      <c r="R50" s="10">
        <v>30</v>
      </c>
      <c r="U50" s="16" t="s">
        <v>70</v>
      </c>
    </row>
    <row r="51" spans="1:23" x14ac:dyDescent="0.35">
      <c r="A51" s="7">
        <v>42939</v>
      </c>
      <c r="B51" s="8" t="s">
        <v>34</v>
      </c>
      <c r="C51" s="8" t="s">
        <v>35</v>
      </c>
      <c r="D51" s="8" t="s">
        <v>36</v>
      </c>
      <c r="E51" s="9">
        <f t="shared" si="4"/>
        <v>42939</v>
      </c>
      <c r="F51" s="8" t="s">
        <v>62</v>
      </c>
      <c r="G51" s="8" t="s">
        <v>63</v>
      </c>
      <c r="H51" s="8" t="s">
        <v>64</v>
      </c>
      <c r="I51" s="6">
        <f t="shared" si="3"/>
        <v>1</v>
      </c>
      <c r="J51" s="6"/>
      <c r="K51" s="6"/>
      <c r="N51" s="10">
        <f>I51</f>
        <v>1</v>
      </c>
      <c r="O51" s="10" t="s">
        <v>108</v>
      </c>
      <c r="Q51" s="10">
        <v>1</v>
      </c>
      <c r="R51" s="10">
        <v>30</v>
      </c>
      <c r="U51" s="16" t="s">
        <v>70</v>
      </c>
    </row>
    <row r="52" spans="1:23" x14ac:dyDescent="0.35">
      <c r="A52" s="7">
        <v>42940</v>
      </c>
      <c r="B52" s="8" t="s">
        <v>62</v>
      </c>
      <c r="C52" s="8" t="s">
        <v>63</v>
      </c>
      <c r="D52" s="8" t="s">
        <v>64</v>
      </c>
      <c r="E52" s="9">
        <f t="shared" si="4"/>
        <v>42940</v>
      </c>
      <c r="F52" s="8" t="s">
        <v>4</v>
      </c>
      <c r="G52" s="8" t="s">
        <v>7</v>
      </c>
      <c r="H52" s="8" t="s">
        <v>8</v>
      </c>
      <c r="I52" s="6">
        <f t="shared" si="3"/>
        <v>0</v>
      </c>
      <c r="J52" s="6">
        <f>I52</f>
        <v>0</v>
      </c>
      <c r="K52" s="6"/>
      <c r="O52" s="10" t="s">
        <v>108</v>
      </c>
      <c r="Q52" s="10">
        <v>10</v>
      </c>
      <c r="R52" s="10">
        <v>20</v>
      </c>
      <c r="U52" s="16" t="s">
        <v>70</v>
      </c>
    </row>
    <row r="53" spans="1:23" x14ac:dyDescent="0.35">
      <c r="A53" s="7">
        <v>42940</v>
      </c>
      <c r="B53" s="8" t="s">
        <v>4</v>
      </c>
      <c r="C53" s="8" t="s">
        <v>7</v>
      </c>
      <c r="D53" s="8" t="s">
        <v>8</v>
      </c>
      <c r="E53" s="9">
        <f t="shared" si="4"/>
        <v>42940</v>
      </c>
      <c r="F53" s="8" t="s">
        <v>32</v>
      </c>
      <c r="G53" s="8" t="s">
        <v>7</v>
      </c>
      <c r="H53" s="8" t="s">
        <v>33</v>
      </c>
      <c r="I53" s="6">
        <f t="shared" si="3"/>
        <v>10</v>
      </c>
      <c r="J53" s="6">
        <f>I53</f>
        <v>10</v>
      </c>
      <c r="K53" s="6"/>
      <c r="O53" s="10" t="s">
        <v>104</v>
      </c>
      <c r="Q53" s="10">
        <v>2</v>
      </c>
      <c r="R53" s="10">
        <v>2</v>
      </c>
      <c r="U53" s="16">
        <v>174</v>
      </c>
    </row>
    <row r="54" spans="1:23" x14ac:dyDescent="0.35">
      <c r="A54" s="7">
        <v>42950</v>
      </c>
      <c r="B54" s="8" t="s">
        <v>32</v>
      </c>
      <c r="C54" s="8" t="s">
        <v>7</v>
      </c>
      <c r="D54" s="8" t="s">
        <v>33</v>
      </c>
      <c r="E54" s="9">
        <f t="shared" si="4"/>
        <v>42950</v>
      </c>
      <c r="F54" s="8" t="s">
        <v>4</v>
      </c>
      <c r="G54" s="8" t="s">
        <v>7</v>
      </c>
      <c r="H54" s="8" t="s">
        <v>8</v>
      </c>
      <c r="I54" s="6">
        <f t="shared" si="3"/>
        <v>0</v>
      </c>
      <c r="J54" s="6">
        <f>I54</f>
        <v>0</v>
      </c>
      <c r="K54" s="6"/>
      <c r="O54" s="10" t="s">
        <v>104</v>
      </c>
      <c r="Q54" s="10">
        <v>2</v>
      </c>
      <c r="R54" s="10">
        <v>7</v>
      </c>
      <c r="U54" s="16" t="s">
        <v>70</v>
      </c>
    </row>
    <row r="55" spans="1:23" x14ac:dyDescent="0.35">
      <c r="A55" s="7">
        <v>42950</v>
      </c>
      <c r="B55" s="8" t="s">
        <v>4</v>
      </c>
      <c r="C55" s="8" t="s">
        <v>7</v>
      </c>
      <c r="D55" s="8" t="s">
        <v>8</v>
      </c>
      <c r="E55" s="9">
        <f>A55+1</f>
        <v>42951</v>
      </c>
      <c r="F55" s="8" t="s">
        <v>62</v>
      </c>
      <c r="G55" s="8" t="s">
        <v>63</v>
      </c>
      <c r="H55" s="8" t="s">
        <v>64</v>
      </c>
      <c r="I55" s="6">
        <f t="shared" si="3"/>
        <v>0</v>
      </c>
      <c r="J55" s="6"/>
      <c r="K55" s="6"/>
      <c r="N55" s="10">
        <f>I55</f>
        <v>0</v>
      </c>
      <c r="O55" s="10" t="s">
        <v>108</v>
      </c>
      <c r="Q55" s="10">
        <v>10</v>
      </c>
      <c r="R55" s="10">
        <v>20</v>
      </c>
      <c r="U55" s="16" t="s">
        <v>70</v>
      </c>
    </row>
    <row r="56" spans="1:23" x14ac:dyDescent="0.35">
      <c r="A56" s="7">
        <v>42951</v>
      </c>
      <c r="B56" s="8" t="s">
        <v>62</v>
      </c>
      <c r="C56" s="8" t="s">
        <v>63</v>
      </c>
      <c r="D56" s="8" t="s">
        <v>64</v>
      </c>
      <c r="E56" s="9">
        <f t="shared" ref="E56:E71" si="5">A56</f>
        <v>42951</v>
      </c>
      <c r="F56" s="8" t="s">
        <v>34</v>
      </c>
      <c r="G56" s="8" t="s">
        <v>35</v>
      </c>
      <c r="H56" s="8" t="s">
        <v>36</v>
      </c>
      <c r="I56" s="6">
        <f t="shared" si="3"/>
        <v>6</v>
      </c>
      <c r="J56" s="6"/>
      <c r="K56" s="6"/>
      <c r="L56" s="10">
        <f>I56</f>
        <v>6</v>
      </c>
      <c r="O56" s="10" t="s">
        <v>108</v>
      </c>
      <c r="Q56" s="10">
        <v>1</v>
      </c>
      <c r="R56" s="10">
        <v>25</v>
      </c>
      <c r="U56" s="16" t="s">
        <v>70</v>
      </c>
    </row>
    <row r="57" spans="1:23" x14ac:dyDescent="0.35">
      <c r="A57" s="7">
        <v>42957</v>
      </c>
      <c r="B57" s="8" t="s">
        <v>34</v>
      </c>
      <c r="C57" s="8" t="s">
        <v>35</v>
      </c>
      <c r="D57" s="8" t="s">
        <v>36</v>
      </c>
      <c r="E57" s="9">
        <f t="shared" si="5"/>
        <v>42957</v>
      </c>
      <c r="F57" s="8" t="s">
        <v>37</v>
      </c>
      <c r="G57" s="8" t="s">
        <v>14</v>
      </c>
      <c r="H57" s="8" t="s">
        <v>17</v>
      </c>
      <c r="I57" s="6">
        <f t="shared" si="3"/>
        <v>4</v>
      </c>
      <c r="J57" s="6"/>
      <c r="K57" s="6"/>
      <c r="M57" s="10">
        <f>I57</f>
        <v>4</v>
      </c>
      <c r="O57" s="10" t="s">
        <v>95</v>
      </c>
      <c r="Q57" s="10">
        <v>1</v>
      </c>
      <c r="R57" s="10">
        <v>35</v>
      </c>
      <c r="U57" s="16">
        <v>263.39999999999998</v>
      </c>
    </row>
    <row r="58" spans="1:23" x14ac:dyDescent="0.35">
      <c r="A58" s="7">
        <v>42961</v>
      </c>
      <c r="B58" s="8" t="s">
        <v>37</v>
      </c>
      <c r="C58" s="8" t="s">
        <v>14</v>
      </c>
      <c r="D58" s="8" t="s">
        <v>17</v>
      </c>
      <c r="E58" s="9">
        <f t="shared" si="5"/>
        <v>42961</v>
      </c>
      <c r="F58" s="8" t="s">
        <v>34</v>
      </c>
      <c r="G58" s="8" t="s">
        <v>35</v>
      </c>
      <c r="H58" s="8" t="s">
        <v>36</v>
      </c>
      <c r="I58" s="6">
        <f>A59-E58</f>
        <v>18</v>
      </c>
      <c r="J58" s="6"/>
      <c r="K58" s="6"/>
      <c r="L58" s="10">
        <f>I58</f>
        <v>18</v>
      </c>
      <c r="O58" s="10" t="s">
        <v>95</v>
      </c>
      <c r="Q58" s="10">
        <v>1</v>
      </c>
      <c r="R58" s="10">
        <v>30</v>
      </c>
      <c r="U58" s="16" t="s">
        <v>70</v>
      </c>
    </row>
    <row r="59" spans="1:23" x14ac:dyDescent="0.35">
      <c r="A59" s="7">
        <v>42979</v>
      </c>
      <c r="B59" s="8" t="s">
        <v>34</v>
      </c>
      <c r="C59" s="8" t="s">
        <v>35</v>
      </c>
      <c r="D59" s="8" t="s">
        <v>36</v>
      </c>
      <c r="E59" s="9">
        <f t="shared" si="5"/>
        <v>42979</v>
      </c>
      <c r="F59" s="8" t="s">
        <v>65</v>
      </c>
      <c r="G59" s="8" t="s">
        <v>30</v>
      </c>
      <c r="H59" s="8" t="s">
        <v>66</v>
      </c>
      <c r="I59" s="6">
        <f t="shared" si="3"/>
        <v>3</v>
      </c>
      <c r="J59" s="6"/>
      <c r="K59" s="6"/>
      <c r="N59" s="10">
        <f>I59</f>
        <v>3</v>
      </c>
      <c r="O59" s="10" t="s">
        <v>105</v>
      </c>
      <c r="P59" s="10" t="s">
        <v>70</v>
      </c>
      <c r="Q59" s="10">
        <v>3</v>
      </c>
      <c r="R59" s="10">
        <v>30</v>
      </c>
      <c r="U59" s="16">
        <v>247.13</v>
      </c>
    </row>
    <row r="60" spans="1:23" x14ac:dyDescent="0.35">
      <c r="A60" s="7">
        <v>42982</v>
      </c>
      <c r="B60" s="8" t="s">
        <v>65</v>
      </c>
      <c r="C60" s="8" t="s">
        <v>30</v>
      </c>
      <c r="D60" s="8" t="s">
        <v>66</v>
      </c>
      <c r="E60" s="9">
        <f t="shared" si="5"/>
        <v>42982</v>
      </c>
      <c r="F60" s="8" t="s">
        <v>34</v>
      </c>
      <c r="G60" s="8" t="s">
        <v>35</v>
      </c>
      <c r="H60" s="8" t="s">
        <v>36</v>
      </c>
      <c r="I60" s="6">
        <f t="shared" si="3"/>
        <v>10</v>
      </c>
      <c r="J60" s="6"/>
      <c r="K60" s="6"/>
      <c r="L60" s="10">
        <f>I60</f>
        <v>10</v>
      </c>
      <c r="O60" s="10" t="s">
        <v>105</v>
      </c>
      <c r="P60" s="10" t="s">
        <v>70</v>
      </c>
      <c r="Q60" s="10">
        <v>3</v>
      </c>
      <c r="R60" s="10">
        <v>0</v>
      </c>
      <c r="U60" s="16" t="s">
        <v>70</v>
      </c>
    </row>
    <row r="61" spans="1:23" x14ac:dyDescent="0.35">
      <c r="A61" s="7">
        <v>42992</v>
      </c>
      <c r="B61" s="8" t="s">
        <v>34</v>
      </c>
      <c r="C61" s="8" t="s">
        <v>35</v>
      </c>
      <c r="D61" s="8" t="s">
        <v>36</v>
      </c>
      <c r="E61" s="9">
        <f t="shared" si="5"/>
        <v>42992</v>
      </c>
      <c r="F61" s="8" t="s">
        <v>37</v>
      </c>
      <c r="G61" s="8" t="s">
        <v>14</v>
      </c>
      <c r="H61" s="8" t="s">
        <v>17</v>
      </c>
      <c r="I61" s="6">
        <f t="shared" si="3"/>
        <v>9</v>
      </c>
      <c r="J61" s="6"/>
      <c r="K61" s="6"/>
      <c r="M61" s="10">
        <f>I61</f>
        <v>9</v>
      </c>
      <c r="O61" s="10" t="s">
        <v>95</v>
      </c>
      <c r="Q61" s="10">
        <v>1</v>
      </c>
      <c r="R61" s="10">
        <v>35</v>
      </c>
      <c r="U61" s="16">
        <v>96.76</v>
      </c>
    </row>
    <row r="62" spans="1:23" x14ac:dyDescent="0.35">
      <c r="A62" s="7">
        <v>43001</v>
      </c>
      <c r="B62" s="8" t="s">
        <v>37</v>
      </c>
      <c r="C62" s="8" t="s">
        <v>14</v>
      </c>
      <c r="D62" s="8" t="s">
        <v>17</v>
      </c>
      <c r="E62" s="9">
        <f t="shared" si="5"/>
        <v>43001</v>
      </c>
      <c r="F62" s="8" t="s">
        <v>34</v>
      </c>
      <c r="G62" s="8" t="s">
        <v>35</v>
      </c>
      <c r="H62" s="8" t="s">
        <v>36</v>
      </c>
      <c r="I62" s="13"/>
      <c r="J62" s="6"/>
      <c r="K62" s="6"/>
      <c r="L62" s="14"/>
      <c r="O62" s="10" t="s">
        <v>95</v>
      </c>
      <c r="Q62" s="10">
        <v>1</v>
      </c>
      <c r="R62" s="10">
        <v>30</v>
      </c>
      <c r="U62" s="16">
        <v>138.66999999999999</v>
      </c>
    </row>
    <row r="63" spans="1:23" x14ac:dyDescent="0.35">
      <c r="A63" s="7">
        <v>43004</v>
      </c>
      <c r="B63" s="8" t="s">
        <v>34</v>
      </c>
      <c r="C63" s="8" t="s">
        <v>35</v>
      </c>
      <c r="D63" s="8" t="s">
        <v>36</v>
      </c>
      <c r="E63" s="9">
        <f t="shared" si="5"/>
        <v>43004</v>
      </c>
      <c r="F63" s="8" t="s">
        <v>50</v>
      </c>
      <c r="G63" s="8" t="s">
        <v>51</v>
      </c>
      <c r="H63" s="8" t="s">
        <v>52</v>
      </c>
      <c r="I63" s="13"/>
      <c r="J63" s="6"/>
      <c r="K63" s="6"/>
      <c r="L63" s="14"/>
      <c r="O63" s="10" t="s">
        <v>109</v>
      </c>
      <c r="P63" s="10" t="s">
        <v>70</v>
      </c>
      <c r="Q63" s="10">
        <v>1</v>
      </c>
      <c r="R63" s="10">
        <v>40</v>
      </c>
      <c r="U63" s="16">
        <v>624.99</v>
      </c>
      <c r="W63" s="16">
        <v>624.99</v>
      </c>
    </row>
    <row r="64" spans="1:23" x14ac:dyDescent="0.35">
      <c r="A64" s="7">
        <v>43004</v>
      </c>
      <c r="B64" s="8" t="s">
        <v>50</v>
      </c>
      <c r="C64" s="8" t="s">
        <v>51</v>
      </c>
      <c r="D64" s="8" t="s">
        <v>52</v>
      </c>
      <c r="E64" s="9">
        <f t="shared" si="5"/>
        <v>43004</v>
      </c>
      <c r="F64" s="8" t="s">
        <v>32</v>
      </c>
      <c r="G64" s="8" t="s">
        <v>7</v>
      </c>
      <c r="H64" s="8" t="s">
        <v>33</v>
      </c>
      <c r="I64" s="13"/>
      <c r="J64" s="6"/>
      <c r="K64" s="6"/>
      <c r="L64" s="14"/>
      <c r="O64" s="10" t="s">
        <v>109</v>
      </c>
      <c r="P64" s="10" t="s">
        <v>70</v>
      </c>
      <c r="Q64" s="10">
        <v>10</v>
      </c>
      <c r="R64" s="10">
        <v>45</v>
      </c>
      <c r="U64" s="16" t="s">
        <v>70</v>
      </c>
    </row>
    <row r="65" spans="1:23" x14ac:dyDescent="0.35">
      <c r="A65" s="7">
        <v>43024</v>
      </c>
      <c r="B65" s="8" t="s">
        <v>32</v>
      </c>
      <c r="C65" s="8" t="s">
        <v>7</v>
      </c>
      <c r="D65" s="8" t="s">
        <v>33</v>
      </c>
      <c r="E65" s="9">
        <f t="shared" si="5"/>
        <v>43024</v>
      </c>
      <c r="F65" s="8" t="s">
        <v>71</v>
      </c>
      <c r="G65" s="8" t="s">
        <v>7</v>
      </c>
      <c r="H65" s="8" t="s">
        <v>72</v>
      </c>
      <c r="I65" s="13"/>
      <c r="J65" s="6"/>
      <c r="K65" s="6"/>
      <c r="L65" s="14"/>
      <c r="O65" s="10" t="s">
        <v>104</v>
      </c>
      <c r="Q65" s="10">
        <v>5</v>
      </c>
      <c r="R65" s="10">
        <v>25</v>
      </c>
      <c r="U65" s="16">
        <v>118.2</v>
      </c>
      <c r="V65" s="8"/>
      <c r="W65" s="8"/>
    </row>
    <row r="66" spans="1:23" x14ac:dyDescent="0.35">
      <c r="A66" s="7">
        <v>43052</v>
      </c>
      <c r="B66" s="8" t="s">
        <v>71</v>
      </c>
      <c r="C66" s="8" t="s">
        <v>7</v>
      </c>
      <c r="D66" s="8" t="s">
        <v>73</v>
      </c>
      <c r="E66" s="9">
        <f t="shared" si="5"/>
        <v>43052</v>
      </c>
      <c r="F66" s="8" t="s">
        <v>18</v>
      </c>
      <c r="G66" s="8" t="s">
        <v>14</v>
      </c>
      <c r="H66" s="8" t="s">
        <v>19</v>
      </c>
      <c r="I66" s="13"/>
      <c r="J66" s="6"/>
      <c r="K66" s="6"/>
      <c r="L66" s="14"/>
      <c r="O66" s="10" t="s">
        <v>110</v>
      </c>
      <c r="P66" s="10" t="s">
        <v>111</v>
      </c>
      <c r="Q66" s="10">
        <v>8</v>
      </c>
      <c r="R66" s="10">
        <v>5</v>
      </c>
      <c r="U66" s="16">
        <v>252.62</v>
      </c>
      <c r="V66" s="8"/>
      <c r="W66" s="8"/>
    </row>
    <row r="67" spans="1:23" x14ac:dyDescent="0.35">
      <c r="A67" s="7">
        <v>43062</v>
      </c>
      <c r="B67" s="8" t="s">
        <v>37</v>
      </c>
      <c r="C67" s="8" t="s">
        <v>14</v>
      </c>
      <c r="D67" s="8" t="s">
        <v>17</v>
      </c>
      <c r="E67" s="9">
        <f t="shared" si="5"/>
        <v>43062</v>
      </c>
      <c r="F67" s="8" t="s">
        <v>76</v>
      </c>
      <c r="G67" s="8" t="s">
        <v>77</v>
      </c>
      <c r="H67" s="8" t="s">
        <v>78</v>
      </c>
      <c r="I67" s="13"/>
      <c r="J67" s="6"/>
      <c r="K67" s="6"/>
      <c r="L67" s="14"/>
      <c r="O67" s="10" t="s">
        <v>95</v>
      </c>
      <c r="Q67" s="10">
        <v>2</v>
      </c>
      <c r="R67" s="10">
        <v>55</v>
      </c>
      <c r="U67" s="16" t="s">
        <v>70</v>
      </c>
      <c r="V67" s="8"/>
      <c r="W67" s="8"/>
    </row>
    <row r="68" spans="1:23" x14ac:dyDescent="0.35">
      <c r="A68" s="7">
        <v>43065</v>
      </c>
      <c r="B68" s="8" t="s">
        <v>76</v>
      </c>
      <c r="C68" s="8" t="s">
        <v>77</v>
      </c>
      <c r="D68" s="8" t="s">
        <v>78</v>
      </c>
      <c r="E68" s="9">
        <f t="shared" si="5"/>
        <v>43065</v>
      </c>
      <c r="F68" s="8" t="s">
        <v>37</v>
      </c>
      <c r="G68" s="8" t="s">
        <v>14</v>
      </c>
      <c r="H68" s="8" t="s">
        <v>17</v>
      </c>
      <c r="O68" s="10" t="s">
        <v>95</v>
      </c>
      <c r="Q68" s="10">
        <v>2</v>
      </c>
      <c r="R68" s="10">
        <v>50</v>
      </c>
      <c r="U68" s="16" t="s">
        <v>70</v>
      </c>
      <c r="V68" s="8"/>
      <c r="W68" s="8"/>
    </row>
    <row r="69" spans="1:23" x14ac:dyDescent="0.35">
      <c r="A69" s="7">
        <v>43091</v>
      </c>
      <c r="B69" s="8" t="s">
        <v>37</v>
      </c>
      <c r="C69" s="8" t="s">
        <v>14</v>
      </c>
      <c r="D69" s="8" t="s">
        <v>17</v>
      </c>
      <c r="E69" s="9">
        <f t="shared" si="5"/>
        <v>43091</v>
      </c>
      <c r="F69" s="8" t="s">
        <v>79</v>
      </c>
      <c r="G69" s="8" t="s">
        <v>80</v>
      </c>
      <c r="H69" s="8" t="s">
        <v>81</v>
      </c>
      <c r="O69" s="10" t="s">
        <v>95</v>
      </c>
      <c r="Q69" s="10">
        <v>2</v>
      </c>
      <c r="R69" s="10">
        <v>5</v>
      </c>
      <c r="U69" s="16">
        <v>532.45000000000005</v>
      </c>
      <c r="V69" s="8"/>
      <c r="W69" s="8"/>
    </row>
    <row r="70" spans="1:23" x14ac:dyDescent="0.35">
      <c r="A70" s="7">
        <v>43094</v>
      </c>
      <c r="B70" s="8" t="s">
        <v>79</v>
      </c>
      <c r="C70" s="8" t="s">
        <v>80</v>
      </c>
      <c r="E70" s="9">
        <f t="shared" si="5"/>
        <v>43094</v>
      </c>
      <c r="F70" s="8" t="s">
        <v>82</v>
      </c>
      <c r="G70" s="8" t="s">
        <v>83</v>
      </c>
      <c r="V70" s="8"/>
      <c r="W70" s="8"/>
    </row>
    <row r="71" spans="1:23" x14ac:dyDescent="0.35">
      <c r="A71" s="7">
        <v>43094</v>
      </c>
      <c r="B71" s="8" t="s">
        <v>82</v>
      </c>
      <c r="C71" s="8" t="s">
        <v>83</v>
      </c>
      <c r="E71" s="9">
        <f t="shared" si="5"/>
        <v>43094</v>
      </c>
      <c r="F71" s="8" t="s">
        <v>79</v>
      </c>
      <c r="G71" s="8" t="s">
        <v>80</v>
      </c>
      <c r="V71" s="8"/>
      <c r="W71" s="8"/>
    </row>
    <row r="72" spans="1:23" x14ac:dyDescent="0.35">
      <c r="A72" s="7">
        <v>43095</v>
      </c>
      <c r="B72" s="8" t="s">
        <v>79</v>
      </c>
      <c r="C72" s="8" t="s">
        <v>80</v>
      </c>
      <c r="D72" s="8" t="s">
        <v>81</v>
      </c>
      <c r="E72" s="9">
        <f t="shared" ref="E72:E80" si="6">A72</f>
        <v>43095</v>
      </c>
      <c r="F72" s="8" t="s">
        <v>37</v>
      </c>
      <c r="G72" s="8" t="s">
        <v>14</v>
      </c>
      <c r="H72" s="8" t="s">
        <v>17</v>
      </c>
      <c r="O72" s="10" t="s">
        <v>95</v>
      </c>
      <c r="Q72" s="10">
        <v>2</v>
      </c>
      <c r="R72" s="10">
        <v>5</v>
      </c>
      <c r="U72" s="16" t="s">
        <v>70</v>
      </c>
      <c r="V72" s="8"/>
      <c r="W72" s="8"/>
    </row>
    <row r="73" spans="1:23" x14ac:dyDescent="0.35">
      <c r="A73" s="7">
        <v>46765</v>
      </c>
      <c r="B73" s="8" t="s">
        <v>37</v>
      </c>
      <c r="C73" s="8" t="s">
        <v>14</v>
      </c>
      <c r="D73" s="8" t="s">
        <v>17</v>
      </c>
      <c r="E73" s="9">
        <f t="shared" si="6"/>
        <v>46765</v>
      </c>
      <c r="F73" s="8" t="s">
        <v>84</v>
      </c>
      <c r="G73" s="8" t="s">
        <v>85</v>
      </c>
      <c r="H73" s="8" t="s">
        <v>86</v>
      </c>
      <c r="O73" s="10" t="s">
        <v>95</v>
      </c>
      <c r="Q73" s="10">
        <v>1</v>
      </c>
      <c r="R73" s="10">
        <v>35</v>
      </c>
      <c r="U73" s="16">
        <v>202.49</v>
      </c>
      <c r="V73" s="8"/>
      <c r="W73" s="8"/>
    </row>
    <row r="74" spans="1:23" x14ac:dyDescent="0.35">
      <c r="A74" s="7">
        <v>43115</v>
      </c>
      <c r="B74" s="8" t="s">
        <v>84</v>
      </c>
      <c r="C74" s="8" t="s">
        <v>85</v>
      </c>
      <c r="D74" s="8" t="s">
        <v>86</v>
      </c>
      <c r="E74" s="9">
        <f t="shared" si="6"/>
        <v>43115</v>
      </c>
      <c r="F74" s="8" t="s">
        <v>37</v>
      </c>
      <c r="G74" s="8" t="s">
        <v>14</v>
      </c>
      <c r="H74" s="8" t="s">
        <v>17</v>
      </c>
      <c r="O74" s="10" t="s">
        <v>95</v>
      </c>
      <c r="Q74" s="10">
        <v>1</v>
      </c>
      <c r="R74" s="10">
        <v>30</v>
      </c>
      <c r="U74" s="16" t="s">
        <v>70</v>
      </c>
      <c r="V74" s="8"/>
      <c r="W74" s="8"/>
    </row>
    <row r="75" spans="1:23" x14ac:dyDescent="0.35">
      <c r="A75" s="7">
        <v>43117</v>
      </c>
      <c r="B75" s="8" t="s">
        <v>37</v>
      </c>
      <c r="C75" s="8" t="s">
        <v>14</v>
      </c>
      <c r="D75" s="8" t="s">
        <v>17</v>
      </c>
      <c r="E75" s="9">
        <f t="shared" si="6"/>
        <v>43117</v>
      </c>
      <c r="F75" s="8" t="s">
        <v>34</v>
      </c>
      <c r="G75" s="8" t="s">
        <v>35</v>
      </c>
      <c r="H75" s="8" t="s">
        <v>36</v>
      </c>
      <c r="O75" s="10" t="s">
        <v>95</v>
      </c>
      <c r="Q75" s="10">
        <v>1</v>
      </c>
      <c r="R75" s="10">
        <v>35</v>
      </c>
      <c r="U75" s="16">
        <v>107.65</v>
      </c>
      <c r="V75" s="8"/>
      <c r="W75" s="8"/>
    </row>
    <row r="76" spans="1:23" x14ac:dyDescent="0.35">
      <c r="A76" s="7">
        <v>43142</v>
      </c>
      <c r="B76" s="8" t="s">
        <v>34</v>
      </c>
      <c r="C76" s="8" t="s">
        <v>35</v>
      </c>
      <c r="D76" s="8" t="s">
        <v>36</v>
      </c>
      <c r="E76" s="9">
        <f t="shared" si="6"/>
        <v>43142</v>
      </c>
      <c r="F76" s="8" t="s">
        <v>87</v>
      </c>
      <c r="G76" s="8" t="s">
        <v>88</v>
      </c>
      <c r="H76" s="8" t="s">
        <v>89</v>
      </c>
      <c r="O76" s="10" t="s">
        <v>112</v>
      </c>
      <c r="Q76" s="10">
        <v>2</v>
      </c>
      <c r="R76" s="10">
        <v>20</v>
      </c>
      <c r="V76" s="8"/>
      <c r="W76" s="8"/>
    </row>
    <row r="77" spans="1:23" x14ac:dyDescent="0.35">
      <c r="A77" s="7">
        <v>43146</v>
      </c>
      <c r="B77" s="8" t="s">
        <v>87</v>
      </c>
      <c r="C77" s="8" t="s">
        <v>88</v>
      </c>
      <c r="D77" s="8" t="s">
        <v>89</v>
      </c>
      <c r="E77" s="9">
        <f t="shared" si="6"/>
        <v>43146</v>
      </c>
      <c r="F77" s="8" t="s">
        <v>34</v>
      </c>
      <c r="G77" s="8" t="s">
        <v>35</v>
      </c>
      <c r="H77" s="8" t="s">
        <v>36</v>
      </c>
      <c r="O77" s="10" t="s">
        <v>112</v>
      </c>
      <c r="Q77" s="10">
        <v>2</v>
      </c>
      <c r="R77" s="10">
        <v>20</v>
      </c>
      <c r="V77" s="8"/>
      <c r="W77" s="8"/>
    </row>
    <row r="78" spans="1:23" x14ac:dyDescent="0.35">
      <c r="A78" s="7">
        <v>43154</v>
      </c>
      <c r="B78" s="8" t="s">
        <v>34</v>
      </c>
      <c r="C78" s="8" t="s">
        <v>35</v>
      </c>
      <c r="D78" s="8" t="s">
        <v>36</v>
      </c>
      <c r="E78" s="9">
        <f t="shared" si="6"/>
        <v>43154</v>
      </c>
      <c r="F78" s="8" t="s">
        <v>37</v>
      </c>
      <c r="G78" s="8" t="s">
        <v>14</v>
      </c>
      <c r="H78" s="8" t="s">
        <v>17</v>
      </c>
      <c r="O78" s="10" t="s">
        <v>95</v>
      </c>
      <c r="Q78" s="10">
        <v>1</v>
      </c>
      <c r="R78" s="10">
        <v>35</v>
      </c>
      <c r="U78" s="16">
        <v>330.06</v>
      </c>
      <c r="V78" s="8"/>
      <c r="W78" s="8"/>
    </row>
    <row r="79" spans="1:23" x14ac:dyDescent="0.35">
      <c r="A79" s="7">
        <v>43155</v>
      </c>
      <c r="B79" s="8" t="s">
        <v>37</v>
      </c>
      <c r="C79" s="8" t="s">
        <v>14</v>
      </c>
      <c r="D79" s="8" t="s">
        <v>113</v>
      </c>
      <c r="E79" s="9">
        <f t="shared" si="6"/>
        <v>43155</v>
      </c>
      <c r="F79" s="8" t="s">
        <v>20</v>
      </c>
      <c r="G79" s="8" t="s">
        <v>21</v>
      </c>
      <c r="H79" s="8" t="s">
        <v>22</v>
      </c>
      <c r="O79" s="10" t="s">
        <v>96</v>
      </c>
      <c r="Q79" s="10">
        <v>1</v>
      </c>
      <c r="R79" s="10">
        <v>25</v>
      </c>
      <c r="U79" s="16">
        <v>319.68</v>
      </c>
      <c r="V79" s="8"/>
      <c r="W79" s="8"/>
    </row>
    <row r="80" spans="1:23" x14ac:dyDescent="0.35">
      <c r="A80" s="7">
        <v>43157</v>
      </c>
      <c r="B80" s="8" t="s">
        <v>20</v>
      </c>
      <c r="C80" s="8" t="s">
        <v>21</v>
      </c>
      <c r="D80" s="8" t="s">
        <v>115</v>
      </c>
      <c r="E80" s="9">
        <f t="shared" si="6"/>
        <v>43157</v>
      </c>
      <c r="F80" s="8" t="s">
        <v>37</v>
      </c>
      <c r="G80" s="8" t="s">
        <v>14</v>
      </c>
      <c r="H80" s="8" t="s">
        <v>113</v>
      </c>
      <c r="O80" s="10" t="s">
        <v>96</v>
      </c>
      <c r="Q80" s="10">
        <v>1</v>
      </c>
      <c r="R80" s="10">
        <v>30</v>
      </c>
      <c r="U80" s="16" t="s">
        <v>70</v>
      </c>
      <c r="V80" s="8"/>
      <c r="W80" s="8"/>
    </row>
    <row r="81" spans="1:23" x14ac:dyDescent="0.35">
      <c r="A81" s="7">
        <v>43171</v>
      </c>
      <c r="B81" s="8" t="s">
        <v>37</v>
      </c>
      <c r="C81" s="8" t="s">
        <v>14</v>
      </c>
      <c r="D81" s="8" t="s">
        <v>38</v>
      </c>
      <c r="E81" s="9">
        <v>43171</v>
      </c>
      <c r="F81" s="8" t="s">
        <v>50</v>
      </c>
      <c r="G81" s="8" t="s">
        <v>51</v>
      </c>
      <c r="H81" s="8" t="s">
        <v>52</v>
      </c>
      <c r="O81" s="10" t="s">
        <v>109</v>
      </c>
      <c r="Q81" s="10">
        <v>1</v>
      </c>
      <c r="R81" s="10">
        <v>20</v>
      </c>
      <c r="U81" s="16">
        <v>499.99</v>
      </c>
      <c r="V81" s="8"/>
      <c r="W81" s="8"/>
    </row>
    <row r="82" spans="1:23" x14ac:dyDescent="0.35">
      <c r="A82" s="7">
        <v>43171</v>
      </c>
      <c r="B82" s="8" t="s">
        <v>50</v>
      </c>
      <c r="C82" s="8" t="s">
        <v>51</v>
      </c>
      <c r="D82" s="8" t="s">
        <v>52</v>
      </c>
      <c r="E82" s="9">
        <v>43171</v>
      </c>
      <c r="F82" s="8" t="s">
        <v>32</v>
      </c>
      <c r="G82" s="8" t="s">
        <v>7</v>
      </c>
      <c r="H82" s="8" t="s">
        <v>33</v>
      </c>
      <c r="O82" s="10" t="s">
        <v>109</v>
      </c>
      <c r="Q82" s="10">
        <v>11</v>
      </c>
      <c r="R82" s="10">
        <v>0</v>
      </c>
      <c r="U82" s="16" t="s">
        <v>70</v>
      </c>
      <c r="V82" s="8"/>
      <c r="W82" s="8"/>
    </row>
    <row r="83" spans="1:23" x14ac:dyDescent="0.35">
      <c r="A83" s="7">
        <v>43211</v>
      </c>
      <c r="B83" s="8" t="s">
        <v>32</v>
      </c>
      <c r="C83" s="8" t="s">
        <v>7</v>
      </c>
      <c r="D83" s="8" t="s">
        <v>33</v>
      </c>
      <c r="E83" s="9">
        <v>43212</v>
      </c>
      <c r="F83" s="8" t="s">
        <v>119</v>
      </c>
      <c r="G83" s="8" t="s">
        <v>120</v>
      </c>
      <c r="H83" s="8" t="s">
        <v>121</v>
      </c>
      <c r="O83" s="10" t="s">
        <v>122</v>
      </c>
      <c r="Q83" s="10">
        <v>7</v>
      </c>
      <c r="R83" s="10">
        <v>15</v>
      </c>
    </row>
    <row r="84" spans="1:23" x14ac:dyDescent="0.35">
      <c r="A84" s="7">
        <v>43212</v>
      </c>
      <c r="B84" s="8" t="str">
        <f t="shared" ref="B84:D86" si="7">F83</f>
        <v>Reykjavik</v>
      </c>
      <c r="C84" s="8" t="str">
        <f t="shared" si="7"/>
        <v>Iceland</v>
      </c>
      <c r="D84" s="8" t="str">
        <f t="shared" si="7"/>
        <v>KEF</v>
      </c>
      <c r="E84" s="9">
        <v>43212</v>
      </c>
      <c r="F84" s="8" t="s">
        <v>87</v>
      </c>
      <c r="G84" s="8" t="s">
        <v>88</v>
      </c>
      <c r="H84" s="8" t="s">
        <v>89</v>
      </c>
      <c r="O84" s="10" t="str">
        <f>O83</f>
        <v>IcelandAir</v>
      </c>
      <c r="Q84" s="10">
        <v>3</v>
      </c>
      <c r="R84" s="10">
        <v>20</v>
      </c>
    </row>
    <row r="85" spans="1:23" x14ac:dyDescent="0.35">
      <c r="A85" s="7">
        <v>43246</v>
      </c>
      <c r="B85" s="8" t="str">
        <f t="shared" si="7"/>
        <v>Helsinki</v>
      </c>
      <c r="C85" s="8" t="str">
        <f t="shared" si="7"/>
        <v>Finland</v>
      </c>
      <c r="D85" s="8" t="str">
        <f t="shared" si="7"/>
        <v>HEL</v>
      </c>
      <c r="E85" s="9">
        <v>43246</v>
      </c>
      <c r="F85" s="8" t="s">
        <v>37</v>
      </c>
      <c r="G85" s="8" t="s">
        <v>14</v>
      </c>
      <c r="H85" s="8" t="s">
        <v>38</v>
      </c>
      <c r="O85" s="10" t="s">
        <v>112</v>
      </c>
      <c r="Q85" s="10">
        <v>3</v>
      </c>
      <c r="R85" s="10">
        <v>5</v>
      </c>
      <c r="U85" s="16">
        <v>372</v>
      </c>
    </row>
    <row r="86" spans="1:23" x14ac:dyDescent="0.35">
      <c r="A86" s="7">
        <v>43254</v>
      </c>
      <c r="B86" s="8" t="str">
        <f t="shared" si="7"/>
        <v>Milan</v>
      </c>
      <c r="C86" s="8" t="str">
        <f t="shared" si="7"/>
        <v>Italy</v>
      </c>
      <c r="D86" s="8" t="str">
        <f t="shared" si="7"/>
        <v>MXP</v>
      </c>
      <c r="E86" s="9">
        <v>43254</v>
      </c>
      <c r="F86" s="8" t="s">
        <v>87</v>
      </c>
      <c r="G86" s="8" t="s">
        <v>88</v>
      </c>
      <c r="H86" s="8" t="s">
        <v>89</v>
      </c>
      <c r="O86" s="10" t="s">
        <v>112</v>
      </c>
      <c r="Q86" s="10">
        <v>2</v>
      </c>
      <c r="R86" s="10">
        <v>55</v>
      </c>
      <c r="U86" s="16" t="s">
        <v>70</v>
      </c>
    </row>
    <row r="87" spans="1:23" x14ac:dyDescent="0.35">
      <c r="A87" s="7">
        <v>43321</v>
      </c>
      <c r="B87" s="8" t="s">
        <v>87</v>
      </c>
      <c r="C87" s="8" t="s">
        <v>88</v>
      </c>
      <c r="D87" s="8" t="s">
        <v>89</v>
      </c>
      <c r="E87" s="9">
        <v>43321</v>
      </c>
      <c r="F87" s="8" t="s">
        <v>76</v>
      </c>
      <c r="G87" s="8" t="s">
        <v>77</v>
      </c>
      <c r="H87" s="8" t="s">
        <v>78</v>
      </c>
      <c r="O87" s="10" t="s">
        <v>123</v>
      </c>
      <c r="Q87" s="10">
        <v>4</v>
      </c>
      <c r="R87" s="10">
        <v>55</v>
      </c>
      <c r="U87" s="36">
        <v>283.60000000000002</v>
      </c>
    </row>
    <row r="88" spans="1:23" x14ac:dyDescent="0.35">
      <c r="A88" s="7">
        <v>43326</v>
      </c>
      <c r="B88" s="8" t="str">
        <f>F87</f>
        <v>Lisbon</v>
      </c>
      <c r="C88" s="8" t="str">
        <f>G87</f>
        <v>Portugal</v>
      </c>
      <c r="D88" s="8" t="str">
        <f>H87</f>
        <v>LIS</v>
      </c>
      <c r="E88" s="9">
        <v>43326</v>
      </c>
      <c r="F88" s="8" t="s">
        <v>87</v>
      </c>
      <c r="G88" s="8" t="s">
        <v>88</v>
      </c>
      <c r="H88" s="8" t="s">
        <v>89</v>
      </c>
      <c r="O88" s="10" t="s">
        <v>123</v>
      </c>
      <c r="Q88" s="10">
        <v>4</v>
      </c>
      <c r="R88" s="10">
        <v>40</v>
      </c>
      <c r="U88" s="36" t="s">
        <v>70</v>
      </c>
    </row>
    <row r="89" spans="1:23" x14ac:dyDescent="0.35">
      <c r="A89" s="7">
        <v>43443</v>
      </c>
      <c r="B89" s="8" t="s">
        <v>87</v>
      </c>
      <c r="C89" s="8" t="s">
        <v>88</v>
      </c>
      <c r="D89" s="8" t="s">
        <v>89</v>
      </c>
      <c r="E89" s="9">
        <v>43443</v>
      </c>
      <c r="F89" s="8" t="s">
        <v>124</v>
      </c>
      <c r="G89" s="8" t="s">
        <v>125</v>
      </c>
      <c r="H89" s="8" t="s">
        <v>126</v>
      </c>
      <c r="O89" s="10" t="s">
        <v>112</v>
      </c>
      <c r="Q89" s="10">
        <v>1</v>
      </c>
      <c r="R89" s="10">
        <v>30</v>
      </c>
      <c r="U89" s="36">
        <v>294.7</v>
      </c>
    </row>
    <row r="90" spans="1:23" x14ac:dyDescent="0.35">
      <c r="A90" s="7">
        <v>43447</v>
      </c>
      <c r="B90" s="8" t="str">
        <f>F89</f>
        <v>Warsaw</v>
      </c>
      <c r="C90" s="8" t="str">
        <f>G89</f>
        <v>Poland</v>
      </c>
      <c r="D90" s="8" t="str">
        <f>H89</f>
        <v>WAW</v>
      </c>
      <c r="E90" s="9">
        <v>43447</v>
      </c>
      <c r="F90" s="8" t="s">
        <v>87</v>
      </c>
      <c r="G90" s="8" t="s">
        <v>88</v>
      </c>
      <c r="H90" s="8" t="s">
        <v>89</v>
      </c>
      <c r="O90" s="10" t="s">
        <v>112</v>
      </c>
      <c r="Q90" s="10">
        <v>1</v>
      </c>
      <c r="R90" s="10">
        <v>45</v>
      </c>
      <c r="U90" s="36" t="s">
        <v>70</v>
      </c>
    </row>
    <row r="91" spans="1:23" x14ac:dyDescent="0.35">
      <c r="A91" s="7">
        <v>43474</v>
      </c>
      <c r="B91" s="8" t="s">
        <v>87</v>
      </c>
      <c r="C91" s="8" t="s">
        <v>88</v>
      </c>
      <c r="D91" s="8" t="s">
        <v>89</v>
      </c>
      <c r="E91" s="9">
        <v>43474</v>
      </c>
      <c r="F91" s="8" t="s">
        <v>9</v>
      </c>
      <c r="G91" s="8" t="s">
        <v>127</v>
      </c>
      <c r="H91" s="8" t="s">
        <v>11</v>
      </c>
      <c r="O91" s="10" t="s">
        <v>112</v>
      </c>
      <c r="Q91" s="10">
        <v>3</v>
      </c>
      <c r="R91" s="10">
        <v>10</v>
      </c>
      <c r="U91" s="36">
        <v>1666.08</v>
      </c>
    </row>
    <row r="92" spans="1:23" x14ac:dyDescent="0.35">
      <c r="A92" s="7">
        <v>43474</v>
      </c>
      <c r="B92" s="8" t="str">
        <f>F91</f>
        <v>London</v>
      </c>
      <c r="C92" s="8" t="str">
        <f>G91</f>
        <v>England</v>
      </c>
      <c r="D92" s="8" t="str">
        <f>H91</f>
        <v>LHR</v>
      </c>
      <c r="E92" s="9">
        <v>43474</v>
      </c>
      <c r="F92" s="8" t="s">
        <v>128</v>
      </c>
      <c r="G92" s="8" t="s">
        <v>7</v>
      </c>
      <c r="H92" s="8" t="s">
        <v>129</v>
      </c>
      <c r="O92" s="10" t="s">
        <v>103</v>
      </c>
      <c r="Q92" s="10">
        <v>9</v>
      </c>
      <c r="R92" s="10">
        <v>55</v>
      </c>
      <c r="U92" s="16" t="s">
        <v>70</v>
      </c>
    </row>
    <row r="93" spans="1:23" x14ac:dyDescent="0.35">
      <c r="A93" s="7">
        <v>43499</v>
      </c>
      <c r="B93" s="8" t="s">
        <v>128</v>
      </c>
      <c r="C93" s="8" t="s">
        <v>7</v>
      </c>
      <c r="D93" s="8" t="s">
        <v>129</v>
      </c>
      <c r="E93" s="9">
        <f>A93+1</f>
        <v>43500</v>
      </c>
      <c r="F93" s="8" t="s">
        <v>9</v>
      </c>
      <c r="G93" s="8" t="s">
        <v>127</v>
      </c>
      <c r="H93" s="8" t="s">
        <v>11</v>
      </c>
      <c r="O93" s="10" t="s">
        <v>103</v>
      </c>
      <c r="Q93" s="10">
        <v>9</v>
      </c>
      <c r="R93" s="10">
        <v>0</v>
      </c>
      <c r="U93" s="16" t="s">
        <v>70</v>
      </c>
    </row>
    <row r="94" spans="1:23" x14ac:dyDescent="0.35">
      <c r="A94" s="7">
        <f>E93</f>
        <v>43500</v>
      </c>
      <c r="B94" s="8" t="s">
        <v>9</v>
      </c>
      <c r="C94" s="8" t="s">
        <v>127</v>
      </c>
      <c r="D94" s="8" t="s">
        <v>11</v>
      </c>
      <c r="E94" s="9">
        <f>A94</f>
        <v>43500</v>
      </c>
      <c r="F94" s="8" t="s">
        <v>87</v>
      </c>
      <c r="G94" s="8" t="s">
        <v>88</v>
      </c>
      <c r="H94" s="8" t="s">
        <v>89</v>
      </c>
      <c r="O94" s="10" t="s">
        <v>103</v>
      </c>
      <c r="Q94" s="10">
        <v>3</v>
      </c>
      <c r="R94" s="10">
        <v>5</v>
      </c>
      <c r="U94" s="16" t="s">
        <v>70</v>
      </c>
    </row>
    <row r="95" spans="1:23" x14ac:dyDescent="0.35">
      <c r="A95" s="7">
        <v>43504</v>
      </c>
      <c r="B95" s="8" t="s">
        <v>87</v>
      </c>
      <c r="C95" s="8" t="s">
        <v>88</v>
      </c>
      <c r="D95" s="8" t="s">
        <v>89</v>
      </c>
      <c r="E95" s="9">
        <f>A95</f>
        <v>43504</v>
      </c>
      <c r="F95" s="8" t="s">
        <v>9</v>
      </c>
      <c r="G95" s="8" t="s">
        <v>127</v>
      </c>
      <c r="H95" s="8" t="s">
        <v>11</v>
      </c>
      <c r="O95" s="10" t="s">
        <v>112</v>
      </c>
      <c r="Q95" s="10">
        <v>3</v>
      </c>
      <c r="R95" s="10">
        <v>10</v>
      </c>
      <c r="U95" s="36">
        <v>1864.88</v>
      </c>
    </row>
    <row r="96" spans="1:23" x14ac:dyDescent="0.35">
      <c r="A96" s="7">
        <f>E95</f>
        <v>43504</v>
      </c>
      <c r="B96" s="8" t="s">
        <v>9</v>
      </c>
      <c r="C96" s="8" t="s">
        <v>127</v>
      </c>
      <c r="D96" s="8" t="s">
        <v>11</v>
      </c>
      <c r="E96" s="9">
        <f>A96</f>
        <v>43504</v>
      </c>
      <c r="F96" s="8" t="s">
        <v>128</v>
      </c>
      <c r="G96" s="8" t="s">
        <v>7</v>
      </c>
      <c r="H96" s="8" t="s">
        <v>129</v>
      </c>
      <c r="O96" s="10" t="s">
        <v>103</v>
      </c>
      <c r="Q96" s="10">
        <v>9</v>
      </c>
      <c r="R96" s="10">
        <v>55</v>
      </c>
      <c r="U96" s="16" t="s">
        <v>70</v>
      </c>
    </row>
    <row r="97" spans="1:23" x14ac:dyDescent="0.35">
      <c r="A97" s="7">
        <v>43534</v>
      </c>
      <c r="B97" s="8" t="s">
        <v>128</v>
      </c>
      <c r="C97" s="8" t="s">
        <v>7</v>
      </c>
      <c r="D97" s="8" t="s">
        <v>129</v>
      </c>
      <c r="E97" s="9">
        <f>A97+1</f>
        <v>43535</v>
      </c>
      <c r="F97" s="8" t="s">
        <v>9</v>
      </c>
      <c r="G97" s="8" t="s">
        <v>127</v>
      </c>
      <c r="H97" s="8" t="s">
        <v>11</v>
      </c>
      <c r="O97" s="10" t="s">
        <v>103</v>
      </c>
      <c r="Q97" s="10">
        <v>9</v>
      </c>
      <c r="R97" s="10">
        <v>0</v>
      </c>
      <c r="U97" s="16" t="s">
        <v>70</v>
      </c>
    </row>
    <row r="98" spans="1:23" x14ac:dyDescent="0.35">
      <c r="A98" s="7">
        <f>E97</f>
        <v>43535</v>
      </c>
      <c r="B98" s="8" t="s">
        <v>9</v>
      </c>
      <c r="C98" s="8" t="s">
        <v>127</v>
      </c>
      <c r="D98" s="8" t="s">
        <v>11</v>
      </c>
      <c r="E98" s="9">
        <f>A98</f>
        <v>43535</v>
      </c>
      <c r="F98" s="8" t="s">
        <v>87</v>
      </c>
      <c r="G98" s="8" t="s">
        <v>88</v>
      </c>
      <c r="H98" s="8" t="s">
        <v>89</v>
      </c>
      <c r="O98" s="10" t="s">
        <v>103</v>
      </c>
      <c r="Q98" s="10">
        <v>3</v>
      </c>
      <c r="R98" s="10">
        <v>5</v>
      </c>
      <c r="U98" s="16" t="s">
        <v>70</v>
      </c>
    </row>
    <row r="99" spans="1:23" x14ac:dyDescent="0.35">
      <c r="A99" s="7">
        <v>43555</v>
      </c>
      <c r="B99" s="8" t="s">
        <v>87</v>
      </c>
      <c r="C99" s="8" t="s">
        <v>88</v>
      </c>
      <c r="D99" s="8" t="s">
        <v>89</v>
      </c>
      <c r="E99" s="9">
        <f>A99</f>
        <v>43555</v>
      </c>
      <c r="F99" s="8" t="s">
        <v>130</v>
      </c>
      <c r="G99" s="8" t="s">
        <v>131</v>
      </c>
      <c r="H99" s="8" t="s">
        <v>132</v>
      </c>
      <c r="O99" s="10" t="s">
        <v>110</v>
      </c>
      <c r="Q99" s="10">
        <v>1</v>
      </c>
      <c r="R99" s="10">
        <v>30</v>
      </c>
      <c r="U99" s="36">
        <v>462.38</v>
      </c>
    </row>
    <row r="100" spans="1:23" x14ac:dyDescent="0.35">
      <c r="A100" s="7">
        <v>43555</v>
      </c>
      <c r="B100" s="8" t="s">
        <v>130</v>
      </c>
      <c r="C100" s="8" t="s">
        <v>131</v>
      </c>
      <c r="D100" s="8" t="s">
        <v>132</v>
      </c>
      <c r="E100" s="9">
        <f>A100</f>
        <v>43555</v>
      </c>
      <c r="F100" s="8" t="s">
        <v>133</v>
      </c>
      <c r="G100" s="8" t="s">
        <v>131</v>
      </c>
      <c r="H100" s="8" t="s">
        <v>134</v>
      </c>
      <c r="O100" s="10" t="s">
        <v>110</v>
      </c>
      <c r="Q100" s="10">
        <v>1</v>
      </c>
      <c r="R100" s="10">
        <v>55</v>
      </c>
      <c r="U100" s="16" t="s">
        <v>70</v>
      </c>
    </row>
    <row r="101" spans="1:23" x14ac:dyDescent="0.35">
      <c r="A101" s="7">
        <v>43557</v>
      </c>
      <c r="B101" s="8" t="str">
        <f>F100</f>
        <v>Tromsø</v>
      </c>
      <c r="C101" s="8" t="s">
        <v>131</v>
      </c>
      <c r="D101" s="8" t="s">
        <v>134</v>
      </c>
      <c r="E101" s="9">
        <f>A101</f>
        <v>43557</v>
      </c>
      <c r="F101" s="8" t="s">
        <v>130</v>
      </c>
      <c r="G101" s="8" t="s">
        <v>131</v>
      </c>
      <c r="H101" s="8" t="s">
        <v>132</v>
      </c>
      <c r="O101" s="10" t="s">
        <v>110</v>
      </c>
      <c r="Q101" s="10">
        <v>1</v>
      </c>
      <c r="R101" s="10">
        <v>55</v>
      </c>
      <c r="U101" s="16" t="s">
        <v>70</v>
      </c>
    </row>
    <row r="102" spans="1:23" x14ac:dyDescent="0.35">
      <c r="A102" s="7">
        <f>E101</f>
        <v>43557</v>
      </c>
      <c r="B102" s="8" t="str">
        <f>F101</f>
        <v>Oslo</v>
      </c>
      <c r="C102" s="8" t="s">
        <v>131</v>
      </c>
      <c r="D102" s="8" t="s">
        <v>132</v>
      </c>
      <c r="E102" s="9">
        <f>A102</f>
        <v>43557</v>
      </c>
      <c r="F102" s="8" t="s">
        <v>87</v>
      </c>
      <c r="G102" s="8" t="s">
        <v>88</v>
      </c>
      <c r="H102" s="8" t="s">
        <v>89</v>
      </c>
      <c r="O102" s="10" t="s">
        <v>110</v>
      </c>
      <c r="Q102" s="10">
        <v>1</v>
      </c>
      <c r="R102" s="10">
        <v>25</v>
      </c>
      <c r="U102" s="16" t="s">
        <v>70</v>
      </c>
    </row>
    <row r="103" spans="1:23" x14ac:dyDescent="0.35">
      <c r="A103" s="7">
        <v>43563</v>
      </c>
      <c r="B103" s="8" t="s">
        <v>87</v>
      </c>
      <c r="C103" s="8" t="s">
        <v>88</v>
      </c>
      <c r="D103" s="8" t="s">
        <v>89</v>
      </c>
      <c r="E103" s="9">
        <f>A103+1</f>
        <v>43564</v>
      </c>
      <c r="F103" s="8" t="s">
        <v>135</v>
      </c>
      <c r="G103" s="8" t="s">
        <v>136</v>
      </c>
      <c r="H103" s="8" t="s">
        <v>137</v>
      </c>
      <c r="O103" s="10" t="s">
        <v>112</v>
      </c>
      <c r="Q103" s="10">
        <v>9</v>
      </c>
      <c r="R103" s="10">
        <v>55</v>
      </c>
      <c r="U103" s="36">
        <v>2791.83</v>
      </c>
    </row>
    <row r="104" spans="1:23" x14ac:dyDescent="0.35">
      <c r="A104" s="7">
        <f t="shared" ref="A104:D105" si="8">E103</f>
        <v>43564</v>
      </c>
      <c r="B104" s="8" t="str">
        <f t="shared" si="8"/>
        <v>Hong Kong</v>
      </c>
      <c r="C104" s="8" t="str">
        <f t="shared" si="8"/>
        <v>China</v>
      </c>
      <c r="D104" s="8" t="str">
        <f t="shared" si="8"/>
        <v>HKG</v>
      </c>
      <c r="E104" s="9">
        <f>A104+1</f>
        <v>43565</v>
      </c>
      <c r="F104" s="8" t="s">
        <v>138</v>
      </c>
      <c r="G104" s="8" t="s">
        <v>139</v>
      </c>
      <c r="H104" s="8" t="s">
        <v>140</v>
      </c>
      <c r="O104" s="10" t="s">
        <v>141</v>
      </c>
      <c r="Q104" s="10">
        <v>10</v>
      </c>
      <c r="R104" s="10">
        <v>45</v>
      </c>
      <c r="U104" s="16" t="s">
        <v>70</v>
      </c>
    </row>
    <row r="105" spans="1:23" x14ac:dyDescent="0.35">
      <c r="A105" s="7">
        <f t="shared" si="8"/>
        <v>43565</v>
      </c>
      <c r="B105" s="8" t="str">
        <f t="shared" si="8"/>
        <v>Auckland</v>
      </c>
      <c r="C105" s="8" t="str">
        <f t="shared" si="8"/>
        <v>New Zealand</v>
      </c>
      <c r="D105" s="8" t="str">
        <f t="shared" si="8"/>
        <v>AKL</v>
      </c>
      <c r="E105" s="9">
        <f>A105</f>
        <v>43565</v>
      </c>
      <c r="F105" s="8" t="s">
        <v>143</v>
      </c>
      <c r="G105" s="8" t="s">
        <v>139</v>
      </c>
      <c r="H105" s="8" t="s">
        <v>144</v>
      </c>
      <c r="O105" s="10" t="s">
        <v>141</v>
      </c>
      <c r="Q105" s="10">
        <v>1</v>
      </c>
      <c r="R105" s="10">
        <v>5</v>
      </c>
      <c r="U105" s="36">
        <v>111.77</v>
      </c>
    </row>
    <row r="106" spans="1:23" x14ac:dyDescent="0.35">
      <c r="A106" s="7">
        <v>43573</v>
      </c>
      <c r="B106" s="8" t="s">
        <v>145</v>
      </c>
      <c r="C106" s="8" t="s">
        <v>139</v>
      </c>
      <c r="D106" s="8" t="s">
        <v>146</v>
      </c>
      <c r="E106" s="9">
        <f>A106</f>
        <v>43573</v>
      </c>
      <c r="F106" s="8" t="s">
        <v>138</v>
      </c>
      <c r="G106" s="8" t="s">
        <v>139</v>
      </c>
      <c r="H106" s="8" t="s">
        <v>140</v>
      </c>
      <c r="O106" s="10" t="s">
        <v>141</v>
      </c>
      <c r="Q106" s="10">
        <v>1</v>
      </c>
      <c r="R106" s="10">
        <v>5</v>
      </c>
      <c r="U106" s="36">
        <v>180</v>
      </c>
    </row>
    <row r="107" spans="1:23" x14ac:dyDescent="0.35">
      <c r="A107" s="7">
        <v>43574</v>
      </c>
      <c r="B107" s="8" t="str">
        <f>F104</f>
        <v>Auckland</v>
      </c>
      <c r="C107" s="8" t="str">
        <f>G104</f>
        <v>New Zealand</v>
      </c>
      <c r="D107" s="8" t="str">
        <f>H104</f>
        <v>AKL</v>
      </c>
      <c r="E107" s="9">
        <f>A107</f>
        <v>43574</v>
      </c>
      <c r="F107" s="8" t="str">
        <f>B104</f>
        <v>Hong Kong</v>
      </c>
      <c r="G107" s="8" t="str">
        <f>C104</f>
        <v>China</v>
      </c>
      <c r="H107" s="8" t="str">
        <f>D104</f>
        <v>HKG</v>
      </c>
      <c r="O107" s="10" t="s">
        <v>142</v>
      </c>
      <c r="Q107" s="10">
        <v>11</v>
      </c>
      <c r="R107" s="10">
        <v>55</v>
      </c>
      <c r="U107" s="16" t="s">
        <v>70</v>
      </c>
    </row>
    <row r="108" spans="1:23" x14ac:dyDescent="0.35">
      <c r="A108" s="7">
        <f>E107+1</f>
        <v>43575</v>
      </c>
      <c r="B108" s="8" t="str">
        <f>F107</f>
        <v>Hong Kong</v>
      </c>
      <c r="C108" s="8" t="str">
        <f>G107</f>
        <v>China</v>
      </c>
      <c r="D108" s="8" t="str">
        <f>H107</f>
        <v>HKG</v>
      </c>
      <c r="E108" s="9">
        <f>A108</f>
        <v>43575</v>
      </c>
      <c r="F108" s="8" t="str">
        <f>B103</f>
        <v>Helsinki</v>
      </c>
      <c r="G108" s="8" t="str">
        <f>C103</f>
        <v>Finland</v>
      </c>
      <c r="H108" s="8" t="str">
        <f>D103</f>
        <v>HEL</v>
      </c>
      <c r="O108" s="10" t="s">
        <v>112</v>
      </c>
      <c r="Q108" s="10">
        <v>10</v>
      </c>
      <c r="R108" s="10">
        <v>55</v>
      </c>
      <c r="U108" s="16" t="s">
        <v>70</v>
      </c>
    </row>
    <row r="109" spans="1:23" x14ac:dyDescent="0.35">
      <c r="A109" s="7"/>
      <c r="E109" s="9"/>
    </row>
    <row r="110" spans="1:23" x14ac:dyDescent="0.35">
      <c r="A110" s="7"/>
      <c r="E110" s="9"/>
    </row>
    <row r="111" spans="1:23" s="2" customFormat="1" x14ac:dyDescent="0.35">
      <c r="A111" s="1" t="s">
        <v>54</v>
      </c>
      <c r="B111" s="2">
        <f>COUNTA(B2:B110)</f>
        <v>107</v>
      </c>
      <c r="D111" s="2">
        <f>COUNTA(D2:D110)</f>
        <v>100</v>
      </c>
      <c r="I111" s="11">
        <f t="shared" ref="I111:N111" si="9">SUM(I2:I62)</f>
        <v>336</v>
      </c>
      <c r="J111" s="11">
        <f t="shared" si="9"/>
        <v>59</v>
      </c>
      <c r="K111" s="11">
        <f t="shared" si="9"/>
        <v>80</v>
      </c>
      <c r="L111" s="11">
        <f t="shared" si="9"/>
        <v>116</v>
      </c>
      <c r="M111" s="11">
        <f t="shared" si="9"/>
        <v>79</v>
      </c>
      <c r="N111" s="11">
        <f t="shared" si="9"/>
        <v>8</v>
      </c>
      <c r="O111" s="11"/>
      <c r="P111" s="11"/>
      <c r="Q111" s="11">
        <f>SUM(Q2:Q110)</f>
        <v>325</v>
      </c>
      <c r="R111" s="11">
        <f>SUM(R2:R110)</f>
        <v>2580</v>
      </c>
      <c r="S111" s="11"/>
      <c r="T111" s="11"/>
      <c r="U111" s="17">
        <f>SUM(U2:U110)</f>
        <v>15331.77</v>
      </c>
      <c r="V111" s="17"/>
      <c r="W111" s="17"/>
    </row>
    <row r="112" spans="1:23" x14ac:dyDescent="0.35">
      <c r="A112" s="8"/>
      <c r="I112" s="10">
        <f>SUM(J111:N111)</f>
        <v>342</v>
      </c>
      <c r="J112" s="8"/>
      <c r="K112" s="8"/>
      <c r="L112" s="8"/>
      <c r="M112" s="11" t="e">
        <f>M111+#REF!</f>
        <v>#REF!</v>
      </c>
      <c r="N112" s="8"/>
      <c r="O112" s="8"/>
      <c r="R112" s="37">
        <f>R111/60</f>
        <v>43</v>
      </c>
      <c r="U112" s="16">
        <f>SUM(U4,U5,U6,U7,U8,U11,U13,U16,U17,U22,U26,U28,U30,U31,U35,U42,U46,U48,U57,U59,U61,U62,U66,U69,U73,U79,U85,U87)</f>
        <v>5642.6400000000012</v>
      </c>
    </row>
    <row r="113" spans="9:21" x14ac:dyDescent="0.35">
      <c r="Q113" s="10">
        <f>SUM(Q111,R112)</f>
        <v>368</v>
      </c>
      <c r="U113" s="35">
        <f>U112/U111</f>
        <v>0.36803578451803026</v>
      </c>
    </row>
    <row r="114" spans="9:21" x14ac:dyDescent="0.35">
      <c r="J114" s="10">
        <f>COUNT(J2:J62)</f>
        <v>8</v>
      </c>
      <c r="K114" s="10">
        <f>COUNT(K2:K62)</f>
        <v>10</v>
      </c>
      <c r="L114" s="10">
        <f>COUNT(L2:L62)</f>
        <v>15</v>
      </c>
      <c r="M114" s="10">
        <f>COUNT(M2:M62)</f>
        <v>22</v>
      </c>
      <c r="N114" s="10">
        <f>COUNT(N2:N62)</f>
        <v>7</v>
      </c>
      <c r="R114" s="10">
        <f>Q113/24</f>
        <v>15.333333333333334</v>
      </c>
    </row>
    <row r="115" spans="9:21" x14ac:dyDescent="0.35">
      <c r="I115" s="10">
        <f>ROWS(I2:I61)</f>
        <v>60</v>
      </c>
    </row>
  </sheetData>
  <phoneticPr fontId="2" type="noConversion"/>
  <pageMargins left="0.7" right="0.7" top="0.75" bottom="0.75" header="0.3" footer="0.3"/>
  <pageSetup orientation="portrait" r:id="rId1"/>
  <ignoredErrors>
    <ignoredError sqref="E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showRuler="0" workbookViewId="0">
      <selection activeCell="E36" sqref="E36"/>
    </sheetView>
  </sheetViews>
  <sheetFormatPr defaultColWidth="10.6640625" defaultRowHeight="15.5" x14ac:dyDescent="0.35"/>
  <cols>
    <col min="1" max="1" width="9.9140625" bestFit="1" customWidth="1"/>
    <col min="2" max="2" width="12.5" bestFit="1" customWidth="1"/>
    <col min="4" max="4" width="7.5" customWidth="1"/>
    <col min="5" max="5" width="9.9140625" bestFit="1" customWidth="1"/>
    <col min="6" max="6" width="12.5" bestFit="1" customWidth="1"/>
    <col min="7" max="7" width="13.6640625" bestFit="1" customWidth="1"/>
    <col min="8" max="8" width="10.1640625" customWidth="1"/>
  </cols>
  <sheetData>
    <row r="1" spans="1:10" s="23" customFormat="1" ht="21" x14ac:dyDescent="0.5">
      <c r="A1" s="38" t="s">
        <v>116</v>
      </c>
      <c r="B1" s="39"/>
      <c r="C1" s="39"/>
      <c r="D1" s="38" t="s">
        <v>117</v>
      </c>
      <c r="E1" s="39"/>
      <c r="F1" s="39"/>
      <c r="G1" s="38" t="s">
        <v>118</v>
      </c>
      <c r="H1" s="39"/>
      <c r="I1" s="39"/>
    </row>
    <row r="2" spans="1:10" s="23" customFormat="1" ht="21" x14ac:dyDescent="0.5">
      <c r="A2" s="22"/>
      <c r="D2" s="22"/>
      <c r="G2" s="22"/>
    </row>
    <row r="3" spans="1:10" s="19" customFormat="1" ht="31" x14ac:dyDescent="0.35">
      <c r="A3" s="24" t="s">
        <v>0</v>
      </c>
      <c r="B3" s="25" t="s">
        <v>1</v>
      </c>
      <c r="C3" s="25" t="s">
        <v>5</v>
      </c>
      <c r="D3" s="25" t="s">
        <v>2</v>
      </c>
      <c r="E3" s="25" t="s">
        <v>48</v>
      </c>
      <c r="F3" s="25" t="s">
        <v>3</v>
      </c>
      <c r="G3" s="25" t="s">
        <v>6</v>
      </c>
      <c r="H3" s="25" t="s">
        <v>2</v>
      </c>
      <c r="I3" s="24" t="s">
        <v>90</v>
      </c>
      <c r="J3" s="19" t="s">
        <v>49</v>
      </c>
    </row>
    <row r="4" spans="1:10" s="8" customFormat="1" x14ac:dyDescent="0.35">
      <c r="A4" s="26">
        <v>42939</v>
      </c>
      <c r="B4" s="27" t="s">
        <v>34</v>
      </c>
      <c r="C4" s="27" t="s">
        <v>35</v>
      </c>
      <c r="D4" s="27" t="s">
        <v>36</v>
      </c>
      <c r="E4" s="28">
        <f t="shared" ref="E4:E7" si="0">A4</f>
        <v>42939</v>
      </c>
      <c r="F4" s="27" t="s">
        <v>62</v>
      </c>
      <c r="G4" s="27" t="s">
        <v>63</v>
      </c>
      <c r="H4" s="27" t="s">
        <v>64</v>
      </c>
      <c r="I4" s="29" t="s">
        <v>108</v>
      </c>
      <c r="J4" s="8">
        <f>A5-E4</f>
        <v>1</v>
      </c>
    </row>
    <row r="5" spans="1:10" s="8" customFormat="1" x14ac:dyDescent="0.35">
      <c r="A5" s="26">
        <v>42940</v>
      </c>
      <c r="B5" s="27" t="s">
        <v>62</v>
      </c>
      <c r="C5" s="27" t="s">
        <v>63</v>
      </c>
      <c r="D5" s="27" t="s">
        <v>64</v>
      </c>
      <c r="E5" s="28">
        <f t="shared" si="0"/>
        <v>42940</v>
      </c>
      <c r="F5" s="27" t="s">
        <v>4</v>
      </c>
      <c r="G5" s="27" t="s">
        <v>7</v>
      </c>
      <c r="H5" s="27" t="s">
        <v>8</v>
      </c>
      <c r="I5" s="29" t="s">
        <v>108</v>
      </c>
      <c r="J5" s="8">
        <f t="shared" ref="J5:J35" si="1">A6-E5</f>
        <v>0</v>
      </c>
    </row>
    <row r="6" spans="1:10" s="8" customFormat="1" x14ac:dyDescent="0.35">
      <c r="A6" s="26">
        <v>42940</v>
      </c>
      <c r="B6" s="27" t="s">
        <v>4</v>
      </c>
      <c r="C6" s="27" t="s">
        <v>7</v>
      </c>
      <c r="D6" s="27" t="s">
        <v>8</v>
      </c>
      <c r="E6" s="28">
        <f t="shared" si="0"/>
        <v>42940</v>
      </c>
      <c r="F6" s="27" t="s">
        <v>32</v>
      </c>
      <c r="G6" s="27" t="s">
        <v>7</v>
      </c>
      <c r="H6" s="27" t="s">
        <v>33</v>
      </c>
      <c r="I6" s="29" t="s">
        <v>104</v>
      </c>
      <c r="J6" s="8">
        <f t="shared" si="1"/>
        <v>10</v>
      </c>
    </row>
    <row r="7" spans="1:10" s="8" customFormat="1" x14ac:dyDescent="0.35">
      <c r="A7" s="26">
        <v>42950</v>
      </c>
      <c r="B7" s="27" t="s">
        <v>32</v>
      </c>
      <c r="C7" s="27" t="s">
        <v>7</v>
      </c>
      <c r="D7" s="27" t="s">
        <v>33</v>
      </c>
      <c r="E7" s="28">
        <f t="shared" si="0"/>
        <v>42950</v>
      </c>
      <c r="F7" s="27" t="s">
        <v>4</v>
      </c>
      <c r="G7" s="27" t="s">
        <v>7</v>
      </c>
      <c r="H7" s="27" t="s">
        <v>8</v>
      </c>
      <c r="I7" s="29" t="s">
        <v>104</v>
      </c>
      <c r="J7" s="8">
        <f t="shared" si="1"/>
        <v>0</v>
      </c>
    </row>
    <row r="8" spans="1:10" s="8" customFormat="1" x14ac:dyDescent="0.35">
      <c r="A8" s="26">
        <v>42950</v>
      </c>
      <c r="B8" s="27" t="s">
        <v>4</v>
      </c>
      <c r="C8" s="27" t="s">
        <v>7</v>
      </c>
      <c r="D8" s="27" t="s">
        <v>8</v>
      </c>
      <c r="E8" s="28">
        <f>A8+1</f>
        <v>42951</v>
      </c>
      <c r="F8" s="27" t="s">
        <v>62</v>
      </c>
      <c r="G8" s="27" t="s">
        <v>63</v>
      </c>
      <c r="H8" s="27" t="s">
        <v>64</v>
      </c>
      <c r="I8" s="29" t="s">
        <v>108</v>
      </c>
      <c r="J8" s="8">
        <f t="shared" si="1"/>
        <v>0</v>
      </c>
    </row>
    <row r="9" spans="1:10" s="8" customFormat="1" x14ac:dyDescent="0.35">
      <c r="A9" s="26">
        <v>42951</v>
      </c>
      <c r="B9" s="27" t="s">
        <v>62</v>
      </c>
      <c r="C9" s="27" t="s">
        <v>63</v>
      </c>
      <c r="D9" s="27" t="s">
        <v>64</v>
      </c>
      <c r="E9" s="28">
        <f t="shared" ref="E9:E33" si="2">A9</f>
        <v>42951</v>
      </c>
      <c r="F9" s="27" t="s">
        <v>34</v>
      </c>
      <c r="G9" s="27" t="s">
        <v>35</v>
      </c>
      <c r="H9" s="27" t="s">
        <v>36</v>
      </c>
      <c r="I9" s="29" t="s">
        <v>108</v>
      </c>
      <c r="J9" s="8">
        <f t="shared" si="1"/>
        <v>6</v>
      </c>
    </row>
    <row r="10" spans="1:10" s="8" customFormat="1" x14ac:dyDescent="0.35">
      <c r="A10" s="26">
        <v>42957</v>
      </c>
      <c r="B10" s="27" t="s">
        <v>34</v>
      </c>
      <c r="C10" s="27" t="s">
        <v>35</v>
      </c>
      <c r="D10" s="27" t="s">
        <v>36</v>
      </c>
      <c r="E10" s="28">
        <f t="shared" si="2"/>
        <v>42957</v>
      </c>
      <c r="F10" s="27" t="s">
        <v>37</v>
      </c>
      <c r="G10" s="27" t="s">
        <v>14</v>
      </c>
      <c r="H10" s="27" t="s">
        <v>17</v>
      </c>
      <c r="I10" s="29" t="s">
        <v>95</v>
      </c>
      <c r="J10" s="8">
        <f t="shared" si="1"/>
        <v>4</v>
      </c>
    </row>
    <row r="11" spans="1:10" s="8" customFormat="1" x14ac:dyDescent="0.35">
      <c r="A11" s="26">
        <v>42961</v>
      </c>
      <c r="B11" s="27" t="s">
        <v>37</v>
      </c>
      <c r="C11" s="27" t="s">
        <v>14</v>
      </c>
      <c r="D11" s="27" t="s">
        <v>17</v>
      </c>
      <c r="E11" s="28">
        <f t="shared" si="2"/>
        <v>42961</v>
      </c>
      <c r="F11" s="27" t="s">
        <v>34</v>
      </c>
      <c r="G11" s="27" t="s">
        <v>35</v>
      </c>
      <c r="H11" s="27" t="s">
        <v>36</v>
      </c>
      <c r="I11" s="29" t="s">
        <v>95</v>
      </c>
      <c r="J11" s="8">
        <f t="shared" si="1"/>
        <v>18</v>
      </c>
    </row>
    <row r="12" spans="1:10" s="8" customFormat="1" x14ac:dyDescent="0.35">
      <c r="A12" s="26">
        <v>42979</v>
      </c>
      <c r="B12" s="27" t="s">
        <v>34</v>
      </c>
      <c r="C12" s="27" t="s">
        <v>35</v>
      </c>
      <c r="D12" s="27" t="s">
        <v>36</v>
      </c>
      <c r="E12" s="28">
        <f t="shared" si="2"/>
        <v>42979</v>
      </c>
      <c r="F12" s="27" t="s">
        <v>65</v>
      </c>
      <c r="G12" s="27" t="s">
        <v>30</v>
      </c>
      <c r="H12" s="27" t="s">
        <v>66</v>
      </c>
      <c r="I12" s="29" t="s">
        <v>105</v>
      </c>
      <c r="J12" s="8">
        <f t="shared" si="1"/>
        <v>3</v>
      </c>
    </row>
    <row r="13" spans="1:10" s="8" customFormat="1" x14ac:dyDescent="0.35">
      <c r="A13" s="26">
        <v>42982</v>
      </c>
      <c r="B13" s="27" t="s">
        <v>65</v>
      </c>
      <c r="C13" s="27" t="s">
        <v>30</v>
      </c>
      <c r="D13" s="27" t="s">
        <v>66</v>
      </c>
      <c r="E13" s="28">
        <f t="shared" si="2"/>
        <v>42982</v>
      </c>
      <c r="F13" s="27" t="s">
        <v>34</v>
      </c>
      <c r="G13" s="27" t="s">
        <v>35</v>
      </c>
      <c r="H13" s="27" t="s">
        <v>36</v>
      </c>
      <c r="I13" s="29" t="s">
        <v>105</v>
      </c>
      <c r="J13" s="8">
        <f t="shared" si="1"/>
        <v>10</v>
      </c>
    </row>
    <row r="14" spans="1:10" s="8" customFormat="1" x14ac:dyDescent="0.35">
      <c r="A14" s="26">
        <v>42992</v>
      </c>
      <c r="B14" s="27" t="s">
        <v>34</v>
      </c>
      <c r="C14" s="27" t="s">
        <v>35</v>
      </c>
      <c r="D14" s="27" t="s">
        <v>36</v>
      </c>
      <c r="E14" s="28">
        <f t="shared" si="2"/>
        <v>42992</v>
      </c>
      <c r="F14" s="27" t="s">
        <v>37</v>
      </c>
      <c r="G14" s="27" t="s">
        <v>14</v>
      </c>
      <c r="H14" s="27" t="s">
        <v>17</v>
      </c>
      <c r="I14" s="29" t="s">
        <v>95</v>
      </c>
      <c r="J14" s="8">
        <f t="shared" si="1"/>
        <v>9</v>
      </c>
    </row>
    <row r="15" spans="1:10" s="8" customFormat="1" x14ac:dyDescent="0.35">
      <c r="A15" s="26">
        <v>43001</v>
      </c>
      <c r="B15" s="27" t="s">
        <v>37</v>
      </c>
      <c r="C15" s="27" t="s">
        <v>14</v>
      </c>
      <c r="D15" s="27" t="s">
        <v>17</v>
      </c>
      <c r="E15" s="28">
        <f t="shared" si="2"/>
        <v>43001</v>
      </c>
      <c r="F15" s="27" t="s">
        <v>34</v>
      </c>
      <c r="G15" s="27" t="s">
        <v>35</v>
      </c>
      <c r="H15" s="27" t="s">
        <v>36</v>
      </c>
      <c r="I15" s="29" t="s">
        <v>95</v>
      </c>
      <c r="J15" s="8">
        <f t="shared" si="1"/>
        <v>3</v>
      </c>
    </row>
    <row r="16" spans="1:10" s="8" customFormat="1" x14ac:dyDescent="0.35">
      <c r="A16" s="26">
        <v>43004</v>
      </c>
      <c r="B16" s="27" t="s">
        <v>34</v>
      </c>
      <c r="C16" s="27" t="s">
        <v>35</v>
      </c>
      <c r="D16" s="27" t="s">
        <v>36</v>
      </c>
      <c r="E16" s="28">
        <f t="shared" si="2"/>
        <v>43004</v>
      </c>
      <c r="F16" s="27" t="s">
        <v>50</v>
      </c>
      <c r="G16" s="27" t="s">
        <v>51</v>
      </c>
      <c r="H16" s="27" t="s">
        <v>52</v>
      </c>
      <c r="I16" s="29" t="s">
        <v>109</v>
      </c>
      <c r="J16" s="8">
        <f t="shared" si="1"/>
        <v>0</v>
      </c>
    </row>
    <row r="17" spans="1:10" s="8" customFormat="1" x14ac:dyDescent="0.35">
      <c r="A17" s="26">
        <v>43004</v>
      </c>
      <c r="B17" s="27" t="s">
        <v>50</v>
      </c>
      <c r="C17" s="27" t="s">
        <v>51</v>
      </c>
      <c r="D17" s="27" t="s">
        <v>52</v>
      </c>
      <c r="E17" s="28">
        <f t="shared" si="2"/>
        <v>43004</v>
      </c>
      <c r="F17" s="27" t="s">
        <v>32</v>
      </c>
      <c r="G17" s="27" t="s">
        <v>7</v>
      </c>
      <c r="H17" s="27" t="s">
        <v>33</v>
      </c>
      <c r="I17" s="29" t="s">
        <v>109</v>
      </c>
      <c r="J17" s="8">
        <f t="shared" si="1"/>
        <v>20</v>
      </c>
    </row>
    <row r="18" spans="1:10" s="8" customFormat="1" x14ac:dyDescent="0.35">
      <c r="A18" s="26">
        <v>43024</v>
      </c>
      <c r="B18" s="27" t="s">
        <v>32</v>
      </c>
      <c r="C18" s="27" t="s">
        <v>7</v>
      </c>
      <c r="D18" s="27" t="s">
        <v>33</v>
      </c>
      <c r="E18" s="28">
        <f t="shared" si="2"/>
        <v>43024</v>
      </c>
      <c r="F18" s="27" t="s">
        <v>71</v>
      </c>
      <c r="G18" s="27" t="s">
        <v>7</v>
      </c>
      <c r="H18" s="27" t="s">
        <v>72</v>
      </c>
      <c r="I18" s="29" t="s">
        <v>104</v>
      </c>
      <c r="J18" s="8">
        <f t="shared" si="1"/>
        <v>28</v>
      </c>
    </row>
    <row r="19" spans="1:10" s="8" customFormat="1" x14ac:dyDescent="0.35">
      <c r="A19" s="26">
        <v>43052</v>
      </c>
      <c r="B19" s="27" t="s">
        <v>71</v>
      </c>
      <c r="C19" s="27" t="s">
        <v>7</v>
      </c>
      <c r="D19" s="27" t="s">
        <v>73</v>
      </c>
      <c r="E19" s="28">
        <f t="shared" si="2"/>
        <v>43052</v>
      </c>
      <c r="F19" s="27" t="s">
        <v>18</v>
      </c>
      <c r="G19" s="27" t="s">
        <v>14</v>
      </c>
      <c r="H19" s="27" t="s">
        <v>19</v>
      </c>
      <c r="I19" s="29" t="s">
        <v>110</v>
      </c>
      <c r="J19" s="8">
        <f t="shared" si="1"/>
        <v>10</v>
      </c>
    </row>
    <row r="20" spans="1:10" s="8" customFormat="1" x14ac:dyDescent="0.35">
      <c r="A20" s="26">
        <v>43062</v>
      </c>
      <c r="B20" s="27" t="s">
        <v>37</v>
      </c>
      <c r="C20" s="27" t="s">
        <v>14</v>
      </c>
      <c r="D20" s="27" t="s">
        <v>17</v>
      </c>
      <c r="E20" s="28">
        <f t="shared" si="2"/>
        <v>43062</v>
      </c>
      <c r="F20" s="27" t="s">
        <v>76</v>
      </c>
      <c r="G20" s="27" t="s">
        <v>77</v>
      </c>
      <c r="H20" s="27" t="s">
        <v>78</v>
      </c>
      <c r="I20" s="29" t="s">
        <v>95</v>
      </c>
      <c r="J20" s="8">
        <f t="shared" si="1"/>
        <v>3</v>
      </c>
    </row>
    <row r="21" spans="1:10" s="8" customFormat="1" x14ac:dyDescent="0.35">
      <c r="A21" s="26">
        <v>43065</v>
      </c>
      <c r="B21" s="27" t="s">
        <v>76</v>
      </c>
      <c r="C21" s="27" t="s">
        <v>77</v>
      </c>
      <c r="D21" s="27" t="s">
        <v>78</v>
      </c>
      <c r="E21" s="28">
        <f t="shared" si="2"/>
        <v>43065</v>
      </c>
      <c r="F21" s="27" t="s">
        <v>37</v>
      </c>
      <c r="G21" s="27" t="s">
        <v>14</v>
      </c>
      <c r="H21" s="27" t="s">
        <v>17</v>
      </c>
      <c r="I21" s="29" t="s">
        <v>95</v>
      </c>
      <c r="J21" s="8">
        <f t="shared" si="1"/>
        <v>26</v>
      </c>
    </row>
    <row r="22" spans="1:10" s="8" customFormat="1" x14ac:dyDescent="0.35">
      <c r="A22" s="26">
        <v>43091</v>
      </c>
      <c r="B22" s="27" t="s">
        <v>37</v>
      </c>
      <c r="C22" s="27" t="s">
        <v>14</v>
      </c>
      <c r="D22" s="27" t="s">
        <v>17</v>
      </c>
      <c r="E22" s="28">
        <f t="shared" si="2"/>
        <v>43091</v>
      </c>
      <c r="F22" s="27" t="s">
        <v>79</v>
      </c>
      <c r="G22" s="27" t="s">
        <v>80</v>
      </c>
      <c r="H22" s="27" t="s">
        <v>81</v>
      </c>
      <c r="I22" s="29" t="s">
        <v>95</v>
      </c>
      <c r="J22" s="8">
        <f t="shared" si="1"/>
        <v>3</v>
      </c>
    </row>
    <row r="23" spans="1:10" s="8" customFormat="1" x14ac:dyDescent="0.35">
      <c r="A23" s="26">
        <v>43094</v>
      </c>
      <c r="B23" s="27" t="s">
        <v>79</v>
      </c>
      <c r="C23" s="27" t="s">
        <v>80</v>
      </c>
      <c r="D23" s="27" t="s">
        <v>70</v>
      </c>
      <c r="E23" s="28">
        <f t="shared" si="2"/>
        <v>43094</v>
      </c>
      <c r="F23" s="27" t="s">
        <v>82</v>
      </c>
      <c r="G23" s="27" t="s">
        <v>83</v>
      </c>
      <c r="H23" s="27" t="s">
        <v>70</v>
      </c>
      <c r="I23" s="30" t="s">
        <v>114</v>
      </c>
      <c r="J23" s="8">
        <f t="shared" si="1"/>
        <v>0</v>
      </c>
    </row>
    <row r="24" spans="1:10" s="8" customFormat="1" x14ac:dyDescent="0.35">
      <c r="A24" s="26">
        <v>43094</v>
      </c>
      <c r="B24" s="27" t="s">
        <v>82</v>
      </c>
      <c r="C24" s="27" t="s">
        <v>83</v>
      </c>
      <c r="D24" s="27" t="s">
        <v>70</v>
      </c>
      <c r="E24" s="28">
        <f t="shared" si="2"/>
        <v>43094</v>
      </c>
      <c r="F24" s="27" t="s">
        <v>79</v>
      </c>
      <c r="G24" s="27" t="s">
        <v>80</v>
      </c>
      <c r="H24" s="27" t="s">
        <v>70</v>
      </c>
      <c r="I24" s="30" t="s">
        <v>114</v>
      </c>
      <c r="J24" s="8">
        <f t="shared" si="1"/>
        <v>1</v>
      </c>
    </row>
    <row r="25" spans="1:10" s="8" customFormat="1" x14ac:dyDescent="0.35">
      <c r="A25" s="26">
        <v>43095</v>
      </c>
      <c r="B25" s="27" t="s">
        <v>79</v>
      </c>
      <c r="C25" s="27" t="s">
        <v>80</v>
      </c>
      <c r="D25" s="27" t="s">
        <v>81</v>
      </c>
      <c r="E25" s="28">
        <f t="shared" si="2"/>
        <v>43095</v>
      </c>
      <c r="F25" s="27" t="s">
        <v>37</v>
      </c>
      <c r="G25" s="27" t="s">
        <v>14</v>
      </c>
      <c r="H25" s="27" t="s">
        <v>17</v>
      </c>
      <c r="I25" s="29" t="s">
        <v>95</v>
      </c>
      <c r="J25" s="8">
        <f t="shared" si="1"/>
        <v>3670</v>
      </c>
    </row>
    <row r="26" spans="1:10" s="8" customFormat="1" x14ac:dyDescent="0.35">
      <c r="A26" s="26">
        <v>46765</v>
      </c>
      <c r="B26" s="27" t="s">
        <v>37</v>
      </c>
      <c r="C26" s="27" t="s">
        <v>14</v>
      </c>
      <c r="D26" s="27" t="s">
        <v>17</v>
      </c>
      <c r="E26" s="28">
        <f t="shared" si="2"/>
        <v>46765</v>
      </c>
      <c r="F26" s="27" t="s">
        <v>84</v>
      </c>
      <c r="G26" s="27" t="s">
        <v>85</v>
      </c>
      <c r="H26" s="27" t="s">
        <v>86</v>
      </c>
      <c r="I26" s="29" t="s">
        <v>95</v>
      </c>
      <c r="J26" s="8">
        <f t="shared" si="1"/>
        <v>-3650</v>
      </c>
    </row>
    <row r="27" spans="1:10" s="8" customFormat="1" x14ac:dyDescent="0.35">
      <c r="A27" s="26">
        <v>43115</v>
      </c>
      <c r="B27" s="27" t="s">
        <v>84</v>
      </c>
      <c r="C27" s="27" t="s">
        <v>85</v>
      </c>
      <c r="D27" s="27" t="s">
        <v>86</v>
      </c>
      <c r="E27" s="28">
        <f t="shared" si="2"/>
        <v>43115</v>
      </c>
      <c r="F27" s="27" t="s">
        <v>37</v>
      </c>
      <c r="G27" s="27" t="s">
        <v>14</v>
      </c>
      <c r="H27" s="27" t="s">
        <v>17</v>
      </c>
      <c r="I27" s="29" t="s">
        <v>95</v>
      </c>
      <c r="J27" s="8">
        <f t="shared" si="1"/>
        <v>2</v>
      </c>
    </row>
    <row r="28" spans="1:10" s="8" customFormat="1" x14ac:dyDescent="0.35">
      <c r="A28" s="26">
        <v>43117</v>
      </c>
      <c r="B28" s="27" t="s">
        <v>37</v>
      </c>
      <c r="C28" s="27" t="s">
        <v>14</v>
      </c>
      <c r="D28" s="27" t="s">
        <v>17</v>
      </c>
      <c r="E28" s="28">
        <f t="shared" si="2"/>
        <v>43117</v>
      </c>
      <c r="F28" s="27" t="s">
        <v>34</v>
      </c>
      <c r="G28" s="27" t="s">
        <v>35</v>
      </c>
      <c r="H28" s="27" t="s">
        <v>36</v>
      </c>
      <c r="I28" s="29" t="s">
        <v>95</v>
      </c>
      <c r="J28" s="8">
        <f t="shared" si="1"/>
        <v>25</v>
      </c>
    </row>
    <row r="29" spans="1:10" s="8" customFormat="1" x14ac:dyDescent="0.35">
      <c r="A29" s="26">
        <v>43142</v>
      </c>
      <c r="B29" s="27" t="s">
        <v>34</v>
      </c>
      <c r="C29" s="27" t="s">
        <v>35</v>
      </c>
      <c r="D29" s="27" t="s">
        <v>36</v>
      </c>
      <c r="E29" s="28">
        <f t="shared" si="2"/>
        <v>43142</v>
      </c>
      <c r="F29" s="27" t="s">
        <v>87</v>
      </c>
      <c r="G29" s="27" t="s">
        <v>88</v>
      </c>
      <c r="H29" s="27" t="s">
        <v>89</v>
      </c>
      <c r="I29" s="29" t="s">
        <v>112</v>
      </c>
      <c r="J29" s="8">
        <f t="shared" si="1"/>
        <v>4</v>
      </c>
    </row>
    <row r="30" spans="1:10" s="8" customFormat="1" x14ac:dyDescent="0.35">
      <c r="A30" s="26">
        <v>43146</v>
      </c>
      <c r="B30" s="27" t="s">
        <v>87</v>
      </c>
      <c r="C30" s="27" t="s">
        <v>88</v>
      </c>
      <c r="D30" s="27" t="s">
        <v>89</v>
      </c>
      <c r="E30" s="28">
        <f t="shared" si="2"/>
        <v>43146</v>
      </c>
      <c r="F30" s="27" t="s">
        <v>34</v>
      </c>
      <c r="G30" s="27" t="s">
        <v>35</v>
      </c>
      <c r="H30" s="27" t="s">
        <v>36</v>
      </c>
      <c r="I30" s="29" t="s">
        <v>112</v>
      </c>
      <c r="J30" s="8">
        <f t="shared" si="1"/>
        <v>8</v>
      </c>
    </row>
    <row r="31" spans="1:10" s="8" customFormat="1" x14ac:dyDescent="0.35">
      <c r="A31" s="26">
        <v>43154</v>
      </c>
      <c r="B31" s="27" t="s">
        <v>34</v>
      </c>
      <c r="C31" s="27" t="s">
        <v>35</v>
      </c>
      <c r="D31" s="27" t="s">
        <v>36</v>
      </c>
      <c r="E31" s="28">
        <f t="shared" si="2"/>
        <v>43154</v>
      </c>
      <c r="F31" s="27" t="s">
        <v>37</v>
      </c>
      <c r="G31" s="27" t="s">
        <v>14</v>
      </c>
      <c r="H31" s="27" t="s">
        <v>17</v>
      </c>
      <c r="I31" s="29" t="s">
        <v>95</v>
      </c>
      <c r="J31" s="8">
        <f t="shared" si="1"/>
        <v>1</v>
      </c>
    </row>
    <row r="32" spans="1:10" s="8" customFormat="1" x14ac:dyDescent="0.35">
      <c r="A32" s="26">
        <v>43155</v>
      </c>
      <c r="B32" s="27" t="s">
        <v>37</v>
      </c>
      <c r="C32" s="27" t="s">
        <v>14</v>
      </c>
      <c r="D32" s="27" t="s">
        <v>113</v>
      </c>
      <c r="E32" s="28">
        <f t="shared" si="2"/>
        <v>43155</v>
      </c>
      <c r="F32" s="27" t="s">
        <v>20</v>
      </c>
      <c r="G32" s="27" t="s">
        <v>21</v>
      </c>
      <c r="H32" s="27" t="s">
        <v>22</v>
      </c>
      <c r="I32" s="29" t="s">
        <v>96</v>
      </c>
      <c r="J32" s="8">
        <f t="shared" si="1"/>
        <v>2</v>
      </c>
    </row>
    <row r="33" spans="1:10" s="8" customFormat="1" x14ac:dyDescent="0.35">
      <c r="A33" s="26">
        <v>43157</v>
      </c>
      <c r="B33" s="27" t="s">
        <v>20</v>
      </c>
      <c r="C33" s="27" t="s">
        <v>21</v>
      </c>
      <c r="D33" s="27" t="s">
        <v>115</v>
      </c>
      <c r="E33" s="28">
        <f t="shared" si="2"/>
        <v>43157</v>
      </c>
      <c r="F33" s="27" t="s">
        <v>37</v>
      </c>
      <c r="G33" s="27" t="s">
        <v>14</v>
      </c>
      <c r="H33" s="27" t="s">
        <v>113</v>
      </c>
      <c r="I33" s="29" t="s">
        <v>96</v>
      </c>
      <c r="J33" s="8">
        <f t="shared" si="1"/>
        <v>14</v>
      </c>
    </row>
    <row r="34" spans="1:10" s="8" customFormat="1" x14ac:dyDescent="0.35">
      <c r="A34" s="26">
        <v>43171</v>
      </c>
      <c r="B34" s="27" t="s">
        <v>37</v>
      </c>
      <c r="C34" s="27" t="s">
        <v>14</v>
      </c>
      <c r="D34" s="27" t="s">
        <v>38</v>
      </c>
      <c r="E34" s="28">
        <v>43171</v>
      </c>
      <c r="F34" s="27" t="s">
        <v>50</v>
      </c>
      <c r="G34" s="27" t="s">
        <v>51</v>
      </c>
      <c r="H34" s="27" t="s">
        <v>52</v>
      </c>
      <c r="I34" s="29" t="s">
        <v>109</v>
      </c>
      <c r="J34" s="8">
        <f t="shared" si="1"/>
        <v>0</v>
      </c>
    </row>
    <row r="35" spans="1:10" s="8" customFormat="1" x14ac:dyDescent="0.35">
      <c r="A35" s="31">
        <v>43171</v>
      </c>
      <c r="B35" s="32" t="s">
        <v>50</v>
      </c>
      <c r="C35" s="32" t="s">
        <v>51</v>
      </c>
      <c r="D35" s="32" t="s">
        <v>52</v>
      </c>
      <c r="E35" s="33">
        <v>43171</v>
      </c>
      <c r="F35" s="32" t="s">
        <v>32</v>
      </c>
      <c r="G35" s="32" t="s">
        <v>7</v>
      </c>
      <c r="H35" s="32" t="s">
        <v>33</v>
      </c>
      <c r="I35" s="34" t="s">
        <v>109</v>
      </c>
      <c r="J35" s="40">
        <f t="shared" si="1"/>
        <v>-43171</v>
      </c>
    </row>
  </sheetData>
  <mergeCells count="3">
    <mergeCell ref="G1:I1"/>
    <mergeCell ref="A1:C1"/>
    <mergeCell ref="D1:F1"/>
  </mergeCells>
  <phoneticPr fontId="2" type="noConversion"/>
  <pageMargins left="0.25" right="0.25" top="0.75" bottom="0.75" header="0.3" footer="0.3"/>
  <pageSetup paperSize="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Background Check</vt:lpstr>
      <vt:lpstr>Master!Extract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Suzanna Megyery</cp:lastModifiedBy>
  <cp:lastPrinted>2018-04-09T16:41:18Z</cp:lastPrinted>
  <dcterms:created xsi:type="dcterms:W3CDTF">2017-04-21T20:57:20Z</dcterms:created>
  <dcterms:modified xsi:type="dcterms:W3CDTF">2020-02-26T22:58:12Z</dcterms:modified>
</cp:coreProperties>
</file>