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cay Calc" sheetId="1" r:id="rId3"/>
    <sheet state="visible" name="Holidays" sheetId="2" r:id="rId4"/>
    <sheet state="visible" name="Accrue" sheetId="3" r:id="rId5"/>
  </sheets>
  <definedNames/>
  <calcPr/>
</workbook>
</file>

<file path=xl/sharedStrings.xml><?xml version="1.0" encoding="utf-8"?>
<sst xmlns="http://schemas.openxmlformats.org/spreadsheetml/2006/main" count="42" uniqueCount="32">
  <si>
    <t>CURRENT</t>
  </si>
  <si>
    <t>Day</t>
  </si>
  <si>
    <t>Date</t>
  </si>
  <si>
    <t>Covered By</t>
  </si>
  <si>
    <t>PTO After</t>
  </si>
  <si>
    <t>Vacay After</t>
  </si>
  <si>
    <t>Unpaid</t>
  </si>
  <si>
    <t>WORK START DATE:</t>
  </si>
  <si>
    <t>N/A</t>
  </si>
  <si>
    <t xml:space="preserve">VACATION HOURS / MONTH: </t>
  </si>
  <si>
    <t>ENTER VACATION VALID AT DATE:</t>
  </si>
  <si>
    <t>PERSONAL DAYS:</t>
  </si>
  <si>
    <t xml:space="preserve">VACATION HOURS: </t>
  </si>
  <si>
    <t xml:space="preserve">TOTAL HOURS (DAYS): </t>
  </si>
  <si>
    <t xml:space="preserve">NEXT VACATION ACCRUAL DATE: </t>
  </si>
  <si>
    <t xml:space="preserve">NEXT PERSONAL ACCRUAL DATE: </t>
  </si>
  <si>
    <t>ENTER DEPARTURE:</t>
  </si>
  <si>
    <t>ENTER ARRIVAL:</t>
  </si>
  <si>
    <t>VACATION DAYS:</t>
  </si>
  <si>
    <t>ENTER FIRST DATE PTO NEEDED:</t>
  </si>
  <si>
    <t>ENTER LAST DATE PTO NEEDED:</t>
  </si>
  <si>
    <t>HOLIDAYS</t>
  </si>
  <si>
    <t>HOLIDAY NAME</t>
  </si>
  <si>
    <t>NEW YEARS DAY</t>
  </si>
  <si>
    <t>MEMORIAL DAY</t>
  </si>
  <si>
    <t>LABOR DAY</t>
  </si>
  <si>
    <t>THANKSGIVING</t>
  </si>
  <si>
    <t>TURKEY + 1</t>
  </si>
  <si>
    <t>XMAS EVE</t>
  </si>
  <si>
    <t>XMAS</t>
  </si>
  <si>
    <t>YEAR</t>
  </si>
  <si>
    <t>HOURS /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</si>
</sst>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&quot; &quot;dd&quot; &quot;yyyy"/>
    <numFmt numFmtId="165" formatCode="ddd&quot;, &quot;mmm&quot; &quot;dd&quot; '&quot;yy"/>
    <numFmt numFmtId="166" formatCode="ddd&quot;, &quot;mmm&quot; &quot;d"/>
    <numFmt numFmtId="167" formatCode="ddd&quot;, &quot;mmm&quot; &quot;dd&quot; &quot;yyyy"/>
    <numFmt numFmtId="168" formatCode="m/d"/>
    <numFmt numFmtId="169" formatCode="m/d/yyyy"/>
    <numFmt numFmtId="170" formatCode="mmmm d"/>
  </numFmts>
  <fonts count="10">
    <font>
      <sz val="10.0"/>
      <color rgb="FF000000"/>
      <name val="Arial"/>
    </font>
    <font>
      <sz val="11.0"/>
      <name val="Calibri"/>
    </font>
    <font>
      <b/>
      <sz val="11.0"/>
      <name val="Calibri"/>
    </font>
    <font>
      <b/>
    </font>
    <font>
      <name val="Arial"/>
    </font>
    <font>
      <sz val="11.0"/>
      <color rgb="FF000000"/>
      <name val="Inconsolata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2" fontId="5" numFmtId="0" xfId="0" applyFill="1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right" vertical="bottom"/>
    </xf>
    <xf borderId="0" fillId="0" fontId="1" numFmtId="165" xfId="0" applyAlignment="1" applyFont="1" applyNumberFormat="1">
      <alignment horizontal="right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4" fontId="1" numFmtId="0" xfId="0" applyAlignment="1" applyFill="1" applyFont="1">
      <alignment horizontal="right" readingOrder="0" vertical="bottom"/>
    </xf>
    <xf borderId="0" fillId="3" fontId="6" numFmtId="14" xfId="0" applyAlignment="1" applyFont="1" applyNumberFormat="1">
      <alignment horizontal="right" vertical="bottom"/>
    </xf>
    <xf borderId="0" fillId="3" fontId="2" numFmtId="14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readingOrder="0" vertical="bottom"/>
    </xf>
    <xf borderId="0" fillId="2" fontId="7" numFmtId="167" xfId="0" applyAlignment="1" applyFont="1" applyNumberFormat="1">
      <alignment horizontal="right" readingOrder="0" vertical="bottom"/>
    </xf>
    <xf borderId="0" fillId="3" fontId="6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readingOrder="0"/>
    </xf>
    <xf borderId="0" fillId="0" fontId="4" numFmtId="168" xfId="0" applyAlignment="1" applyFont="1" applyNumberFormat="1">
      <alignment horizontal="right" vertical="bottom"/>
    </xf>
    <xf borderId="0" fillId="0" fontId="9" numFmtId="169" xfId="0" applyAlignment="1" applyFont="1" applyNumberFormat="1">
      <alignment readingOrder="0"/>
    </xf>
    <xf borderId="0" fillId="0" fontId="9" numFmtId="14" xfId="0" applyFont="1" applyNumberFormat="1"/>
    <xf borderId="0" fillId="0" fontId="9" numFmtId="170" xfId="0" applyAlignment="1" applyFont="1" applyNumberFormat="1">
      <alignment readingOrder="0"/>
    </xf>
    <xf borderId="0" fillId="0" fontId="9" numFmtId="168" xfId="0" applyAlignment="1" applyFont="1" applyNumberFormat="1">
      <alignment readingOrder="0"/>
    </xf>
  </cellXfs>
  <cellStyles count="1">
    <cellStyle xfId="0" name="Normal" builtinId="0"/>
  </cellStyles>
  <dxfs count="5">
    <dxf>
      <font>
        <b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6.0"/>
    <col customWidth="1" min="3" max="3" width="8.86"/>
    <col customWidth="1" min="4" max="4" width="4.43"/>
    <col customWidth="1" min="5" max="5" width="15.14"/>
    <col customWidth="1" min="6" max="6" width="10.71"/>
    <col customWidth="1" min="7" max="7" width="9.29"/>
    <col customWidth="1" min="8" max="8" width="10.86"/>
    <col customWidth="1" min="9" max="9" width="7.29"/>
    <col customWidth="1" min="10" max="10" width="6.71"/>
    <col customWidth="1" min="11" max="11" width="4.43"/>
    <col customWidth="1" min="12" max="12" width="15.14"/>
    <col customWidth="1" min="13" max="13" width="10.71"/>
    <col customWidth="1" min="14" max="14" width="9.29"/>
    <col customWidth="1" min="15" max="15" width="10.86"/>
    <col customWidth="1" min="16" max="16" width="7.29"/>
  </cols>
  <sheetData>
    <row r="1">
      <c r="A1" s="1"/>
      <c r="B1" s="2" t="s">
        <v>0</v>
      </c>
      <c r="C1" s="1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1"/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4" t="s">
        <v>6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5" t="s">
        <v>7</v>
      </c>
      <c r="B2" s="6">
        <v>42548.0</v>
      </c>
      <c r="C2" s="1"/>
      <c r="D2" s="7">
        <v>0.0</v>
      </c>
      <c r="E2" s="8" t="s">
        <v>8</v>
      </c>
      <c r="F2" s="8" t="s">
        <v>8</v>
      </c>
      <c r="G2" s="9">
        <f>IF(B11&lt;B9,B5,2)</f>
        <v>2</v>
      </c>
      <c r="H2" s="10">
        <f>(IF(B11&gt;=B8, DATEDIF(B8, B11, "M")+1, 0) * B3 + B6) / 8</f>
        <v>14.5</v>
      </c>
      <c r="I2" s="10">
        <v>0.0</v>
      </c>
      <c r="J2" s="10"/>
      <c r="K2" s="7">
        <v>0.0</v>
      </c>
      <c r="L2" s="8" t="s">
        <v>8</v>
      </c>
      <c r="M2" s="8" t="s">
        <v>8</v>
      </c>
      <c r="N2" s="9">
        <f>IF(I11&lt;I9,I5,2)</f>
        <v>2</v>
      </c>
      <c r="O2" s="10">
        <f>(IF(I11&gt;=I8, DATEDIF(I8, I11, "M")+1, 0) * I3 + I6) / 8</f>
        <v>0</v>
      </c>
      <c r="P2" s="10">
        <v>0.0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4" t="s">
        <v>9</v>
      </c>
      <c r="B3" s="11">
        <f>LOOKUP(DATEDIF(B2, B11, "Y"), Accrue!A2:A20, Accrue!B2:B20)</f>
        <v>12</v>
      </c>
      <c r="C3" s="1"/>
      <c r="D3" s="7">
        <v>1.0</v>
      </c>
      <c r="E3" s="12">
        <f>B11</f>
        <v>43742</v>
      </c>
      <c r="F3" s="1" t="str">
        <f>IF(NOT(D3=""), IF(WEEKDAY(E3, 2)&gt;5, "Weekend", IF(NETWORKDAYS(E3, E3, Holidays!A$2:A$20) = 0, "Holiday", IF(G2&gt;0, "Personal", IF(H2&gt;1, "Vacation", "Unpaid")))), "")</f>
        <v>Personal</v>
      </c>
      <c r="G3" s="10">
        <f>G2-IF(F3="Personal", 1, 0)+IF(AND(MONTH(E3)=8, DAY(E3)=31), 1, 0)</f>
        <v>1</v>
      </c>
      <c r="H3" s="10">
        <f>H2-IF(F3="Vacation", 1, 0)+IF(E3=EOMONTH(E3, 0), B$3/8, 0)</f>
        <v>14.5</v>
      </c>
      <c r="I3" s="10">
        <f t="shared" ref="I3:I40" si="1">IF(NOT(D3=""), I2+IF(F3="Unpaid", 1, 0), "")</f>
        <v>0</v>
      </c>
      <c r="J3" s="10"/>
      <c r="K3" s="7">
        <v>1.0</v>
      </c>
      <c r="L3" s="12">
        <f>B15</f>
        <v>43958</v>
      </c>
      <c r="M3" s="1" t="str">
        <f>IF(NOT(K3=""), IF(WEEKDAY(L3, 2)&gt;5, "Weekend", IF(NETWORKDAYS(L3, L3, Holidays!A$2:A$20) = 0, "Holiday", IF(N2&gt;0, "Personal", IF(O2&gt;1, "Vacation", "Unpaid")))), "")</f>
        <v>Personal</v>
      </c>
      <c r="N3" s="10">
        <f>N2-IF(M3="Personal", 1, 0)+IF(AND(MONTH(L3)=8, DAY(L3)=31), 1, 0)</f>
        <v>1</v>
      </c>
      <c r="O3" s="10">
        <f>O2-IF(M3="Vacation", 1, 0)+IF(L3=EOMONTH(L3, 0), I$3/8, 0)</f>
        <v>0</v>
      </c>
      <c r="P3" s="10">
        <f t="shared" ref="P3:P13" si="2">IF(NOT(K3=""), P2+IF(M3="Unpaid", 1, 0), "")</f>
        <v>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4" t="s">
        <v>10</v>
      </c>
      <c r="B4" s="13">
        <v>43588.0</v>
      </c>
      <c r="C4" s="10"/>
      <c r="D4" s="7">
        <f t="shared" ref="D4:D40" si="3">IF(AND(NOT(D3=""), D3+1&lt;=B$13), D3+1, "")</f>
        <v>2</v>
      </c>
      <c r="E4" s="12">
        <f t="shared" ref="E4:E62" si="4">IF(NOT(D4=""), E3 + 1, "")</f>
        <v>43743</v>
      </c>
      <c r="F4" s="1" t="str">
        <f>IF(NOT(D4=""), IF(WEEKDAY(E4, 2)&gt;5, "Weekend", IF(NETWORKDAYS(E4, E4, Holidays!A$2:A$20) = 0, "Holiday", IF(G3&gt;0, "Personal", IF(H3&gt;1, "Vacation", "Unpaid")))), "")</f>
        <v>Weekend</v>
      </c>
      <c r="G4" s="10">
        <f t="shared" ref="G4:G40" si="5">IF(NOT(D4=""), G3-IF(F4="Personal", 1, 0) + IF(AND(MONTH(E4)=8, DAY(E4)=31), 1, 0), "")</f>
        <v>1</v>
      </c>
      <c r="H4" s="10">
        <f t="shared" ref="H4:H40" si="6">IF(NOT(D4=""), H3-IF(F4="Vacation", 1, 0)+IF(E4=EOMONTH(E4, 0), B$3/8, 0), "")</f>
        <v>14.5</v>
      </c>
      <c r="I4" s="10">
        <f t="shared" si="1"/>
        <v>0</v>
      </c>
      <c r="J4" s="10"/>
      <c r="K4" s="7">
        <f t="shared" ref="K4:K28" si="7">IF(AND(NOT(K3=""), K3+1&lt;=B$17), K3+1, "")</f>
        <v>2</v>
      </c>
      <c r="L4" s="12">
        <f t="shared" ref="L4:L38" si="8">IF(NOT(K4=""), L3 + 1, "")</f>
        <v>43959</v>
      </c>
      <c r="M4" s="1" t="str">
        <f>IF(NOT(K4=""), IF(WEEKDAY(L4, 2)&gt;5, "Weekend", IF(NETWORKDAYS(L4, L4, Holidays!A$2:A$20) = 0, "Holiday", IF(N3&gt;0, "Personal", IF(O3&gt;1, "Vacation", "Unpaid")))), "")</f>
        <v>Personal</v>
      </c>
      <c r="N4" s="10">
        <f t="shared" ref="N4:N13" si="9">IF(NOT(K4=""), N3-IF(M4="Personal", 1, 0) + IF(AND(MONTH(L4)=8, DAY(L4)=31), 1, 0), "")</f>
        <v>0</v>
      </c>
      <c r="O4" s="10">
        <f t="shared" ref="O4:O13" si="10">IF(NOT(K4=""), O3-IF(M4="Vacation", 1, 0)+IF(L4=EOMONTH(L4, 0), I$3/8, 0), "")</f>
        <v>0</v>
      </c>
      <c r="P4" s="10">
        <f t="shared" si="2"/>
        <v>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4" t="s">
        <v>11</v>
      </c>
      <c r="B5" s="14">
        <v>1.0</v>
      </c>
      <c r="C5" s="1"/>
      <c r="D5" s="7">
        <f t="shared" si="3"/>
        <v>3</v>
      </c>
      <c r="E5" s="12">
        <f t="shared" si="4"/>
        <v>43744</v>
      </c>
      <c r="F5" s="1" t="str">
        <f>IF(NOT(D5=""), IF(WEEKDAY(E5, 2)&gt;5, "Weekend", IF(NETWORKDAYS(E5, E5, Holidays!A$2:A$20) = 0, "Holiday", IF(G4&gt;0, "Personal", IF(H4&gt;1, "Vacation", "Unpaid")))), "")</f>
        <v>Weekend</v>
      </c>
      <c r="G5" s="10">
        <f t="shared" si="5"/>
        <v>1</v>
      </c>
      <c r="H5" s="10">
        <f t="shared" si="6"/>
        <v>14.5</v>
      </c>
      <c r="I5" s="10">
        <f t="shared" si="1"/>
        <v>0</v>
      </c>
      <c r="J5" s="1"/>
      <c r="K5" s="7">
        <f t="shared" si="7"/>
        <v>3</v>
      </c>
      <c r="L5" s="12">
        <f t="shared" si="8"/>
        <v>43960</v>
      </c>
      <c r="M5" s="1" t="str">
        <f>IF(NOT(K5=""), IF(WEEKDAY(L5, 2)&gt;5, "Weekend", IF(NETWORKDAYS(L5, L5, Holidays!A$2:A$20) = 0, "Holiday", IF(N4&gt;0, "Personal", IF(O4&gt;1, "Vacation", "Unpaid")))), "")</f>
        <v>Weekend</v>
      </c>
      <c r="N5" s="10">
        <f t="shared" si="9"/>
        <v>0</v>
      </c>
      <c r="O5" s="10">
        <f t="shared" si="10"/>
        <v>0</v>
      </c>
      <c r="P5" s="10">
        <f t="shared" si="2"/>
        <v>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4" t="s">
        <v>12</v>
      </c>
      <c r="B6" s="14">
        <v>56.0</v>
      </c>
      <c r="C6" s="1"/>
      <c r="D6" s="7">
        <f t="shared" si="3"/>
        <v>4</v>
      </c>
      <c r="E6" s="12">
        <f t="shared" si="4"/>
        <v>43745</v>
      </c>
      <c r="F6" s="1" t="str">
        <f>IF(NOT(D6=""), IF(WEEKDAY(E6, 2)&gt;5, "Weekend", IF(NETWORKDAYS(E6, E6, Holidays!A$2:A$20) = 0, "Holiday", IF(G5&gt;0, "Personal", IF(H5&gt;1, "Vacation", "Unpaid")))), "")</f>
        <v>Personal</v>
      </c>
      <c r="G6" s="10">
        <f t="shared" si="5"/>
        <v>0</v>
      </c>
      <c r="H6" s="10">
        <f t="shared" si="6"/>
        <v>14.5</v>
      </c>
      <c r="I6" s="10">
        <f t="shared" si="1"/>
        <v>0</v>
      </c>
      <c r="J6" s="1"/>
      <c r="K6" s="7">
        <f t="shared" si="7"/>
        <v>4</v>
      </c>
      <c r="L6" s="12">
        <f t="shared" si="8"/>
        <v>43961</v>
      </c>
      <c r="M6" s="1" t="str">
        <f>IF(NOT(K6=""), IF(WEEKDAY(L6, 2)&gt;5, "Weekend", IF(NETWORKDAYS(L6, L6, Holidays!A$2:A$20) = 0, "Holiday", IF(N5&gt;0, "Personal", IF(O5&gt;1, "Vacation", "Unpaid")))), "")</f>
        <v>Weekend</v>
      </c>
      <c r="N6" s="10">
        <f t="shared" si="9"/>
        <v>0</v>
      </c>
      <c r="O6" s="10">
        <f t="shared" si="10"/>
        <v>0</v>
      </c>
      <c r="P6" s="10">
        <f t="shared" si="2"/>
        <v>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4" t="s">
        <v>13</v>
      </c>
      <c r="B7" s="15" t="str">
        <f>(B5*8)+B6&amp;" ("&amp;(B5 + B6/8)&amp;")"</f>
        <v>64 (8)</v>
      </c>
      <c r="C7" s="1"/>
      <c r="D7" s="7">
        <f t="shared" si="3"/>
        <v>5</v>
      </c>
      <c r="E7" s="12">
        <f t="shared" si="4"/>
        <v>43746</v>
      </c>
      <c r="F7" s="1" t="str">
        <f>IF(NOT(D7=""), IF(WEEKDAY(E7, 2)&gt;5, "Weekend", IF(NETWORKDAYS(E7, E7, Holidays!A$2:A$20) = 0, "Holiday", IF(G6&gt;0, "Personal", IF(H6&gt;1, "Vacation", "Unpaid")))), "")</f>
        <v>Vacation</v>
      </c>
      <c r="G7" s="10">
        <f t="shared" si="5"/>
        <v>0</v>
      </c>
      <c r="H7" s="10">
        <f t="shared" si="6"/>
        <v>13.5</v>
      </c>
      <c r="I7" s="10">
        <f t="shared" si="1"/>
        <v>0</v>
      </c>
      <c r="J7" s="1"/>
      <c r="K7" s="7">
        <f t="shared" si="7"/>
        <v>5</v>
      </c>
      <c r="L7" s="12">
        <f t="shared" si="8"/>
        <v>43962</v>
      </c>
      <c r="M7" s="1" t="str">
        <f>IF(NOT(K7=""), IF(WEEKDAY(L7, 2)&gt;5, "Weekend", IF(NETWORKDAYS(L7, L7, Holidays!A$2:A$20) = 0, "Holiday", IF(N6&gt;0, "Personal", IF(O6&gt;1, "Vacation", "Unpaid")))), "")</f>
        <v>Unpaid</v>
      </c>
      <c r="N7" s="10">
        <f t="shared" si="9"/>
        <v>0</v>
      </c>
      <c r="O7" s="10">
        <f t="shared" si="10"/>
        <v>0</v>
      </c>
      <c r="P7" s="10">
        <f t="shared" si="2"/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4" t="s">
        <v>14</v>
      </c>
      <c r="B8" s="16">
        <f>EOMONTH(B4, 0)+1</f>
        <v>43617</v>
      </c>
      <c r="C8" s="1"/>
      <c r="D8" s="7">
        <f t="shared" si="3"/>
        <v>6</v>
      </c>
      <c r="E8" s="12">
        <f t="shared" si="4"/>
        <v>43747</v>
      </c>
      <c r="F8" s="1" t="str">
        <f>IF(NOT(D8=""), IF(WEEKDAY(E8, 2)&gt;5, "Weekend", IF(NETWORKDAYS(E8, E8, Holidays!A$2:A$20) = 0, "Holiday", IF(G7&gt;0, "Personal", IF(H7&gt;1, "Vacation", "Unpaid")))), "")</f>
        <v>Vacation</v>
      </c>
      <c r="G8" s="10">
        <f t="shared" si="5"/>
        <v>0</v>
      </c>
      <c r="H8" s="10">
        <f t="shared" si="6"/>
        <v>12.5</v>
      </c>
      <c r="I8" s="10">
        <f t="shared" si="1"/>
        <v>0</v>
      </c>
      <c r="J8" s="1"/>
      <c r="K8" s="7">
        <f t="shared" si="7"/>
        <v>6</v>
      </c>
      <c r="L8" s="12">
        <f t="shared" si="8"/>
        <v>43963</v>
      </c>
      <c r="M8" s="1" t="str">
        <f>IF(NOT(K8=""), IF(WEEKDAY(L8, 2)&gt;5, "Weekend", IF(NETWORKDAYS(L8, L8, Holidays!A$2:A$20) = 0, "Holiday", IF(N7&gt;0, "Personal", IF(O7&gt;1, "Vacation", "Unpaid")))), "")</f>
        <v>Unpaid</v>
      </c>
      <c r="N8" s="10">
        <f t="shared" si="9"/>
        <v>0</v>
      </c>
      <c r="O8" s="10">
        <f t="shared" si="10"/>
        <v>0</v>
      </c>
      <c r="P8" s="10">
        <f t="shared" si="2"/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4" t="s">
        <v>15</v>
      </c>
      <c r="B9" s="17">
        <f>IF(MONTH(B4) &lt; 9, DATE(YEAR(B4), 9, 1), DATE(YEAR(B4)+1, 9, 1))</f>
        <v>43709</v>
      </c>
      <c r="C9" s="1"/>
      <c r="D9" s="7">
        <f t="shared" si="3"/>
        <v>7</v>
      </c>
      <c r="E9" s="12">
        <f t="shared" si="4"/>
        <v>43748</v>
      </c>
      <c r="F9" s="1" t="str">
        <f>IF(NOT(D9=""), IF(WEEKDAY(E9, 2)&gt;5, "Weekend", IF(NETWORKDAYS(E9, E9, Holidays!A$2:A$20) = 0, "Holiday", IF(G8&gt;0, "Personal", IF(H8&gt;1, "Vacation", "Unpaid")))), "")</f>
        <v>Vacation</v>
      </c>
      <c r="G9" s="10">
        <f t="shared" si="5"/>
        <v>0</v>
      </c>
      <c r="H9" s="10">
        <f t="shared" si="6"/>
        <v>11.5</v>
      </c>
      <c r="I9" s="10">
        <f t="shared" si="1"/>
        <v>0</v>
      </c>
      <c r="J9" s="1"/>
      <c r="K9" s="7">
        <f t="shared" si="7"/>
        <v>7</v>
      </c>
      <c r="L9" s="12">
        <f t="shared" si="8"/>
        <v>43964</v>
      </c>
      <c r="M9" s="1" t="str">
        <f>IF(NOT(K9=""), IF(WEEKDAY(L9, 2)&gt;5, "Weekend", IF(NETWORKDAYS(L9, L9, Holidays!A$2:A$20) = 0, "Holiday", IF(N8&gt;0, "Personal", IF(O8&gt;1, "Vacation", "Unpaid")))), "")</f>
        <v>Unpaid</v>
      </c>
      <c r="N9" s="10">
        <f t="shared" si="9"/>
        <v>0</v>
      </c>
      <c r="O9" s="10">
        <f t="shared" si="10"/>
        <v>0</v>
      </c>
      <c r="P9" s="10">
        <f t="shared" si="2"/>
        <v>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C10" s="1"/>
      <c r="D10" s="7">
        <f t="shared" si="3"/>
        <v>8</v>
      </c>
      <c r="E10" s="12">
        <f t="shared" si="4"/>
        <v>43749</v>
      </c>
      <c r="F10" s="1" t="str">
        <f>IF(NOT(D10=""), IF(WEEKDAY(E10, 2)&gt;5, "Weekend", IF(NETWORKDAYS(E10, E10, Holidays!A$2:A$20) = 0, "Holiday", IF(G9&gt;0, "Personal", IF(H9&gt;1, "Vacation", "Unpaid")))), "")</f>
        <v>Vacation</v>
      </c>
      <c r="G10" s="10">
        <f t="shared" si="5"/>
        <v>0</v>
      </c>
      <c r="H10" s="10">
        <f t="shared" si="6"/>
        <v>10.5</v>
      </c>
      <c r="I10" s="10">
        <f t="shared" si="1"/>
        <v>0</v>
      </c>
      <c r="J10" s="1"/>
      <c r="K10" s="7">
        <f t="shared" si="7"/>
        <v>8</v>
      </c>
      <c r="L10" s="12">
        <f t="shared" si="8"/>
        <v>43965</v>
      </c>
      <c r="M10" s="1" t="str">
        <f>IF(NOT(K10=""), IF(WEEKDAY(L10, 2)&gt;5, "Weekend", IF(NETWORKDAYS(L10, L10, Holidays!A$2:A$20) = 0, "Holiday", IF(N9&gt;0, "Personal", IF(O9&gt;1, "Vacation", "Unpaid")))), "")</f>
        <v>Unpaid</v>
      </c>
      <c r="N10" s="10">
        <f t="shared" si="9"/>
        <v>0</v>
      </c>
      <c r="O10" s="10">
        <f t="shared" si="10"/>
        <v>0</v>
      </c>
      <c r="P10" s="10">
        <f t="shared" si="2"/>
        <v>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4" t="s">
        <v>16</v>
      </c>
      <c r="B11" s="18">
        <v>43742.0</v>
      </c>
      <c r="C11" s="1"/>
      <c r="D11" s="7">
        <f t="shared" si="3"/>
        <v>9</v>
      </c>
      <c r="E11" s="12">
        <f t="shared" si="4"/>
        <v>43750</v>
      </c>
      <c r="F11" s="1" t="str">
        <f>IF(NOT(D11=""), IF(WEEKDAY(E11, 2)&gt;5, "Weekend", IF(NETWORKDAYS(E11, E11, Holidays!A$2:A$20) = 0, "Holiday", IF(G10&gt;0, "Personal", IF(H10&gt;1, "Vacation", "Unpaid")))), "")</f>
        <v>Weekend</v>
      </c>
      <c r="G11" s="10">
        <f t="shared" si="5"/>
        <v>0</v>
      </c>
      <c r="H11" s="10">
        <f t="shared" si="6"/>
        <v>10.5</v>
      </c>
      <c r="I11" s="10">
        <f t="shared" si="1"/>
        <v>0</v>
      </c>
      <c r="J11" s="1"/>
      <c r="K11" s="7">
        <f t="shared" si="7"/>
        <v>9</v>
      </c>
      <c r="L11" s="12">
        <f t="shared" si="8"/>
        <v>43966</v>
      </c>
      <c r="M11" s="1" t="str">
        <f>IF(NOT(K11=""), IF(WEEKDAY(L11, 2)&gt;5, "Weekend", IF(NETWORKDAYS(L11, L11, Holidays!A$2:A$20) = 0, "Holiday", IF(N10&gt;0, "Personal", IF(O10&gt;1, "Vacation", "Unpaid")))), "")</f>
        <v>Unpaid</v>
      </c>
      <c r="N11" s="10">
        <f t="shared" si="9"/>
        <v>0</v>
      </c>
      <c r="O11" s="10">
        <f t="shared" si="10"/>
        <v>0</v>
      </c>
      <c r="P11" s="10">
        <f t="shared" si="2"/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4" t="s">
        <v>17</v>
      </c>
      <c r="B12" s="19">
        <v>43752.0</v>
      </c>
      <c r="C12" s="1"/>
      <c r="D12" s="7">
        <f t="shared" si="3"/>
        <v>10</v>
      </c>
      <c r="E12" s="12">
        <f t="shared" si="4"/>
        <v>43751</v>
      </c>
      <c r="F12" s="1" t="str">
        <f>IF(NOT(D12=""), IF(WEEKDAY(E12, 2)&gt;5, "Weekend", IF(NETWORKDAYS(E12, E12, Holidays!A$2:A$20) = 0, "Holiday", IF(G11&gt;0, "Personal", IF(H11&gt;1, "Vacation", "Unpaid")))), "")</f>
        <v>Weekend</v>
      </c>
      <c r="G12" s="10">
        <f t="shared" si="5"/>
        <v>0</v>
      </c>
      <c r="H12" s="10">
        <f t="shared" si="6"/>
        <v>10.5</v>
      </c>
      <c r="I12" s="10">
        <f t="shared" si="1"/>
        <v>0</v>
      </c>
      <c r="J12" s="1"/>
      <c r="K12" s="7">
        <f t="shared" si="7"/>
        <v>10</v>
      </c>
      <c r="L12" s="12">
        <f t="shared" si="8"/>
        <v>43967</v>
      </c>
      <c r="M12" s="1" t="str">
        <f>IF(NOT(K12=""), IF(WEEKDAY(L12, 2)&gt;5, "Weekend", IF(NETWORKDAYS(L12, L12, Holidays!A$2:A$20) = 0, "Holiday", IF(N11&gt;0, "Personal", IF(O11&gt;1, "Vacation", "Unpaid")))), "")</f>
        <v>Weekend</v>
      </c>
      <c r="N12" s="10">
        <f t="shared" si="9"/>
        <v>0</v>
      </c>
      <c r="O12" s="10">
        <f t="shared" si="10"/>
        <v>0</v>
      </c>
      <c r="P12" s="10">
        <f t="shared" si="2"/>
        <v>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4" t="s">
        <v>18</v>
      </c>
      <c r="B13" s="20">
        <f>DAYS(B12, B11)+1</f>
        <v>11</v>
      </c>
      <c r="C13" s="1"/>
      <c r="D13" s="7">
        <f t="shared" si="3"/>
        <v>11</v>
      </c>
      <c r="E13" s="12">
        <f t="shared" si="4"/>
        <v>43752</v>
      </c>
      <c r="F13" s="1" t="str">
        <f>IF(NOT(D13=""), IF(WEEKDAY(E13, 2)&gt;5, "Weekend", IF(NETWORKDAYS(E13, E13, Holidays!A$2:A$20) = 0, "Holiday", IF(G12&gt;0, "Personal", IF(H12&gt;1, "Vacation", "Unpaid")))), "")</f>
        <v>Vacation</v>
      </c>
      <c r="G13" s="10">
        <f t="shared" si="5"/>
        <v>0</v>
      </c>
      <c r="H13" s="10">
        <f t="shared" si="6"/>
        <v>9.5</v>
      </c>
      <c r="I13" s="10">
        <f t="shared" si="1"/>
        <v>0</v>
      </c>
      <c r="J13" s="1"/>
      <c r="K13" s="7">
        <f t="shared" si="7"/>
        <v>11</v>
      </c>
      <c r="L13" s="12">
        <f t="shared" si="8"/>
        <v>43968</v>
      </c>
      <c r="M13" s="1" t="str">
        <f>IF(NOT(K13=""), IF(WEEKDAY(L13, 2)&gt;5, "Weekend", IF(NETWORKDAYS(L13, L13, Holidays!A$2:A$20) = 0, "Holiday", IF(N12&gt;0, "Personal", IF(O12&gt;1, "Vacation", "Unpaid")))), "")</f>
        <v>Weekend</v>
      </c>
      <c r="N13" s="10">
        <f t="shared" si="9"/>
        <v>0</v>
      </c>
      <c r="O13" s="10">
        <f t="shared" si="10"/>
        <v>0</v>
      </c>
      <c r="P13" s="10">
        <f t="shared" si="2"/>
        <v>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C14" s="1"/>
      <c r="D14" s="7" t="str">
        <f t="shared" si="3"/>
        <v/>
      </c>
      <c r="E14" s="12" t="str">
        <f t="shared" si="4"/>
        <v/>
      </c>
      <c r="F14" s="1" t="str">
        <f t="shared" ref="F14:F91" si="11">IF(NOT(D14=""), IF(G13&gt;0, "Personal", IF(H13&gt;=1, "Vacation", "Unpaid")), "")</f>
        <v/>
      </c>
      <c r="G14" s="10" t="str">
        <f t="shared" si="5"/>
        <v/>
      </c>
      <c r="H14" s="10" t="str">
        <f t="shared" si="6"/>
        <v/>
      </c>
      <c r="I14" s="10" t="str">
        <f t="shared" si="1"/>
        <v/>
      </c>
      <c r="J14" s="1"/>
      <c r="K14" s="7">
        <f t="shared" si="7"/>
        <v>12</v>
      </c>
      <c r="L14" s="12">
        <f t="shared" si="8"/>
        <v>43969</v>
      </c>
      <c r="M14" s="1" t="str">
        <f>IF(NOT(K14=""), IF(WEEKDAY(L14, 2)&gt;5, "Weekend", IF(NETWORKDAYS(L14, L14, Holidays!A$2:A$20) = 0, "Holiday", IF(N13&gt;0, "Personal", IF(O13&gt;1, "Vacation", "Unpaid")))), "")</f>
        <v>Unpaid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4" t="s">
        <v>19</v>
      </c>
      <c r="B15" s="18">
        <v>43958.0</v>
      </c>
      <c r="C15" s="1"/>
      <c r="D15" s="7" t="str">
        <f t="shared" si="3"/>
        <v/>
      </c>
      <c r="E15" s="12" t="str">
        <f t="shared" si="4"/>
        <v/>
      </c>
      <c r="F15" s="1" t="str">
        <f t="shared" si="11"/>
        <v/>
      </c>
      <c r="G15" s="10" t="str">
        <f t="shared" si="5"/>
        <v/>
      </c>
      <c r="H15" s="10" t="str">
        <f t="shared" si="6"/>
        <v/>
      </c>
      <c r="I15" s="10" t="str">
        <f t="shared" si="1"/>
        <v/>
      </c>
      <c r="J15" s="1"/>
      <c r="K15" s="7" t="str">
        <f t="shared" si="7"/>
        <v/>
      </c>
      <c r="L15" s="12" t="str">
        <f t="shared" si="8"/>
        <v/>
      </c>
      <c r="M15" s="1" t="str">
        <f>IF(NOT(K15=""), IF(WEEKDAY(L15, 2)&gt;5, "Weekend", IF(NETWORKDAYS(L15, L15, Holidays!A$2:A$20) = 0, "Holiday", IF(N14&gt;0, "Personal", IF(O14&gt;1, "Vacation", "Unpaid")))), "")</f>
        <v/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4" t="s">
        <v>20</v>
      </c>
      <c r="B16" s="19">
        <v>43974.0</v>
      </c>
      <c r="C16" s="1"/>
      <c r="D16" s="7" t="str">
        <f t="shared" si="3"/>
        <v/>
      </c>
      <c r="E16" s="12" t="str">
        <f t="shared" si="4"/>
        <v/>
      </c>
      <c r="F16" s="1" t="str">
        <f t="shared" si="11"/>
        <v/>
      </c>
      <c r="G16" s="10" t="str">
        <f t="shared" si="5"/>
        <v/>
      </c>
      <c r="H16" s="10" t="str">
        <f t="shared" si="6"/>
        <v/>
      </c>
      <c r="I16" s="10" t="str">
        <f t="shared" si="1"/>
        <v/>
      </c>
      <c r="J16" s="1"/>
      <c r="K16" s="7" t="str">
        <f t="shared" si="7"/>
        <v/>
      </c>
      <c r="L16" s="12" t="str">
        <f t="shared" si="8"/>
        <v/>
      </c>
      <c r="M16" s="1" t="str">
        <f>IF(NOT(K16=""), IF(WEEKDAY(L16, 2)&gt;5, "Weekend", IF(NETWORKDAYS(L16, L16, Holidays!A$2:A$20) = 0, "Holiday", IF(N15&gt;0, "Personal", IF(O15&gt;1, "Vacation", "Unpaid")))), "")</f>
        <v/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4" t="s">
        <v>18</v>
      </c>
      <c r="B17" s="20">
        <f>NETWORKDAYS(B15, B16, Holidays!A6:A24)</f>
        <v>12</v>
      </c>
      <c r="C17" s="1"/>
      <c r="D17" s="7" t="str">
        <f t="shared" si="3"/>
        <v/>
      </c>
      <c r="E17" s="12" t="str">
        <f t="shared" si="4"/>
        <v/>
      </c>
      <c r="F17" s="1" t="str">
        <f t="shared" si="11"/>
        <v/>
      </c>
      <c r="G17" s="10" t="str">
        <f t="shared" si="5"/>
        <v/>
      </c>
      <c r="H17" s="10" t="str">
        <f t="shared" si="6"/>
        <v/>
      </c>
      <c r="I17" s="10" t="str">
        <f t="shared" si="1"/>
        <v/>
      </c>
      <c r="J17" s="1"/>
      <c r="K17" s="7" t="str">
        <f t="shared" si="7"/>
        <v/>
      </c>
      <c r="L17" s="12" t="str">
        <f t="shared" si="8"/>
        <v/>
      </c>
      <c r="M17" s="1" t="str">
        <f>IF(NOT(K17=""), IF(WEEKDAY(L17, 2)&gt;5, "Weekend", IF(NETWORKDAYS(L17, L17, Holidays!A$2:A$20) = 0, "Holiday", IF(N16&gt;0, "Personal", IF(O16&gt;1, "Vacation", "Unpaid")))), "")</f>
        <v/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21"/>
      <c r="C18" s="1"/>
      <c r="D18" s="7" t="str">
        <f t="shared" si="3"/>
        <v/>
      </c>
      <c r="E18" s="12" t="str">
        <f t="shared" si="4"/>
        <v/>
      </c>
      <c r="F18" s="1" t="str">
        <f t="shared" si="11"/>
        <v/>
      </c>
      <c r="G18" s="10" t="str">
        <f t="shared" si="5"/>
        <v/>
      </c>
      <c r="H18" s="10" t="str">
        <f t="shared" si="6"/>
        <v/>
      </c>
      <c r="I18" s="10" t="str">
        <f t="shared" si="1"/>
        <v/>
      </c>
      <c r="J18" s="1"/>
      <c r="K18" s="7" t="str">
        <f t="shared" si="7"/>
        <v/>
      </c>
      <c r="L18" s="12" t="str">
        <f t="shared" si="8"/>
        <v/>
      </c>
      <c r="M18" s="1" t="str">
        <f>IF(NOT(K18=""), IF(WEEKDAY(L18, 2)&gt;5, "Weekend", IF(NETWORKDAYS(L18, L18, Holidays!A$2:A$20) = 0, "Holiday", IF(N17&gt;0, "Personal", IF(O17&gt;1, "Vacation", "Unpaid")))), "")</f>
        <v/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21"/>
      <c r="C19" s="1"/>
      <c r="D19" s="7" t="str">
        <f t="shared" si="3"/>
        <v/>
      </c>
      <c r="E19" s="12" t="str">
        <f t="shared" si="4"/>
        <v/>
      </c>
      <c r="F19" s="1" t="str">
        <f t="shared" si="11"/>
        <v/>
      </c>
      <c r="G19" s="10" t="str">
        <f t="shared" si="5"/>
        <v/>
      </c>
      <c r="H19" s="10" t="str">
        <f t="shared" si="6"/>
        <v/>
      </c>
      <c r="I19" s="10" t="str">
        <f t="shared" si="1"/>
        <v/>
      </c>
      <c r="J19" s="1"/>
      <c r="K19" s="7" t="str">
        <f t="shared" si="7"/>
        <v/>
      </c>
      <c r="L19" s="12" t="str">
        <f t="shared" si="8"/>
        <v/>
      </c>
      <c r="M19" s="1" t="str">
        <f>IF(NOT(K19=""), IF(WEEKDAY(L19, 2)&gt;5, "Weekend", IF(NETWORKDAYS(L19, L19, Holidays!A$2:A$20) = 0, "Holiday", IF(N18&gt;0, "Personal", IF(O18&gt;1, "Vacation", "Unpaid")))), "")</f>
        <v/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21"/>
      <c r="C20" s="1"/>
      <c r="D20" s="7" t="str">
        <f t="shared" si="3"/>
        <v/>
      </c>
      <c r="E20" s="12" t="str">
        <f t="shared" si="4"/>
        <v/>
      </c>
      <c r="F20" s="1" t="str">
        <f t="shared" si="11"/>
        <v/>
      </c>
      <c r="G20" s="10" t="str">
        <f t="shared" si="5"/>
        <v/>
      </c>
      <c r="H20" s="10" t="str">
        <f t="shared" si="6"/>
        <v/>
      </c>
      <c r="I20" s="10" t="str">
        <f t="shared" si="1"/>
        <v/>
      </c>
      <c r="J20" s="1"/>
      <c r="K20" s="7" t="str">
        <f t="shared" si="7"/>
        <v/>
      </c>
      <c r="L20" s="12" t="str">
        <f t="shared" si="8"/>
        <v/>
      </c>
      <c r="M20" s="1" t="str">
        <f>IF(NOT(K20=""), IF(WEEKDAY(L20, 2)&gt;5, "Weekend", IF(NETWORKDAYS(L20, L20, Holidays!A$2:A$20) = 0, "Holiday", IF(N19&gt;0, "Personal", IF(O19&gt;1, "Vacation", "Unpaid")))), "")</f>
        <v/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21"/>
      <c r="C21" s="1"/>
      <c r="D21" s="7" t="str">
        <f t="shared" si="3"/>
        <v/>
      </c>
      <c r="E21" s="12" t="str">
        <f t="shared" si="4"/>
        <v/>
      </c>
      <c r="F21" s="1" t="str">
        <f t="shared" si="11"/>
        <v/>
      </c>
      <c r="G21" s="10" t="str">
        <f t="shared" si="5"/>
        <v/>
      </c>
      <c r="H21" s="10" t="str">
        <f t="shared" si="6"/>
        <v/>
      </c>
      <c r="I21" s="10" t="str">
        <f t="shared" si="1"/>
        <v/>
      </c>
      <c r="J21" s="1"/>
      <c r="K21" s="7" t="str">
        <f t="shared" si="7"/>
        <v/>
      </c>
      <c r="L21" s="12" t="str">
        <f t="shared" si="8"/>
        <v/>
      </c>
      <c r="M21" s="1" t="str">
        <f>IF(NOT(K21=""), IF(WEEKDAY(L21, 2)&gt;5, "Weekend", IF(NETWORKDAYS(L21, L21, Holidays!A$2:A$20) = 0, "Holiday", IF(N20&gt;0, "Personal", IF(O20&gt;1, "Vacation", "Unpaid")))), "")</f>
        <v/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21"/>
      <c r="C22" s="1"/>
      <c r="D22" s="7" t="str">
        <f t="shared" si="3"/>
        <v/>
      </c>
      <c r="E22" s="12" t="str">
        <f t="shared" si="4"/>
        <v/>
      </c>
      <c r="F22" s="1" t="str">
        <f t="shared" si="11"/>
        <v/>
      </c>
      <c r="G22" s="10" t="str">
        <f t="shared" si="5"/>
        <v/>
      </c>
      <c r="H22" s="10" t="str">
        <f t="shared" si="6"/>
        <v/>
      </c>
      <c r="I22" s="10" t="str">
        <f t="shared" si="1"/>
        <v/>
      </c>
      <c r="J22" s="1"/>
      <c r="K22" s="7" t="str">
        <f t="shared" si="7"/>
        <v/>
      </c>
      <c r="L22" s="12" t="str">
        <f t="shared" si="8"/>
        <v/>
      </c>
      <c r="M22" s="1" t="str">
        <f>IF(NOT(K22=""), IF(WEEKDAY(L22, 2)&gt;5, "Weekend", IF(NETWORKDAYS(L22, L22, Holidays!A$2:A$20) = 0, "Holiday", IF(N21&gt;0, "Personal", IF(O21&gt;1, "Vacation", "Unpaid")))), "")</f>
        <v/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21"/>
      <c r="C23" s="1"/>
      <c r="D23" s="7" t="str">
        <f t="shared" si="3"/>
        <v/>
      </c>
      <c r="E23" s="12" t="str">
        <f t="shared" si="4"/>
        <v/>
      </c>
      <c r="F23" s="1" t="str">
        <f t="shared" si="11"/>
        <v/>
      </c>
      <c r="G23" s="10" t="str">
        <f t="shared" si="5"/>
        <v/>
      </c>
      <c r="H23" s="10" t="str">
        <f t="shared" si="6"/>
        <v/>
      </c>
      <c r="I23" s="10" t="str">
        <f t="shared" si="1"/>
        <v/>
      </c>
      <c r="J23" s="1"/>
      <c r="K23" s="7" t="str">
        <f t="shared" si="7"/>
        <v/>
      </c>
      <c r="L23" s="12" t="str">
        <f t="shared" si="8"/>
        <v/>
      </c>
      <c r="M23" s="1" t="str">
        <f>IF(NOT(K23=""), IF(WEEKDAY(L23, 2)&gt;5, "Weekend", IF(NETWORKDAYS(L23, L23, Holidays!A$2:A$20) = 0, "Holiday", IF(N22&gt;0, "Personal", IF(O22&gt;1, "Vacation", "Unpaid")))), "")</f>
        <v/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21"/>
      <c r="C24" s="1"/>
      <c r="D24" s="7" t="str">
        <f t="shared" si="3"/>
        <v/>
      </c>
      <c r="E24" s="12" t="str">
        <f t="shared" si="4"/>
        <v/>
      </c>
      <c r="F24" s="1" t="str">
        <f t="shared" si="11"/>
        <v/>
      </c>
      <c r="G24" s="10" t="str">
        <f t="shared" si="5"/>
        <v/>
      </c>
      <c r="H24" s="10" t="str">
        <f t="shared" si="6"/>
        <v/>
      </c>
      <c r="I24" s="10" t="str">
        <f t="shared" si="1"/>
        <v/>
      </c>
      <c r="J24" s="1"/>
      <c r="K24" s="7" t="str">
        <f t="shared" si="7"/>
        <v/>
      </c>
      <c r="L24" s="12" t="str">
        <f t="shared" si="8"/>
        <v/>
      </c>
      <c r="M24" s="1" t="str">
        <f>IF(NOT(K24=""), IF(WEEKDAY(L24, 2)&gt;5, "Weekend", IF(NETWORKDAYS(L24, L24, Holidays!A$2:A$20) = 0, "Holiday", IF(N23&gt;0, "Personal", IF(O23&gt;1, "Vacation", "Unpaid")))), "")</f>
        <v/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21"/>
      <c r="C25" s="1"/>
      <c r="D25" s="7" t="str">
        <f t="shared" si="3"/>
        <v/>
      </c>
      <c r="E25" s="12" t="str">
        <f t="shared" si="4"/>
        <v/>
      </c>
      <c r="F25" s="1" t="str">
        <f t="shared" si="11"/>
        <v/>
      </c>
      <c r="G25" s="10" t="str">
        <f t="shared" si="5"/>
        <v/>
      </c>
      <c r="H25" s="10" t="str">
        <f t="shared" si="6"/>
        <v/>
      </c>
      <c r="I25" s="10" t="str">
        <f t="shared" si="1"/>
        <v/>
      </c>
      <c r="J25" s="1"/>
      <c r="K25" s="7" t="str">
        <f t="shared" si="7"/>
        <v/>
      </c>
      <c r="L25" s="12" t="str">
        <f t="shared" si="8"/>
        <v/>
      </c>
      <c r="M25" s="1" t="str">
        <f>IF(NOT(K25=""), IF(WEEKDAY(L25, 2)&gt;5, "Weekend", IF(NETWORKDAYS(L25, L25, Holidays!A$2:A$20) = 0, "Holiday", IF(N24&gt;0, "Personal", IF(O24&gt;1, "Vacation", "Unpaid")))), "")</f>
        <v/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21"/>
      <c r="C26" s="1"/>
      <c r="D26" s="7" t="str">
        <f t="shared" si="3"/>
        <v/>
      </c>
      <c r="E26" s="12" t="str">
        <f t="shared" si="4"/>
        <v/>
      </c>
      <c r="F26" s="1" t="str">
        <f t="shared" si="11"/>
        <v/>
      </c>
      <c r="G26" s="10" t="str">
        <f t="shared" si="5"/>
        <v/>
      </c>
      <c r="H26" s="10" t="str">
        <f t="shared" si="6"/>
        <v/>
      </c>
      <c r="I26" s="10" t="str">
        <f t="shared" si="1"/>
        <v/>
      </c>
      <c r="J26" s="1"/>
      <c r="K26" s="7" t="str">
        <f t="shared" si="7"/>
        <v/>
      </c>
      <c r="L26" s="12" t="str">
        <f t="shared" si="8"/>
        <v/>
      </c>
      <c r="M26" s="1" t="str">
        <f>IF(NOT(K26=""), IF(WEEKDAY(L26, 2)&gt;5, "Weekend", IF(NETWORKDAYS(L26, L26, Holidays!A$2:A$20) = 0, "Holiday", IF(N25&gt;0, "Personal", IF(O25&gt;1, "Vacation", "Unpaid")))), "")</f>
        <v/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21"/>
      <c r="C27" s="1"/>
      <c r="D27" s="7" t="str">
        <f t="shared" si="3"/>
        <v/>
      </c>
      <c r="E27" s="12" t="str">
        <f t="shared" si="4"/>
        <v/>
      </c>
      <c r="F27" s="1" t="str">
        <f t="shared" si="11"/>
        <v/>
      </c>
      <c r="G27" s="10" t="str">
        <f t="shared" si="5"/>
        <v/>
      </c>
      <c r="H27" s="10" t="str">
        <f t="shared" si="6"/>
        <v/>
      </c>
      <c r="I27" s="10" t="str">
        <f t="shared" si="1"/>
        <v/>
      </c>
      <c r="J27" s="1"/>
      <c r="K27" s="7" t="str">
        <f t="shared" si="7"/>
        <v/>
      </c>
      <c r="L27" s="12" t="str">
        <f t="shared" si="8"/>
        <v/>
      </c>
      <c r="M27" s="1" t="str">
        <f>IF(NOT(K27=""), IF(WEEKDAY(L27, 2)&gt;5, "Weekend", IF(NETWORKDAYS(L27, L27, Holidays!A$2:A$20) = 0, "Holiday", IF(N26&gt;0, "Personal", IF(O26&gt;1, "Vacation", "Unpaid")))), "")</f>
        <v/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21"/>
      <c r="C28" s="1"/>
      <c r="D28" s="7" t="str">
        <f t="shared" si="3"/>
        <v/>
      </c>
      <c r="E28" s="12" t="str">
        <f t="shared" si="4"/>
        <v/>
      </c>
      <c r="F28" s="1" t="str">
        <f t="shared" si="11"/>
        <v/>
      </c>
      <c r="G28" s="10" t="str">
        <f t="shared" si="5"/>
        <v/>
      </c>
      <c r="H28" s="10" t="str">
        <f t="shared" si="6"/>
        <v/>
      </c>
      <c r="I28" s="10" t="str">
        <f t="shared" si="1"/>
        <v/>
      </c>
      <c r="J28" s="1"/>
      <c r="K28" s="7" t="str">
        <f t="shared" si="7"/>
        <v/>
      </c>
      <c r="L28" s="12" t="str">
        <f t="shared" si="8"/>
        <v/>
      </c>
      <c r="M28" s="1" t="str">
        <f>IF(NOT(K28=""), IF(WEEKDAY(L28, 2)&gt;5, "Weekend", IF(NETWORKDAYS(L28, L28, Holidays!A$2:A$20) = 0, "Holiday", IF(N27&gt;0, "Personal", IF(O27&gt;1, "Vacation", "Unpaid")))), "")</f>
        <v/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21"/>
      <c r="C29" s="1"/>
      <c r="D29" s="7" t="str">
        <f t="shared" si="3"/>
        <v/>
      </c>
      <c r="E29" s="12" t="str">
        <f t="shared" si="4"/>
        <v/>
      </c>
      <c r="F29" s="1" t="str">
        <f t="shared" si="11"/>
        <v/>
      </c>
      <c r="G29" s="10" t="str">
        <f t="shared" si="5"/>
        <v/>
      </c>
      <c r="H29" s="10" t="str">
        <f t="shared" si="6"/>
        <v/>
      </c>
      <c r="I29" s="10" t="str">
        <f t="shared" si="1"/>
        <v/>
      </c>
      <c r="J29" s="1"/>
      <c r="K29" s="1"/>
      <c r="L29" s="12" t="str">
        <f t="shared" si="8"/>
        <v/>
      </c>
      <c r="M29" s="1" t="str">
        <f>IF(NOT(K29=""), IF(WEEKDAY(L29, 2)&gt;5, "Weekend", IF(NETWORKDAYS(L29, L29, Holidays!A$2:A$20) = 0, "Holiday", IF(N28&gt;0, "Personal", IF(O28&gt;1, "Vacation", "Unpaid")))), "")</f>
        <v/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21"/>
      <c r="C30" s="1"/>
      <c r="D30" s="7" t="str">
        <f t="shared" si="3"/>
        <v/>
      </c>
      <c r="E30" s="12" t="str">
        <f t="shared" si="4"/>
        <v/>
      </c>
      <c r="F30" s="1" t="str">
        <f t="shared" si="11"/>
        <v/>
      </c>
      <c r="G30" s="10" t="str">
        <f t="shared" si="5"/>
        <v/>
      </c>
      <c r="H30" s="10" t="str">
        <f t="shared" si="6"/>
        <v/>
      </c>
      <c r="I30" s="10" t="str">
        <f t="shared" si="1"/>
        <v/>
      </c>
      <c r="J30" s="1"/>
      <c r="K30" s="1"/>
      <c r="L30" s="12" t="str">
        <f t="shared" si="8"/>
        <v/>
      </c>
      <c r="M30" s="1" t="str">
        <f>IF(NOT(K30=""), IF(WEEKDAY(L30, 2)&gt;5, "Weekend", IF(NETWORKDAYS(L30, L30, Holidays!A$2:A$20) = 0, "Holiday", IF(N29&gt;0, "Personal", IF(O29&gt;1, "Vacation", "Unpaid")))), "")</f>
        <v/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21"/>
      <c r="C31" s="1"/>
      <c r="D31" s="7" t="str">
        <f t="shared" si="3"/>
        <v/>
      </c>
      <c r="E31" s="12" t="str">
        <f t="shared" si="4"/>
        <v/>
      </c>
      <c r="F31" s="1" t="str">
        <f t="shared" si="11"/>
        <v/>
      </c>
      <c r="G31" s="10" t="str">
        <f t="shared" si="5"/>
        <v/>
      </c>
      <c r="H31" s="10" t="str">
        <f t="shared" si="6"/>
        <v/>
      </c>
      <c r="I31" s="10" t="str">
        <f t="shared" si="1"/>
        <v/>
      </c>
      <c r="J31" s="1"/>
      <c r="K31" s="1"/>
      <c r="L31" s="12" t="str">
        <f t="shared" si="8"/>
        <v/>
      </c>
      <c r="M31" s="1" t="str">
        <f>IF(NOT(K31=""), IF(WEEKDAY(L31, 2)&gt;5, "Weekend", IF(NETWORKDAYS(L31, L31, Holidays!A$2:A$20) = 0, "Holiday", IF(N30&gt;0, "Personal", IF(O30&gt;1, "Vacation", "Unpaid")))), "")</f>
        <v/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21"/>
      <c r="C32" s="1"/>
      <c r="D32" s="7" t="str">
        <f t="shared" si="3"/>
        <v/>
      </c>
      <c r="E32" s="12" t="str">
        <f t="shared" si="4"/>
        <v/>
      </c>
      <c r="F32" s="1" t="str">
        <f t="shared" si="11"/>
        <v/>
      </c>
      <c r="G32" s="10" t="str">
        <f t="shared" si="5"/>
        <v/>
      </c>
      <c r="H32" s="10" t="str">
        <f t="shared" si="6"/>
        <v/>
      </c>
      <c r="I32" s="10" t="str">
        <f t="shared" si="1"/>
        <v/>
      </c>
      <c r="J32" s="1"/>
      <c r="K32" s="1"/>
      <c r="L32" s="12" t="str">
        <f t="shared" si="8"/>
        <v/>
      </c>
      <c r="M32" s="1" t="str">
        <f>IF(NOT(K32=""), IF(WEEKDAY(L32, 2)&gt;5, "Weekend", IF(NETWORKDAYS(L32, L32, Holidays!A$2:A$20) = 0, "Holiday", IF(N31&gt;0, "Personal", IF(O31&gt;1, "Vacation", "Unpaid")))), "")</f>
        <v/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21"/>
      <c r="C33" s="1"/>
      <c r="D33" s="7" t="str">
        <f t="shared" si="3"/>
        <v/>
      </c>
      <c r="E33" s="12" t="str">
        <f t="shared" si="4"/>
        <v/>
      </c>
      <c r="F33" s="1" t="str">
        <f t="shared" si="11"/>
        <v/>
      </c>
      <c r="G33" s="10" t="str">
        <f t="shared" si="5"/>
        <v/>
      </c>
      <c r="H33" s="10" t="str">
        <f t="shared" si="6"/>
        <v/>
      </c>
      <c r="I33" s="10" t="str">
        <f t="shared" si="1"/>
        <v/>
      </c>
      <c r="J33" s="1"/>
      <c r="K33" s="1"/>
      <c r="L33" s="12" t="str">
        <f t="shared" si="8"/>
        <v/>
      </c>
      <c r="M33" s="1" t="str">
        <f>IF(NOT(K33=""), IF(WEEKDAY(L33, 2)&gt;5, "Weekend", IF(NETWORKDAYS(L33, L33, Holidays!A$2:A$20) = 0, "Holiday", IF(N32&gt;0, "Personal", IF(O32&gt;1, "Vacation", "Unpaid")))), "")</f>
        <v/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21"/>
      <c r="C34" s="1"/>
      <c r="D34" s="7" t="str">
        <f t="shared" si="3"/>
        <v/>
      </c>
      <c r="E34" s="12" t="str">
        <f t="shared" si="4"/>
        <v/>
      </c>
      <c r="F34" s="1" t="str">
        <f t="shared" si="11"/>
        <v/>
      </c>
      <c r="G34" s="10" t="str">
        <f t="shared" si="5"/>
        <v/>
      </c>
      <c r="H34" s="10" t="str">
        <f t="shared" si="6"/>
        <v/>
      </c>
      <c r="I34" s="10" t="str">
        <f t="shared" si="1"/>
        <v/>
      </c>
      <c r="J34" s="1"/>
      <c r="K34" s="1"/>
      <c r="L34" s="12" t="str">
        <f t="shared" si="8"/>
        <v/>
      </c>
      <c r="M34" s="1" t="str">
        <f>IF(NOT(K34=""), IF(WEEKDAY(L34, 2)&gt;5, "Weekend", IF(NETWORKDAYS(L34, L34, Holidays!A$2:A$20) = 0, "Holiday", IF(N33&gt;0, "Personal", IF(O33&gt;1, "Vacation", "Unpaid")))), "")</f>
        <v/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21"/>
      <c r="C35" s="1"/>
      <c r="D35" s="7" t="str">
        <f t="shared" si="3"/>
        <v/>
      </c>
      <c r="E35" s="12" t="str">
        <f t="shared" si="4"/>
        <v/>
      </c>
      <c r="F35" s="1" t="str">
        <f t="shared" si="11"/>
        <v/>
      </c>
      <c r="G35" s="10" t="str">
        <f t="shared" si="5"/>
        <v/>
      </c>
      <c r="H35" s="10" t="str">
        <f t="shared" si="6"/>
        <v/>
      </c>
      <c r="I35" s="10" t="str">
        <f t="shared" si="1"/>
        <v/>
      </c>
      <c r="J35" s="1"/>
      <c r="K35" s="1"/>
      <c r="L35" s="12" t="str">
        <f t="shared" si="8"/>
        <v/>
      </c>
      <c r="M35" s="1" t="str">
        <f>IF(NOT(K35=""), IF(WEEKDAY(L35, 2)&gt;5, "Weekend", IF(NETWORKDAYS(L35, L35, Holidays!A$2:A$20) = 0, "Holiday", IF(N34&gt;0, "Personal", IF(O34&gt;1, "Vacation", "Unpaid")))), "")</f>
        <v/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21"/>
      <c r="C36" s="1"/>
      <c r="D36" s="7" t="str">
        <f t="shared" si="3"/>
        <v/>
      </c>
      <c r="E36" s="12" t="str">
        <f t="shared" si="4"/>
        <v/>
      </c>
      <c r="F36" s="1" t="str">
        <f t="shared" si="11"/>
        <v/>
      </c>
      <c r="G36" s="10" t="str">
        <f t="shared" si="5"/>
        <v/>
      </c>
      <c r="H36" s="10" t="str">
        <f t="shared" si="6"/>
        <v/>
      </c>
      <c r="I36" s="10" t="str">
        <f t="shared" si="1"/>
        <v/>
      </c>
      <c r="J36" s="1"/>
      <c r="K36" s="1"/>
      <c r="L36" s="12" t="str">
        <f t="shared" si="8"/>
        <v/>
      </c>
      <c r="M36" s="1" t="str">
        <f>IF(NOT(K36=""), IF(WEEKDAY(L36, 2)&gt;5, "Weekend", IF(NETWORKDAYS(L36, L36, Holidays!A$2:A$20) = 0, "Holiday", IF(N35&gt;0, "Personal", IF(O35&gt;1, "Vacation", "Unpaid")))), "")</f>
        <v/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21"/>
      <c r="C37" s="1"/>
      <c r="D37" s="7" t="str">
        <f t="shared" si="3"/>
        <v/>
      </c>
      <c r="E37" s="12" t="str">
        <f t="shared" si="4"/>
        <v/>
      </c>
      <c r="F37" s="1" t="str">
        <f t="shared" si="11"/>
        <v/>
      </c>
      <c r="G37" s="10" t="str">
        <f t="shared" si="5"/>
        <v/>
      </c>
      <c r="H37" s="10" t="str">
        <f t="shared" si="6"/>
        <v/>
      </c>
      <c r="I37" s="10" t="str">
        <f t="shared" si="1"/>
        <v/>
      </c>
      <c r="J37" s="1"/>
      <c r="K37" s="1"/>
      <c r="L37" s="12" t="str">
        <f t="shared" si="8"/>
        <v/>
      </c>
      <c r="M37" s="1" t="str">
        <f>IF(NOT(K37=""), IF(WEEKDAY(L37, 2)&gt;5, "Weekend", IF(NETWORKDAYS(L37, L37, Holidays!A$2:A$20) = 0, "Holiday", IF(N36&gt;0, "Personal", IF(O36&gt;1, "Vacation", "Unpaid")))), "")</f>
        <v/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21"/>
      <c r="C38" s="1"/>
      <c r="D38" s="7" t="str">
        <f t="shared" si="3"/>
        <v/>
      </c>
      <c r="E38" s="12" t="str">
        <f t="shared" si="4"/>
        <v/>
      </c>
      <c r="F38" s="1" t="str">
        <f t="shared" si="11"/>
        <v/>
      </c>
      <c r="G38" s="10" t="str">
        <f t="shared" si="5"/>
        <v/>
      </c>
      <c r="H38" s="10" t="str">
        <f t="shared" si="6"/>
        <v/>
      </c>
      <c r="I38" s="10" t="str">
        <f t="shared" si="1"/>
        <v/>
      </c>
      <c r="J38" s="1"/>
      <c r="K38" s="1"/>
      <c r="L38" s="12" t="str">
        <f t="shared" si="8"/>
        <v/>
      </c>
      <c r="M38" s="1" t="str">
        <f>IF(NOT(K38=""), IF(WEEKDAY(L38, 2)&gt;5, "Weekend", IF(NETWORKDAYS(L38, L38, Holidays!A$2:A$20) = 0, "Holiday", IF(N37&gt;0, "Personal", IF(O37&gt;1, "Vacation", "Unpaid")))), "")</f>
        <v/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21"/>
      <c r="C39" s="1"/>
      <c r="D39" s="7" t="str">
        <f t="shared" si="3"/>
        <v/>
      </c>
      <c r="E39" s="12" t="str">
        <f t="shared" si="4"/>
        <v/>
      </c>
      <c r="F39" s="1" t="str">
        <f t="shared" si="11"/>
        <v/>
      </c>
      <c r="G39" s="10" t="str">
        <f t="shared" si="5"/>
        <v/>
      </c>
      <c r="H39" s="10" t="str">
        <f t="shared" si="6"/>
        <v/>
      </c>
      <c r="I39" s="10" t="str">
        <f t="shared" si="1"/>
        <v/>
      </c>
      <c r="J39" s="1"/>
      <c r="K39" s="1"/>
      <c r="L39" s="1"/>
      <c r="M39" s="1" t="str">
        <f>IF(NOT(K39=""), IF(WEEKDAY(L39, 2)&gt;5, "Weekend", IF(NETWORKDAYS(L39, L39, Holidays!A$2:A$20) = 0, "Holiday", IF(N38&gt;0, "Personal", IF(O38&gt;1, "Vacation", "Unpaid")))), "")</f>
        <v/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21"/>
      <c r="C40" s="1"/>
      <c r="D40" s="7" t="str">
        <f t="shared" si="3"/>
        <v/>
      </c>
      <c r="E40" s="12" t="str">
        <f t="shared" si="4"/>
        <v/>
      </c>
      <c r="F40" s="1" t="str">
        <f t="shared" si="11"/>
        <v/>
      </c>
      <c r="G40" s="10" t="str">
        <f t="shared" si="5"/>
        <v/>
      </c>
      <c r="H40" s="10" t="str">
        <f t="shared" si="6"/>
        <v/>
      </c>
      <c r="I40" s="10" t="str">
        <f t="shared" si="1"/>
        <v/>
      </c>
      <c r="J40" s="1"/>
      <c r="K40" s="1"/>
      <c r="L40" s="1"/>
      <c r="M40" s="1" t="str">
        <f>IF(NOT(K40=""), IF(WEEKDAY(L40, 2)&gt;5, "Weekend", IF(NETWORKDAYS(L40, L40, Holidays!A$2:A$20) = 0, "Holiday", IF(N39&gt;0, "Personal", IF(O39&gt;1, "Vacation", "Unpaid")))), "")</f>
        <v/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21"/>
      <c r="C41" s="1"/>
      <c r="D41" s="1"/>
      <c r="E41" s="12" t="str">
        <f t="shared" si="4"/>
        <v/>
      </c>
      <c r="F41" s="1" t="str">
        <f t="shared" si="11"/>
        <v/>
      </c>
      <c r="G41" s="1"/>
      <c r="H41" s="1"/>
      <c r="I41" s="1"/>
      <c r="J41" s="1"/>
      <c r="K41" s="1"/>
      <c r="L41" s="1"/>
      <c r="M41" s="1" t="str">
        <f>IF(NOT(K41=""), IF(WEEKDAY(L41, 2)&gt;5, "Weekend", IF(NETWORKDAYS(L41, L41, Holidays!A$2:A$20) = 0, "Holiday", IF(N40&gt;0, "Personal", IF(O40&gt;1, "Vacation", "Unpaid")))), "")</f>
        <v/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21"/>
      <c r="C42" s="1"/>
      <c r="D42" s="1"/>
      <c r="E42" s="12" t="str">
        <f t="shared" si="4"/>
        <v/>
      </c>
      <c r="F42" s="1" t="str">
        <f t="shared" si="11"/>
        <v/>
      </c>
      <c r="G42" s="1"/>
      <c r="H42" s="1"/>
      <c r="I42" s="1"/>
      <c r="J42" s="1"/>
      <c r="K42" s="1"/>
      <c r="L42" s="1"/>
      <c r="M42" s="1" t="str">
        <f>IF(NOT(K42=""), IF(WEEKDAY(L42, 2)&gt;5, "Weekend", IF(NETWORKDAYS(L42, L42, Holidays!A$2:A$20) = 0, "Holiday", IF(N41&gt;0, "Personal", IF(O41&gt;1, "Vacation", "Unpaid")))), "")</f>
        <v/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21"/>
      <c r="C43" s="1"/>
      <c r="D43" s="1"/>
      <c r="E43" s="12" t="str">
        <f t="shared" si="4"/>
        <v/>
      </c>
      <c r="F43" s="1" t="str">
        <f t="shared" si="11"/>
        <v/>
      </c>
      <c r="G43" s="1"/>
      <c r="H43" s="1"/>
      <c r="I43" s="1"/>
      <c r="J43" s="1"/>
      <c r="K43" s="1"/>
      <c r="L43" s="1"/>
      <c r="M43" s="1" t="str">
        <f>IF(NOT(K43=""), IF(WEEKDAY(L43, 2)&gt;5, "Weekend", IF(NETWORKDAYS(L43, L43, Holidays!A$2:A$20) = 0, "Holiday", IF(N42&gt;0, "Personal", IF(O42&gt;1, "Vacation", "Unpaid")))), "")</f>
        <v/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21"/>
      <c r="C44" s="1"/>
      <c r="D44" s="1"/>
      <c r="E44" s="12" t="str">
        <f t="shared" si="4"/>
        <v/>
      </c>
      <c r="F44" s="1" t="str">
        <f t="shared" si="11"/>
        <v/>
      </c>
      <c r="G44" s="1"/>
      <c r="H44" s="1"/>
      <c r="I44" s="1"/>
      <c r="J44" s="1"/>
      <c r="K44" s="1"/>
      <c r="L44" s="1"/>
      <c r="M44" s="1" t="str">
        <f>IF(NOT(K44=""), IF(WEEKDAY(L44, 2)&gt;5, "Weekend", IF(NETWORKDAYS(L44, L44, Holidays!A$2:A$20) = 0, "Holiday", IF(N43&gt;0, "Personal", IF(O43&gt;1, "Vacation", "Unpaid")))), "")</f>
        <v/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21"/>
      <c r="C45" s="1"/>
      <c r="D45" s="1"/>
      <c r="E45" s="12" t="str">
        <f t="shared" si="4"/>
        <v/>
      </c>
      <c r="F45" s="1" t="str">
        <f t="shared" si="11"/>
        <v/>
      </c>
      <c r="G45" s="1"/>
      <c r="H45" s="1"/>
      <c r="I45" s="1"/>
      <c r="J45" s="1"/>
      <c r="K45" s="1"/>
      <c r="L45" s="1"/>
      <c r="M45" s="1" t="str">
        <f>IF(NOT(K45=""), IF(WEEKDAY(L45, 2)&gt;5, "Weekend", IF(NETWORKDAYS(L45, L45, Holidays!A$2:A$20) = 0, "Holiday", IF(N44&gt;0, "Personal", IF(O44&gt;1, "Vacation", "Unpaid")))), "")</f>
        <v/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21"/>
      <c r="C46" s="1"/>
      <c r="D46" s="1"/>
      <c r="E46" s="12" t="str">
        <f t="shared" si="4"/>
        <v/>
      </c>
      <c r="F46" s="1" t="str">
        <f t="shared" si="11"/>
        <v/>
      </c>
      <c r="G46" s="1"/>
      <c r="H46" s="1"/>
      <c r="I46" s="1"/>
      <c r="J46" s="1"/>
      <c r="K46" s="1"/>
      <c r="L46" s="1"/>
      <c r="M46" s="1" t="str">
        <f>IF(NOT(K46=""), IF(WEEKDAY(L46, 2)&gt;5, "Weekend", IF(NETWORKDAYS(L46, L46, Holidays!A$2:A$20) = 0, "Holiday", IF(N45&gt;0, "Personal", IF(O45&gt;1, "Vacation", "Unpaid")))), "")</f>
        <v/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21"/>
      <c r="C47" s="1"/>
      <c r="D47" s="1"/>
      <c r="E47" s="12" t="str">
        <f t="shared" si="4"/>
        <v/>
      </c>
      <c r="F47" s="1" t="str">
        <f t="shared" si="11"/>
        <v/>
      </c>
      <c r="G47" s="1"/>
      <c r="H47" s="1"/>
      <c r="I47" s="1"/>
      <c r="J47" s="1"/>
      <c r="K47" s="1"/>
      <c r="L47" s="1"/>
      <c r="M47" s="1" t="str">
        <f>IF(NOT(K47=""), IF(WEEKDAY(L47, 2)&gt;5, "Weekend", IF(NETWORKDAYS(L47, L47, Holidays!A$2:A$20) = 0, "Holiday", IF(N46&gt;0, "Personal", IF(O46&gt;1, "Vacation", "Unpaid")))), "")</f>
        <v/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21"/>
      <c r="C48" s="1"/>
      <c r="D48" s="1"/>
      <c r="E48" s="12" t="str">
        <f t="shared" si="4"/>
        <v/>
      </c>
      <c r="F48" s="1" t="str">
        <f t="shared" si="11"/>
        <v/>
      </c>
      <c r="G48" s="1"/>
      <c r="H48" s="1"/>
      <c r="I48" s="1"/>
      <c r="J48" s="1"/>
      <c r="K48" s="1"/>
      <c r="L48" s="1"/>
      <c r="M48" s="1" t="str">
        <f>IF(NOT(K48=""), IF(WEEKDAY(L48, 2)&gt;5, "Weekend", IF(NETWORKDAYS(L48, L48, Holidays!A$2:A$20) = 0, "Holiday", IF(N47&gt;0, "Personal", IF(O47&gt;1, "Vacation", "Unpaid")))), "")</f>
        <v/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21"/>
      <c r="C49" s="1"/>
      <c r="D49" s="1"/>
      <c r="E49" s="12" t="str">
        <f t="shared" si="4"/>
        <v/>
      </c>
      <c r="F49" s="1" t="str">
        <f t="shared" si="11"/>
        <v/>
      </c>
      <c r="G49" s="1"/>
      <c r="H49" s="1"/>
      <c r="I49" s="1"/>
      <c r="J49" s="1"/>
      <c r="K49" s="1"/>
      <c r="L49" s="1"/>
      <c r="M49" s="1" t="str">
        <f>IF(NOT(K49=""), IF(WEEKDAY(L49, 2)&gt;5, "Weekend", IF(NETWORKDAYS(L49, L49, Holidays!A$2:A$20) = 0, "Holiday", IF(N48&gt;0, "Personal", IF(O48&gt;1, "Vacation", "Unpaid")))), "")</f>
        <v/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21"/>
      <c r="C50" s="1"/>
      <c r="D50" s="1"/>
      <c r="E50" s="12" t="str">
        <f t="shared" si="4"/>
        <v/>
      </c>
      <c r="F50" s="1" t="str">
        <f t="shared" si="11"/>
        <v/>
      </c>
      <c r="G50" s="1"/>
      <c r="H50" s="1"/>
      <c r="I50" s="1"/>
      <c r="J50" s="1"/>
      <c r="K50" s="1"/>
      <c r="L50" s="1"/>
      <c r="M50" s="1" t="str">
        <f>IF(NOT(K50=""), IF(WEEKDAY(L50, 2)&gt;5, "Weekend", IF(NETWORKDAYS(L50, L50, Holidays!A$2:A$20) = 0, "Holiday", IF(N49&gt;0, "Personal", IF(O49&gt;1, "Vacation", "Unpaid")))), "")</f>
        <v/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21"/>
      <c r="C51" s="1"/>
      <c r="D51" s="1"/>
      <c r="E51" s="12" t="str">
        <f t="shared" si="4"/>
        <v/>
      </c>
      <c r="F51" s="1" t="str">
        <f t="shared" si="11"/>
        <v/>
      </c>
      <c r="G51" s="1"/>
      <c r="H51" s="1"/>
      <c r="I51" s="1"/>
      <c r="J51" s="1"/>
      <c r="K51" s="1"/>
      <c r="L51" s="1"/>
      <c r="M51" s="1" t="str">
        <f>IF(NOT(K51=""), IF(WEEKDAY(L51, 2)&gt;5, "Weekend", IF(NETWORKDAYS(L51, L51, Holidays!A$2:A$20) = 0, "Holiday", IF(N50&gt;0, "Personal", IF(O50&gt;1, "Vacation", "Unpaid")))), "")</f>
        <v/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21"/>
      <c r="C52" s="1"/>
      <c r="D52" s="1"/>
      <c r="E52" s="12" t="str">
        <f t="shared" si="4"/>
        <v/>
      </c>
      <c r="F52" s="1" t="str">
        <f t="shared" si="11"/>
        <v/>
      </c>
      <c r="G52" s="1"/>
      <c r="H52" s="1"/>
      <c r="I52" s="1"/>
      <c r="J52" s="1"/>
      <c r="K52" s="1"/>
      <c r="L52" s="1"/>
      <c r="M52" s="1" t="str">
        <f>IF(NOT(K52=""), IF(WEEKDAY(L52, 2)&gt;5, "Weekend", IF(NETWORKDAYS(L52, L52, Holidays!A$2:A$20) = 0, "Holiday", IF(N51&gt;0, "Personal", IF(O51&gt;1, "Vacation", "Unpaid")))), "")</f>
        <v/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21"/>
      <c r="C53" s="1"/>
      <c r="D53" s="1"/>
      <c r="E53" s="12" t="str">
        <f t="shared" si="4"/>
        <v/>
      </c>
      <c r="F53" s="1" t="str">
        <f t="shared" si="11"/>
        <v/>
      </c>
      <c r="G53" s="1"/>
      <c r="H53" s="1"/>
      <c r="I53" s="1"/>
      <c r="J53" s="1"/>
      <c r="K53" s="1"/>
      <c r="L53" s="1"/>
      <c r="M53" s="1" t="str">
        <f>IF(NOT(K53=""), IF(WEEKDAY(L53, 2)&gt;5, "Weekend", IF(NETWORKDAYS(L53, L53, Holidays!A$2:A$20) = 0, "Holiday", IF(N52&gt;0, "Personal", IF(O52&gt;1, "Vacation", "Unpaid")))), "")</f>
        <v/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21"/>
      <c r="C54" s="1"/>
      <c r="D54" s="1"/>
      <c r="E54" s="12" t="str">
        <f t="shared" si="4"/>
        <v/>
      </c>
      <c r="F54" s="1" t="str">
        <f t="shared" si="11"/>
        <v/>
      </c>
      <c r="G54" s="1"/>
      <c r="H54" s="1"/>
      <c r="I54" s="1"/>
      <c r="J54" s="1"/>
      <c r="K54" s="1"/>
      <c r="L54" s="1"/>
      <c r="M54" s="1" t="str">
        <f>IF(NOT(K54=""), IF(WEEKDAY(L54, 2)&gt;5, "Weekend", IF(NETWORKDAYS(L54, L54, Holidays!A$2:A$20) = 0, "Holiday", IF(N53&gt;0, "Personal", IF(O53&gt;1, "Vacation", "Unpaid")))), "")</f>
        <v/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21"/>
      <c r="C55" s="1"/>
      <c r="D55" s="1"/>
      <c r="E55" s="12" t="str">
        <f t="shared" si="4"/>
        <v/>
      </c>
      <c r="F55" s="1" t="str">
        <f t="shared" si="11"/>
        <v/>
      </c>
      <c r="G55" s="1"/>
      <c r="H55" s="1"/>
      <c r="I55" s="1"/>
      <c r="J55" s="1"/>
      <c r="K55" s="1"/>
      <c r="L55" s="1"/>
      <c r="M55" s="1" t="str">
        <f>IF(NOT(K55=""), IF(WEEKDAY(L55, 2)&gt;5, "Weekend", IF(NETWORKDAYS(L55, L55, Holidays!A$2:A$20) = 0, "Holiday", IF(N54&gt;0, "Personal", IF(O54&gt;1, "Vacation", "Unpaid")))), "")</f>
        <v/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21"/>
      <c r="C56" s="1"/>
      <c r="D56" s="1"/>
      <c r="E56" s="12" t="str">
        <f t="shared" si="4"/>
        <v/>
      </c>
      <c r="F56" s="1" t="str">
        <f t="shared" si="11"/>
        <v/>
      </c>
      <c r="G56" s="1"/>
      <c r="H56" s="1"/>
      <c r="I56" s="1"/>
      <c r="J56" s="1"/>
      <c r="K56" s="1"/>
      <c r="L56" s="1"/>
      <c r="M56" s="1" t="str">
        <f>IF(NOT(K56=""), IF(WEEKDAY(L56, 2)&gt;5, "Weekend", IF(NETWORKDAYS(L56, L56, Holidays!A$2:A$20) = 0, "Holiday", IF(N55&gt;0, "Personal", IF(O55&gt;1, "Vacation", "Unpaid")))), "")</f>
        <v/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21"/>
      <c r="C57" s="1"/>
      <c r="D57" s="1"/>
      <c r="E57" s="12" t="str">
        <f t="shared" si="4"/>
        <v/>
      </c>
      <c r="F57" s="1" t="str">
        <f t="shared" si="11"/>
        <v/>
      </c>
      <c r="G57" s="1"/>
      <c r="H57" s="1"/>
      <c r="I57" s="1"/>
      <c r="J57" s="1"/>
      <c r="K57" s="1"/>
      <c r="L57" s="1"/>
      <c r="M57" s="1" t="str">
        <f>IF(NOT(K57=""), IF(WEEKDAY(L57, 2)&gt;5, "Weekend", IF(NETWORKDAYS(L57, L57, Holidays!A$2:A$20) = 0, "Holiday", IF(N56&gt;0, "Personal", IF(O56&gt;1, "Vacation", "Unpaid")))), "")</f>
        <v/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21"/>
      <c r="C58" s="1"/>
      <c r="D58" s="1"/>
      <c r="E58" s="12" t="str">
        <f t="shared" si="4"/>
        <v/>
      </c>
      <c r="F58" s="1" t="str">
        <f t="shared" si="11"/>
        <v/>
      </c>
      <c r="G58" s="1"/>
      <c r="H58" s="1"/>
      <c r="I58" s="1"/>
      <c r="J58" s="1"/>
      <c r="K58" s="1"/>
      <c r="L58" s="1"/>
      <c r="M58" s="1" t="str">
        <f>IF(NOT(K58=""), IF(WEEKDAY(L58, 2)&gt;5, "Weekend", IF(NETWORKDAYS(L58, L58, Holidays!A$2:A$20) = 0, "Holiday", IF(N57&gt;0, "Personal", IF(O57&gt;1, "Vacation", "Unpaid")))), "")</f>
        <v/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21"/>
      <c r="C59" s="1"/>
      <c r="D59" s="1"/>
      <c r="E59" s="12" t="str">
        <f t="shared" si="4"/>
        <v/>
      </c>
      <c r="F59" s="1" t="str">
        <f t="shared" si="11"/>
        <v/>
      </c>
      <c r="G59" s="1"/>
      <c r="H59" s="1"/>
      <c r="I59" s="1"/>
      <c r="J59" s="1"/>
      <c r="K59" s="1"/>
      <c r="L59" s="1"/>
      <c r="M59" s="1" t="str">
        <f>IF(NOT(K59=""), IF(WEEKDAY(L59, 2)&gt;5, "Weekend", IF(NETWORKDAYS(L59, L59, Holidays!A$2:A$20) = 0, "Holiday", IF(N58&gt;0, "Personal", IF(O58&gt;1, "Vacation", "Unpaid")))), "")</f>
        <v/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21"/>
      <c r="C60" s="1"/>
      <c r="D60" s="1"/>
      <c r="E60" s="12" t="str">
        <f t="shared" si="4"/>
        <v/>
      </c>
      <c r="F60" s="1" t="str">
        <f t="shared" si="11"/>
        <v/>
      </c>
      <c r="G60" s="1"/>
      <c r="H60" s="1"/>
      <c r="I60" s="1"/>
      <c r="J60" s="1"/>
      <c r="K60" s="1"/>
      <c r="L60" s="1"/>
      <c r="M60" s="1" t="str">
        <f>IF(NOT(K60=""), IF(WEEKDAY(L60, 2)&gt;5, "Weekend", IF(NETWORKDAYS(L60, L60, Holidays!A$2:A$20) = 0, "Holiday", IF(N59&gt;0, "Personal", IF(O59&gt;1, "Vacation", "Unpaid")))), "")</f>
        <v/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21"/>
      <c r="C61" s="1"/>
      <c r="D61" s="1"/>
      <c r="E61" s="12" t="str">
        <f t="shared" si="4"/>
        <v/>
      </c>
      <c r="F61" s="1" t="str">
        <f t="shared" si="11"/>
        <v/>
      </c>
      <c r="G61" s="1"/>
      <c r="H61" s="1"/>
      <c r="I61" s="1"/>
      <c r="J61" s="1"/>
      <c r="K61" s="1"/>
      <c r="L61" s="1"/>
      <c r="M61" s="1" t="str">
        <f>IF(NOT(K61=""), IF(WEEKDAY(L61, 2)&gt;5, "Weekend", IF(NETWORKDAYS(L61, L61, Holidays!A$2:A$20) = 0, "Holiday", IF(N60&gt;0, "Personal", IF(O60&gt;1, "Vacation", "Unpaid")))), "")</f>
        <v/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21"/>
      <c r="C62" s="1"/>
      <c r="D62" s="1"/>
      <c r="E62" s="12" t="str">
        <f t="shared" si="4"/>
        <v/>
      </c>
      <c r="F62" s="1" t="str">
        <f t="shared" si="11"/>
        <v/>
      </c>
      <c r="G62" s="1"/>
      <c r="H62" s="1"/>
      <c r="I62" s="1"/>
      <c r="J62" s="1"/>
      <c r="K62" s="1"/>
      <c r="L62" s="1"/>
      <c r="M62" s="1" t="str">
        <f>IF(NOT(K62=""), IF(WEEKDAY(L62, 2)&gt;5, "Weekend", IF(NETWORKDAYS(L62, L62, Holidays!A$2:A$20) = 0, "Holiday", IF(N61&gt;0, "Personal", IF(O61&gt;1, "Vacation", "Unpaid")))), "")</f>
        <v/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21"/>
      <c r="C63" s="1"/>
      <c r="D63" s="1"/>
      <c r="E63" s="1"/>
      <c r="F63" s="1" t="str">
        <f t="shared" si="11"/>
        <v/>
      </c>
      <c r="G63" s="1"/>
      <c r="H63" s="1"/>
      <c r="I63" s="1"/>
      <c r="J63" s="1"/>
      <c r="K63" s="1"/>
      <c r="L63" s="1"/>
      <c r="M63" s="1" t="str">
        <f>IF(NOT(K63=""), IF(WEEKDAY(L63, 2)&gt;5, "Weekend", IF(NETWORKDAYS(L63, L63, Holidays!A$2:A$20) = 0, "Holiday", IF(N62&gt;0, "Personal", IF(O62&gt;1, "Vacation", "Unpaid")))), "")</f>
        <v/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21"/>
      <c r="C64" s="1"/>
      <c r="D64" s="1"/>
      <c r="E64" s="1"/>
      <c r="F64" s="1" t="str">
        <f t="shared" si="11"/>
        <v/>
      </c>
      <c r="G64" s="1"/>
      <c r="H64" s="1"/>
      <c r="I64" s="1"/>
      <c r="J64" s="1"/>
      <c r="K64" s="1"/>
      <c r="L64" s="1"/>
      <c r="M64" s="1" t="str">
        <f>IF(NOT(K64=""), IF(WEEKDAY(L64, 2)&gt;5, "Weekend", IF(NETWORKDAYS(L64, L64, Holidays!A$2:A$20) = 0, "Holiday", IF(N63&gt;0, "Personal", IF(O63&gt;1, "Vacation", "Unpaid")))), "")</f>
        <v/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21"/>
      <c r="C65" s="1"/>
      <c r="D65" s="1"/>
      <c r="E65" s="1"/>
      <c r="F65" s="1" t="str">
        <f t="shared" si="11"/>
        <v/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21"/>
      <c r="C66" s="1"/>
      <c r="D66" s="1"/>
      <c r="E66" s="1"/>
      <c r="F66" s="1" t="str">
        <f t="shared" si="11"/>
        <v/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21"/>
      <c r="C67" s="1"/>
      <c r="D67" s="1"/>
      <c r="E67" s="1"/>
      <c r="F67" s="1" t="str">
        <f t="shared" si="11"/>
        <v/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21"/>
      <c r="C68" s="1"/>
      <c r="D68" s="1"/>
      <c r="E68" s="1"/>
      <c r="F68" s="1" t="str">
        <f t="shared" si="11"/>
        <v/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21"/>
      <c r="C69" s="1"/>
      <c r="D69" s="1"/>
      <c r="E69" s="1"/>
      <c r="F69" s="1" t="str">
        <f t="shared" si="11"/>
        <v/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21"/>
      <c r="C70" s="1"/>
      <c r="D70" s="1"/>
      <c r="E70" s="1"/>
      <c r="F70" s="1" t="str">
        <f t="shared" si="11"/>
        <v/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21"/>
      <c r="C71" s="1"/>
      <c r="D71" s="1"/>
      <c r="E71" s="1"/>
      <c r="F71" s="1" t="str">
        <f t="shared" si="11"/>
        <v/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21"/>
      <c r="C72" s="1"/>
      <c r="D72" s="1"/>
      <c r="E72" s="1"/>
      <c r="F72" s="1" t="str">
        <f t="shared" si="11"/>
        <v/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21"/>
      <c r="C73" s="1"/>
      <c r="D73" s="1"/>
      <c r="E73" s="1"/>
      <c r="F73" s="1" t="str">
        <f t="shared" si="11"/>
        <v/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21"/>
      <c r="C74" s="1"/>
      <c r="D74" s="1"/>
      <c r="E74" s="1"/>
      <c r="F74" s="1" t="str">
        <f t="shared" si="11"/>
        <v/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21"/>
      <c r="C75" s="1"/>
      <c r="D75" s="1"/>
      <c r="E75" s="1"/>
      <c r="F75" s="1" t="str">
        <f t="shared" si="11"/>
        <v/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21"/>
      <c r="C76" s="1"/>
      <c r="D76" s="1"/>
      <c r="E76" s="1"/>
      <c r="F76" s="1" t="str">
        <f t="shared" si="11"/>
        <v/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21"/>
      <c r="C77" s="1"/>
      <c r="D77" s="1"/>
      <c r="E77" s="1"/>
      <c r="F77" s="1" t="str">
        <f t="shared" si="11"/>
        <v/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21"/>
      <c r="C78" s="1"/>
      <c r="D78" s="1"/>
      <c r="E78" s="1"/>
      <c r="F78" s="1" t="str">
        <f t="shared" si="11"/>
        <v/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21"/>
      <c r="C79" s="1"/>
      <c r="D79" s="1"/>
      <c r="E79" s="1"/>
      <c r="F79" s="1" t="str">
        <f t="shared" si="11"/>
        <v/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21"/>
      <c r="C80" s="1"/>
      <c r="D80" s="1"/>
      <c r="E80" s="1"/>
      <c r="F80" s="1" t="str">
        <f t="shared" si="11"/>
        <v/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21"/>
      <c r="C81" s="1"/>
      <c r="D81" s="1"/>
      <c r="E81" s="1"/>
      <c r="F81" s="1" t="str">
        <f t="shared" si="11"/>
        <v/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21"/>
      <c r="C82" s="1"/>
      <c r="D82" s="1"/>
      <c r="E82" s="1"/>
      <c r="F82" s="1" t="str">
        <f t="shared" si="11"/>
        <v/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21"/>
      <c r="C83" s="1"/>
      <c r="D83" s="1"/>
      <c r="E83" s="1"/>
      <c r="F83" s="1" t="str">
        <f t="shared" si="11"/>
        <v/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21"/>
      <c r="C84" s="1"/>
      <c r="D84" s="1"/>
      <c r="E84" s="1"/>
      <c r="F84" s="1" t="str">
        <f t="shared" si="11"/>
        <v/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21"/>
      <c r="C85" s="1"/>
      <c r="D85" s="1"/>
      <c r="E85" s="1"/>
      <c r="F85" s="1" t="str">
        <f t="shared" si="11"/>
        <v/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21"/>
      <c r="C86" s="1"/>
      <c r="D86" s="1"/>
      <c r="E86" s="1"/>
      <c r="F86" s="1" t="str">
        <f t="shared" si="11"/>
        <v/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21"/>
      <c r="C87" s="1"/>
      <c r="D87" s="1"/>
      <c r="E87" s="1"/>
      <c r="F87" s="1" t="str">
        <f t="shared" si="11"/>
        <v/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21"/>
      <c r="C88" s="1"/>
      <c r="D88" s="1"/>
      <c r="E88" s="1"/>
      <c r="F88" s="1" t="str">
        <f t="shared" si="11"/>
        <v/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21"/>
      <c r="C89" s="1"/>
      <c r="D89" s="1"/>
      <c r="E89" s="1"/>
      <c r="F89" s="1" t="str">
        <f t="shared" si="11"/>
        <v/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21"/>
      <c r="C90" s="1"/>
      <c r="D90" s="1"/>
      <c r="E90" s="1"/>
      <c r="F90" s="1" t="str">
        <f t="shared" si="11"/>
        <v/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21"/>
      <c r="C91" s="1"/>
      <c r="D91" s="1"/>
      <c r="E91" s="1"/>
      <c r="F91" s="1" t="str">
        <f t="shared" si="11"/>
        <v/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2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2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2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2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2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2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2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2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2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2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2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2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2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2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2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2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2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2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2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2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2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2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2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2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2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2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2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2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2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2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2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2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2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2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2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2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2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2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2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2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2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2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2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2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2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2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2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2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2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2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2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2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2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2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2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2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2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2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2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2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2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2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2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2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2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2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2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2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2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2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2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2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2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2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2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2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2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2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2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2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2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2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2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2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2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2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2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2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2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2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2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2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2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2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2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2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2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2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2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2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2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2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2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2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2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2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2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2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2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2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2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2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2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2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2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2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2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2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2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2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2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2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2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2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2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2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2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2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2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2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2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2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2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2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2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2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2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2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2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2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2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2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2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2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2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2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2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2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2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2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2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2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2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2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2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2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2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2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2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2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2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2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2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2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2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2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2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2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2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2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2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2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2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2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2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2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2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2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2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2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2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2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2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2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2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2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2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2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2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2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2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2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2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2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2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2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2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2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2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2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2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2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2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2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2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2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2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2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2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2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2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2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2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2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2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2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2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2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2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2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2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2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2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2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2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2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2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2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2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2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2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2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2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2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2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2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2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2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2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2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2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2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2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2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2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2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2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2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2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2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2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2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2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2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2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2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2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2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2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2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2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2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2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2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2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2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2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2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2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2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2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2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2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2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2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2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2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2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2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2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2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2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2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2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2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2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2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2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2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2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2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2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2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2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2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2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2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2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2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2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2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2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2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2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2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2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2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2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2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2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2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2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2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2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2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2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2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2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2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2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2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2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2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2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2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2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2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2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2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2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2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2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2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2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2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2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2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2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2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2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2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2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2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2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2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2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2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2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2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2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2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2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2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2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2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2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2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2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2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2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2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2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2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2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2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2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2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2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2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2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2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2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2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2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2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2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2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2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2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2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2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2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2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2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2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2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2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2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2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2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2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2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2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2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2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2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2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2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2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2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2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2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2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2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2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2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2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2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2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2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2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2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2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2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2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2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2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2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2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2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2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2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2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2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2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2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2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2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2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2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2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2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2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2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2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2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2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2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2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2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2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2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2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2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2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2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2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2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2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2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2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2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2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2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2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2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2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2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2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2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2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2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2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2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2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2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2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2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2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2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2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2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2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2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2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2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2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2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2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2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2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2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2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2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2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2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2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2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2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2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2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2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2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2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2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2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2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2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2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2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2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2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2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2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2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2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2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2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2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2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2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2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2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2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2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2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2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2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2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2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2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2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2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2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2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2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2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2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2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2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2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2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2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2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2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2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2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2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2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2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2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2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2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2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2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2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2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2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2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2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2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2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2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2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2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2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2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2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2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2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2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2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2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2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2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2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2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2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2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2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2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2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2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2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2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2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2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2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2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2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2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2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2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2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2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2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2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2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2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2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2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2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2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2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2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2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2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2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2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2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2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2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2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2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2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2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2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2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2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2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2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2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2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2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2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2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2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2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2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2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2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2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2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2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2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2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2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2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2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2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2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2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2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2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2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2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2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2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2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2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2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2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2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2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</sheetData>
  <conditionalFormatting sqref="F1:F1007 M1:M64">
    <cfRule type="containsText" dxfId="0" priority="1" operator="containsText" text="Unpaid">
      <formula>NOT(ISERROR(SEARCH(("Unpaid"),(F1))))</formula>
    </cfRule>
  </conditionalFormatting>
  <conditionalFormatting sqref="F1:F1007 M1:M64">
    <cfRule type="containsText" dxfId="1" priority="2" operator="containsText" text="Personal">
      <formula>NOT(ISERROR(SEARCH(("Personal"),(F1))))</formula>
    </cfRule>
  </conditionalFormatting>
  <conditionalFormatting sqref="F1:F1007 M1:M64">
    <cfRule type="containsText" dxfId="2" priority="3" operator="containsText" text="Vacation">
      <formula>NOT(ISERROR(SEARCH(("Vacation"),(F1))))</formula>
    </cfRule>
  </conditionalFormatting>
  <conditionalFormatting sqref="F1:F1007 M1:M64">
    <cfRule type="containsText" dxfId="3" priority="4" operator="containsText" text="Weekend">
      <formula>NOT(ISERROR(SEARCH(("Weekend"),(F1))))</formula>
    </cfRule>
  </conditionalFormatting>
  <conditionalFormatting sqref="F1:F1007 M1:M64">
    <cfRule type="containsText" dxfId="4" priority="5" operator="containsText" text="Holiday">
      <formula>NOT(ISERROR(SEARCH(("Holiday"),(F1))))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43"/>
    <col customWidth="1" min="6" max="6" width="9.43"/>
  </cols>
  <sheetData>
    <row r="1">
      <c r="A1" s="22" t="s">
        <v>21</v>
      </c>
      <c r="E1" s="23" t="s">
        <v>22</v>
      </c>
    </row>
    <row r="2">
      <c r="A2" s="24">
        <v>43101.0</v>
      </c>
      <c r="B2" s="25">
        <v>43466.0</v>
      </c>
      <c r="C2">
        <f t="shared" ref="C2:D2" si="1">N(A2)</f>
        <v>43101</v>
      </c>
      <c r="D2">
        <f t="shared" si="1"/>
        <v>43466</v>
      </c>
      <c r="E2" s="23" t="s">
        <v>23</v>
      </c>
      <c r="F2" s="26">
        <f>DATE(YEAR(NOW()), 1, 1)</f>
        <v>43831</v>
      </c>
    </row>
    <row r="3">
      <c r="A3" s="24">
        <v>43248.0</v>
      </c>
      <c r="E3" s="23" t="s">
        <v>24</v>
      </c>
      <c r="F3" s="26">
        <f>EOMONTH(DATE(YEAR(NOW()),5,1),0)-WEEKDAY(EOMONTH(DATE(YEAR(NOW()),5,1),0),2)+1</f>
        <v>43976</v>
      </c>
    </row>
    <row r="4">
      <c r="A4" s="24">
        <v>43285.0</v>
      </c>
      <c r="E4" s="27">
        <v>43650.0</v>
      </c>
    </row>
    <row r="5">
      <c r="A5" s="24">
        <v>43346.0</v>
      </c>
      <c r="E5" s="23" t="s">
        <v>25</v>
      </c>
    </row>
    <row r="6">
      <c r="A6" s="24">
        <v>43426.0</v>
      </c>
      <c r="E6" s="23" t="s">
        <v>26</v>
      </c>
    </row>
    <row r="7">
      <c r="A7" s="24">
        <v>43427.0</v>
      </c>
      <c r="E7" s="23" t="s">
        <v>27</v>
      </c>
    </row>
    <row r="8">
      <c r="A8" s="24">
        <v>43458.0</v>
      </c>
      <c r="E8" s="23" t="s">
        <v>28</v>
      </c>
    </row>
    <row r="9">
      <c r="A9" s="24">
        <v>43459.0</v>
      </c>
      <c r="E9" s="23" t="s">
        <v>29</v>
      </c>
    </row>
    <row r="10">
      <c r="A10" s="24">
        <v>43460.0</v>
      </c>
    </row>
    <row r="11">
      <c r="A11" s="24">
        <v>43461.0</v>
      </c>
    </row>
    <row r="12">
      <c r="A12" s="24">
        <v>43465.0</v>
      </c>
    </row>
    <row r="13">
      <c r="A13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6.14"/>
  </cols>
  <sheetData>
    <row r="1">
      <c r="A1" s="23" t="s">
        <v>30</v>
      </c>
      <c r="B1" s="23" t="s">
        <v>31</v>
      </c>
    </row>
    <row r="2">
      <c r="A2" s="23">
        <v>0.0</v>
      </c>
      <c r="B2" s="23">
        <v>12.0</v>
      </c>
    </row>
    <row r="3">
      <c r="A3" s="23">
        <v>1.0</v>
      </c>
      <c r="B3" s="23">
        <v>12.0</v>
      </c>
    </row>
    <row r="4">
      <c r="A4" s="23">
        <v>2.0</v>
      </c>
      <c r="B4" s="23">
        <v>12.0</v>
      </c>
    </row>
    <row r="5">
      <c r="A5" s="23">
        <v>3.0</v>
      </c>
      <c r="B5" s="23">
        <v>12.0</v>
      </c>
    </row>
    <row r="6">
      <c r="A6" s="23">
        <v>4.0</v>
      </c>
      <c r="B6" s="23">
        <v>12.0</v>
      </c>
    </row>
    <row r="7">
      <c r="A7" s="23">
        <v>5.0</v>
      </c>
      <c r="B7" s="23">
        <v>12.0</v>
      </c>
    </row>
    <row r="8">
      <c r="A8" s="23">
        <v>6.0</v>
      </c>
      <c r="B8" s="23">
        <v>12.0</v>
      </c>
    </row>
    <row r="9">
      <c r="A9" s="23">
        <v>7.0</v>
      </c>
      <c r="B9" s="23">
        <v>12.0</v>
      </c>
    </row>
    <row r="10">
      <c r="A10" s="23">
        <v>8.0</v>
      </c>
      <c r="B10" s="23">
        <v>12.0</v>
      </c>
    </row>
    <row r="11">
      <c r="A11" s="23">
        <v>9.0</v>
      </c>
      <c r="B11" s="23">
        <v>12.0</v>
      </c>
    </row>
    <row r="12">
      <c r="A12" s="23">
        <v>10.0</v>
      </c>
      <c r="B12" s="23">
        <v>12.0</v>
      </c>
    </row>
    <row r="13">
      <c r="A13" s="23">
        <v>11.0</v>
      </c>
      <c r="B13" s="23">
        <v>12.0</v>
      </c>
    </row>
    <row r="14">
      <c r="A14" s="23">
        <v>12.0</v>
      </c>
      <c r="B14" s="23">
        <v>12.0</v>
      </c>
    </row>
    <row r="15">
      <c r="A15" s="23">
        <v>13.0</v>
      </c>
      <c r="B15" s="23">
        <v>12.0</v>
      </c>
    </row>
    <row r="16">
      <c r="A16" s="23">
        <v>14.0</v>
      </c>
      <c r="B16" s="23">
        <v>12.0</v>
      </c>
    </row>
    <row r="17">
      <c r="A17" s="23">
        <v>15.0</v>
      </c>
      <c r="B17" s="23">
        <v>12.0</v>
      </c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</sheetData>
  <drawing r:id="rId1"/>
</worksheet>
</file>