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cay Calc" sheetId="1" r:id="rId3"/>
    <sheet state="visible" name="Holidays" sheetId="2" r:id="rId4"/>
    <sheet state="visible" name="Accrue" sheetId="3" r:id="rId5"/>
  </sheets>
  <definedNames/>
  <calcPr/>
</workbook>
</file>

<file path=xl/sharedStrings.xml><?xml version="1.0" encoding="utf-8"?>
<sst xmlns="http://schemas.openxmlformats.org/spreadsheetml/2006/main" count="24" uniqueCount="23">
  <si>
    <t>CURRENT</t>
  </si>
  <si>
    <t>Day</t>
  </si>
  <si>
    <t>Date</t>
  </si>
  <si>
    <t>Covered By</t>
  </si>
  <si>
    <t>Personal After</t>
  </si>
  <si>
    <t>Vacation After</t>
  </si>
  <si>
    <t>Unpaid Deficit</t>
  </si>
  <si>
    <t>ENTER VACATION VALID AT DATE:</t>
  </si>
  <si>
    <t>N/A</t>
  </si>
  <si>
    <t>PERSONAL DAYS:</t>
  </si>
  <si>
    <t xml:space="preserve">VACATION HOURS: </t>
  </si>
  <si>
    <t xml:space="preserve">TOTAL HOURS: </t>
  </si>
  <si>
    <t xml:space="preserve">TOTAL DAYS: </t>
  </si>
  <si>
    <t>ENTER FIRST DATE PTO NEEDED:</t>
  </si>
  <si>
    <t>ENTER LAST DATE PTO NEEDED:</t>
  </si>
  <si>
    <t>VACATION DAYS:</t>
  </si>
  <si>
    <t xml:space="preserve">NEXT VACATION ACCRUAL DATE: </t>
  </si>
  <si>
    <t xml:space="preserve">NEXT PERSONAL ACCRUAL DATE: </t>
  </si>
  <si>
    <t>WORK START DATE:</t>
  </si>
  <si>
    <t xml:space="preserve">VACATION HOURS / MONTH: </t>
  </si>
  <si>
    <t>HOLIDAYS</t>
  </si>
  <si>
    <t>YEAR</t>
  </si>
  <si>
    <t>HOURS /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</si>
</sst>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&quot;, &quot;mmm&quot; &quot;d"/>
    <numFmt numFmtId="165" formatCode="ddd&quot;, &quot;mmm&quot; &quot;dd"/>
    <numFmt numFmtId="166" formatCode="m/d"/>
    <numFmt numFmtId="167" formatCode="m/d/yyyy"/>
  </numFmts>
  <fonts count="11">
    <font>
      <sz val="10.0"/>
      <color rgb="FF000000"/>
      <name val="Arial"/>
    </font>
    <font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Inconsolata"/>
    </font>
    <font>
      <i/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2" fontId="4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5" fontId="5" numFmtId="0" xfId="0" applyAlignment="1" applyFill="1" applyFon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2" fontId="6" numFmtId="164" xfId="0" applyAlignment="1" applyFont="1" applyNumberFormat="1">
      <alignment horizontal="right" readingOrder="0" vertical="bottom"/>
    </xf>
    <xf borderId="0" fillId="6" fontId="7" numFmtId="0" xfId="0" applyAlignment="1" applyFill="1" applyFont="1">
      <alignment horizontal="right" vertical="bottom"/>
    </xf>
    <xf borderId="0" fillId="6" fontId="7" numFmtId="14" xfId="0" applyAlignment="1" applyFont="1" applyNumberFormat="1">
      <alignment horizontal="right" vertical="bottom"/>
    </xf>
    <xf borderId="0" fillId="6" fontId="2" numFmtId="14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0" fontId="9" numFmtId="0" xfId="0" applyAlignment="1" applyFont="1">
      <alignment horizontal="center" readingOrder="0"/>
    </xf>
    <xf borderId="0" fillId="0" fontId="10" numFmtId="166" xfId="0" applyAlignment="1" applyFont="1" applyNumberForma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3"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14"/>
    <col customWidth="1" min="3" max="3" width="7.71"/>
    <col customWidth="1" min="4" max="4" width="4.43"/>
    <col customWidth="1" min="5" max="5" width="11.57"/>
    <col customWidth="1" min="6" max="6" width="10.71"/>
    <col customWidth="1" min="7" max="9" width="13.29"/>
  </cols>
  <sheetData>
    <row r="1">
      <c r="A1" s="1"/>
      <c r="B1" s="2" t="s">
        <v>0</v>
      </c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4" t="s">
        <v>7</v>
      </c>
      <c r="B2" s="5">
        <v>43320.0</v>
      </c>
      <c r="C2" s="1"/>
      <c r="D2" s="6">
        <v>0.0</v>
      </c>
      <c r="E2" s="7" t="s">
        <v>8</v>
      </c>
      <c r="F2" s="7" t="s">
        <v>8</v>
      </c>
      <c r="G2" s="8">
        <f>IF(B9&lt;B14,B3,2)</f>
        <v>2</v>
      </c>
      <c r="H2" s="6">
        <f>(IF(B9&gt;=B13, DATEDIF(B13, B9, "M")+1, 0) * B17 + B4) / 8</f>
        <v>42</v>
      </c>
      <c r="I2" s="6">
        <v>0.0</v>
      </c>
      <c r="J2" s="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">
        <v>9</v>
      </c>
      <c r="B3" s="10">
        <v>0.0</v>
      </c>
      <c r="C3" s="1"/>
      <c r="D3" s="6">
        <v>1.0</v>
      </c>
      <c r="E3" s="11">
        <f>WORKDAY(B9, IF(WEEKDAY(B9,2) &gt; 5, 1, 0), Holidays!A2:A20)</f>
        <v>43958</v>
      </c>
      <c r="F3" s="12" t="str">
        <f>IF(NOT(D3=""), IF(G2&gt;0, "Personal", IF(H2&gt;1, "Vacation", "Unpaid")), "")</f>
        <v>Personal</v>
      </c>
      <c r="G3" s="6">
        <f>G2-IF(F3="Personal", 1, 0)+IF(AND(MONTH(E3)=8, DAY(E3)=31), 1, 0)</f>
        <v>1</v>
      </c>
      <c r="H3" s="6">
        <f>H2-IF(F3="Vacation", 1, 0)+IF(E3=EOMONTH(E3, 0), B$17/8, 0)</f>
        <v>42</v>
      </c>
      <c r="I3" s="6">
        <f t="shared" ref="I3:I40" si="1">IF(NOT(D3=""), I2+IF(F3="Unpaid", 1, 0), "")</f>
        <v>0</v>
      </c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" t="s">
        <v>10</v>
      </c>
      <c r="B4" s="10">
        <v>84.0</v>
      </c>
      <c r="C4" s="9"/>
      <c r="D4" s="6">
        <f t="shared" ref="D4:D40" si="2">IF(AND(NOT(D3=""), D3+1&lt;=B$11), D3+1, "")</f>
        <v>2</v>
      </c>
      <c r="E4" s="11">
        <f>IF(NOT(D4=""), WORKDAY(E3, 1, Holidays!A$2:A$20), "")</f>
        <v>43959</v>
      </c>
      <c r="F4" s="13" t="str">
        <f t="shared" ref="F4:F91" si="3">IF(NOT(D4=""), IF(G3&gt;0, "Personal", IF(H3&gt;=1, "Vacation", "Unpaid")), "")</f>
        <v>Personal</v>
      </c>
      <c r="G4" s="6">
        <f t="shared" ref="G4:G40" si="4">IF(NOT(D4=""), G3-IF(F4="Personal", 1, 0) + IF(AND(MONTH(E4)=8, DAY(E4)=31), 1, 0), "")</f>
        <v>0</v>
      </c>
      <c r="H4" s="6">
        <f t="shared" ref="H4:H40" si="5">IF(NOT(D4=""), H3-IF(F4="Vacation", 1, 0)+IF(E4=EOMONTH(E4, 0), B$17/8, 0), "")</f>
        <v>42</v>
      </c>
      <c r="I4" s="6">
        <f t="shared" si="1"/>
        <v>0</v>
      </c>
      <c r="J4" s="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9"/>
      <c r="B5" s="1"/>
      <c r="C5" s="1"/>
      <c r="D5" s="6">
        <f t="shared" si="2"/>
        <v>3</v>
      </c>
      <c r="E5" s="11">
        <f>IF(NOT(D5=""), WORKDAY(E4, 1, Holidays!A$2:A$20), "")</f>
        <v>43962</v>
      </c>
      <c r="F5" s="13" t="str">
        <f t="shared" si="3"/>
        <v>Vacation</v>
      </c>
      <c r="G5" s="6">
        <f t="shared" si="4"/>
        <v>0</v>
      </c>
      <c r="H5" s="6">
        <f t="shared" si="5"/>
        <v>41</v>
      </c>
      <c r="I5" s="14">
        <f t="shared" si="1"/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4" t="s">
        <v>11</v>
      </c>
      <c r="B6" s="15">
        <f>(B3*8)+B4</f>
        <v>84</v>
      </c>
      <c r="C6" s="1"/>
      <c r="D6" s="6">
        <f t="shared" si="2"/>
        <v>4</v>
      </c>
      <c r="E6" s="11">
        <f>IF(NOT(D6=""), WORKDAY(E5, 1, Holidays!A$2:A$20), "")</f>
        <v>43963</v>
      </c>
      <c r="F6" s="13" t="str">
        <f t="shared" si="3"/>
        <v>Vacation</v>
      </c>
      <c r="G6" s="6">
        <f t="shared" si="4"/>
        <v>0</v>
      </c>
      <c r="H6" s="6">
        <f t="shared" si="5"/>
        <v>40</v>
      </c>
      <c r="I6" s="14">
        <f t="shared" si="1"/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" t="s">
        <v>12</v>
      </c>
      <c r="B7" s="15">
        <f>B6/8</f>
        <v>10.5</v>
      </c>
      <c r="C7" s="1"/>
      <c r="D7" s="6">
        <f t="shared" si="2"/>
        <v>5</v>
      </c>
      <c r="E7" s="11">
        <f>IF(NOT(D7=""), WORKDAY(E6, 1, Holidays!A$2:A$20), "")</f>
        <v>43964</v>
      </c>
      <c r="F7" s="13" t="str">
        <f t="shared" si="3"/>
        <v>Vacation</v>
      </c>
      <c r="G7" s="6">
        <f t="shared" si="4"/>
        <v>0</v>
      </c>
      <c r="H7" s="6">
        <f t="shared" si="5"/>
        <v>39</v>
      </c>
      <c r="I7" s="14">
        <f t="shared" si="1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9"/>
      <c r="B8" s="16"/>
      <c r="C8" s="1"/>
      <c r="D8" s="6">
        <f t="shared" si="2"/>
        <v>6</v>
      </c>
      <c r="E8" s="11">
        <f>IF(NOT(D8=""), WORKDAY(E7, 1, Holidays!A$2:A$20), "")</f>
        <v>43965</v>
      </c>
      <c r="F8" s="13" t="str">
        <f t="shared" si="3"/>
        <v>Vacation</v>
      </c>
      <c r="G8" s="6">
        <f t="shared" si="4"/>
        <v>0</v>
      </c>
      <c r="H8" s="6">
        <f t="shared" si="5"/>
        <v>38</v>
      </c>
      <c r="I8" s="14">
        <f t="shared" si="1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4" t="s">
        <v>13</v>
      </c>
      <c r="B9" s="17">
        <v>43958.0</v>
      </c>
      <c r="C9" s="1"/>
      <c r="D9" s="6">
        <f t="shared" si="2"/>
        <v>7</v>
      </c>
      <c r="E9" s="11">
        <f>IF(NOT(D9=""), WORKDAY(E8, 1, Holidays!A$2:A$20), "")</f>
        <v>43966</v>
      </c>
      <c r="F9" s="13" t="str">
        <f t="shared" si="3"/>
        <v>Vacation</v>
      </c>
      <c r="G9" s="6">
        <f t="shared" si="4"/>
        <v>0</v>
      </c>
      <c r="H9" s="6">
        <f t="shared" si="5"/>
        <v>37</v>
      </c>
      <c r="I9" s="14">
        <f t="shared" si="1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4" t="s">
        <v>14</v>
      </c>
      <c r="B10" s="18">
        <v>43976.0</v>
      </c>
      <c r="C10" s="1"/>
      <c r="D10" s="6">
        <f t="shared" si="2"/>
        <v>8</v>
      </c>
      <c r="E10" s="11">
        <f>IF(NOT(D10=""), WORKDAY(E9, 1, Holidays!A$2:A$20), "")</f>
        <v>43969</v>
      </c>
      <c r="F10" s="13" t="str">
        <f t="shared" si="3"/>
        <v>Vacation</v>
      </c>
      <c r="G10" s="6">
        <f t="shared" si="4"/>
        <v>0</v>
      </c>
      <c r="H10" s="6">
        <f t="shared" si="5"/>
        <v>36</v>
      </c>
      <c r="I10" s="14">
        <f t="shared" si="1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4" t="s">
        <v>15</v>
      </c>
      <c r="B11" s="19">
        <f>NETWORKDAYS(B9, B10, Holidays!A2:A20)</f>
        <v>12</v>
      </c>
      <c r="C11" s="1"/>
      <c r="D11" s="6">
        <f t="shared" si="2"/>
        <v>9</v>
      </c>
      <c r="E11" s="11">
        <f>IF(NOT(D11=""), WORKDAY(E10, 1, Holidays!A$2:A$20), "")</f>
        <v>43970</v>
      </c>
      <c r="F11" s="13" t="str">
        <f t="shared" si="3"/>
        <v>Vacation</v>
      </c>
      <c r="G11" s="9">
        <f t="shared" si="4"/>
        <v>0</v>
      </c>
      <c r="H11" s="6">
        <f t="shared" si="5"/>
        <v>35</v>
      </c>
      <c r="I11" s="1">
        <f t="shared" si="1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4"/>
      <c r="B12" s="1"/>
      <c r="C12" s="1"/>
      <c r="D12" s="6">
        <f t="shared" si="2"/>
        <v>10</v>
      </c>
      <c r="E12" s="11">
        <f>IF(NOT(D12=""), WORKDAY(E11, 1, Holidays!A$2:A$20), "")</f>
        <v>43971</v>
      </c>
      <c r="F12" s="1" t="str">
        <f t="shared" si="3"/>
        <v>Vacation</v>
      </c>
      <c r="G12" s="9">
        <f t="shared" si="4"/>
        <v>0</v>
      </c>
      <c r="H12" s="6">
        <f t="shared" si="5"/>
        <v>34</v>
      </c>
      <c r="I12" s="1">
        <f t="shared" si="1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4" t="s">
        <v>16</v>
      </c>
      <c r="B13" s="20">
        <f>EOMONTH(B2, 0)+1</f>
        <v>43344</v>
      </c>
      <c r="C13" s="1"/>
      <c r="D13" s="6">
        <f t="shared" si="2"/>
        <v>11</v>
      </c>
      <c r="E13" s="11">
        <f>IF(NOT(D13=""), WORKDAY(E12, 1, Holidays!A$2:A$20), "")</f>
        <v>43972</v>
      </c>
      <c r="F13" s="1" t="str">
        <f t="shared" si="3"/>
        <v>Vacation</v>
      </c>
      <c r="G13" s="9">
        <f t="shared" si="4"/>
        <v>0</v>
      </c>
      <c r="H13" s="6">
        <f t="shared" si="5"/>
        <v>33</v>
      </c>
      <c r="I13" s="1">
        <f t="shared" si="1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" t="s">
        <v>17</v>
      </c>
      <c r="B14" s="21">
        <f>IF(MONTH(B2) &lt; 9, DATE(YEAR(B2), 9, 1), DATE(YEAR(B2)+1, 9, 1))</f>
        <v>43344</v>
      </c>
      <c r="C14" s="1"/>
      <c r="D14" s="6">
        <f t="shared" si="2"/>
        <v>12</v>
      </c>
      <c r="E14" s="11">
        <f>IF(NOT(D14=""), WORKDAY(E13, 1, Holidays!A$2:A$20), "")</f>
        <v>43973</v>
      </c>
      <c r="F14" s="1" t="str">
        <f t="shared" si="3"/>
        <v>Vacation</v>
      </c>
      <c r="G14" s="9">
        <f t="shared" si="4"/>
        <v>0</v>
      </c>
      <c r="H14" s="6">
        <f t="shared" si="5"/>
        <v>32</v>
      </c>
      <c r="I14" s="1">
        <f t="shared" si="1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9"/>
      <c r="B15" s="22"/>
      <c r="C15" s="1"/>
      <c r="D15" s="6" t="str">
        <f t="shared" si="2"/>
        <v/>
      </c>
      <c r="E15" s="11" t="str">
        <f>IF(NOT(D15=""), WORKDAY(E14, 1, Holidays!A$2:A$20), "")</f>
        <v/>
      </c>
      <c r="F15" s="1" t="str">
        <f t="shared" si="3"/>
        <v/>
      </c>
      <c r="G15" s="9" t="str">
        <f t="shared" si="4"/>
        <v/>
      </c>
      <c r="H15" s="6" t="str">
        <f t="shared" si="5"/>
        <v/>
      </c>
      <c r="I15" s="1" t="str">
        <f t="shared" si="1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3" t="s">
        <v>18</v>
      </c>
      <c r="B16" s="24">
        <v>42548.0</v>
      </c>
      <c r="C16" s="1"/>
      <c r="D16" s="6" t="str">
        <f t="shared" si="2"/>
        <v/>
      </c>
      <c r="E16" s="11" t="str">
        <f>IF(NOT(D16=""), WORKDAY(E15, 1, Holidays!A$2:A$20), "")</f>
        <v/>
      </c>
      <c r="F16" s="1" t="str">
        <f t="shared" si="3"/>
        <v/>
      </c>
      <c r="G16" s="9" t="str">
        <f t="shared" si="4"/>
        <v/>
      </c>
      <c r="H16" s="6" t="str">
        <f t="shared" si="5"/>
        <v/>
      </c>
      <c r="I16" s="1" t="str">
        <f t="shared" si="1"/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3" t="s">
        <v>19</v>
      </c>
      <c r="B17" s="25">
        <f>LOOKUP(DATEDIF(B16, B9, "Y"), Accrue!A2:A20, Accrue!B2:B20)</f>
        <v>12</v>
      </c>
      <c r="C17" s="1"/>
      <c r="D17" s="6" t="str">
        <f t="shared" si="2"/>
        <v/>
      </c>
      <c r="E17" s="11" t="str">
        <f>IF(NOT(D17=""), WORKDAY(E16, 1, Holidays!A$2:A$20), "")</f>
        <v/>
      </c>
      <c r="F17" s="1" t="str">
        <f t="shared" si="3"/>
        <v/>
      </c>
      <c r="G17" s="9" t="str">
        <f t="shared" si="4"/>
        <v/>
      </c>
      <c r="H17" s="6" t="str">
        <f t="shared" si="5"/>
        <v/>
      </c>
      <c r="I17" s="1" t="str">
        <f t="shared" si="1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6" t="str">
        <f t="shared" si="2"/>
        <v/>
      </c>
      <c r="E18" s="11" t="str">
        <f>IF(NOT(D18=""), WORKDAY(E17, 1, Holidays!A$2:A$20), "")</f>
        <v/>
      </c>
      <c r="F18" s="1" t="str">
        <f t="shared" si="3"/>
        <v/>
      </c>
      <c r="G18" s="9" t="str">
        <f t="shared" si="4"/>
        <v/>
      </c>
      <c r="H18" s="9" t="str">
        <f t="shared" si="5"/>
        <v/>
      </c>
      <c r="I18" s="1" t="str">
        <f t="shared" si="1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6" t="str">
        <f t="shared" si="2"/>
        <v/>
      </c>
      <c r="E19" s="11" t="str">
        <f>IF(NOT(D19=""), WORKDAY(E18, 1, Holidays!A$2:A$20), "")</f>
        <v/>
      </c>
      <c r="F19" s="1" t="str">
        <f t="shared" si="3"/>
        <v/>
      </c>
      <c r="G19" s="9" t="str">
        <f t="shared" si="4"/>
        <v/>
      </c>
      <c r="H19" s="9" t="str">
        <f t="shared" si="5"/>
        <v/>
      </c>
      <c r="I19" s="1" t="str">
        <f t="shared" si="1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6" t="str">
        <f t="shared" si="2"/>
        <v/>
      </c>
      <c r="E20" s="11" t="str">
        <f>IF(NOT(D20=""), WORKDAY(E19, 1, Holidays!A$2:A$20), "")</f>
        <v/>
      </c>
      <c r="F20" s="1" t="str">
        <f t="shared" si="3"/>
        <v/>
      </c>
      <c r="G20" s="9" t="str">
        <f t="shared" si="4"/>
        <v/>
      </c>
      <c r="H20" s="9" t="str">
        <f t="shared" si="5"/>
        <v/>
      </c>
      <c r="I20" s="1" t="str">
        <f t="shared" si="1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6" t="str">
        <f t="shared" si="2"/>
        <v/>
      </c>
      <c r="E21" s="11" t="str">
        <f>IF(NOT(D21=""), WORKDAY(E20, 1, Holidays!A$2:A$20), "")</f>
        <v/>
      </c>
      <c r="F21" s="1" t="str">
        <f t="shared" si="3"/>
        <v/>
      </c>
      <c r="G21" s="9" t="str">
        <f t="shared" si="4"/>
        <v/>
      </c>
      <c r="H21" s="9" t="str">
        <f t="shared" si="5"/>
        <v/>
      </c>
      <c r="I21" s="1" t="str">
        <f t="shared" si="1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6" t="str">
        <f t="shared" si="2"/>
        <v/>
      </c>
      <c r="E22" s="11" t="str">
        <f>IF(NOT(D22=""), WORKDAY(E21, 1, Holidays!A$2:A$20), "")</f>
        <v/>
      </c>
      <c r="F22" s="1" t="str">
        <f t="shared" si="3"/>
        <v/>
      </c>
      <c r="G22" s="9" t="str">
        <f t="shared" si="4"/>
        <v/>
      </c>
      <c r="H22" s="9" t="str">
        <f t="shared" si="5"/>
        <v/>
      </c>
      <c r="I22" s="1" t="str">
        <f t="shared" si="1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6" t="str">
        <f t="shared" si="2"/>
        <v/>
      </c>
      <c r="E23" s="11" t="str">
        <f>IF(NOT(D23=""), WORKDAY(E22, 1, Holidays!A$2:A$20), "")</f>
        <v/>
      </c>
      <c r="F23" s="1" t="str">
        <f t="shared" si="3"/>
        <v/>
      </c>
      <c r="G23" s="9" t="str">
        <f t="shared" si="4"/>
        <v/>
      </c>
      <c r="H23" s="9" t="str">
        <f t="shared" si="5"/>
        <v/>
      </c>
      <c r="I23" s="1" t="str">
        <f t="shared" si="1"/>
        <v/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6" t="str">
        <f t="shared" si="2"/>
        <v/>
      </c>
      <c r="E24" s="11" t="str">
        <f>IF(NOT(D24=""), WORKDAY(E23, 1, Holidays!A$2:A$20), "")</f>
        <v/>
      </c>
      <c r="F24" s="1" t="str">
        <f t="shared" si="3"/>
        <v/>
      </c>
      <c r="G24" s="9" t="str">
        <f t="shared" si="4"/>
        <v/>
      </c>
      <c r="H24" s="9" t="str">
        <f t="shared" si="5"/>
        <v/>
      </c>
      <c r="I24" s="1" t="str">
        <f t="shared" si="1"/>
        <v/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6" t="str">
        <f t="shared" si="2"/>
        <v/>
      </c>
      <c r="E25" s="11" t="str">
        <f>IF(NOT(D25=""), WORKDAY(E24, 1, Holidays!A$2:A$20), "")</f>
        <v/>
      </c>
      <c r="F25" s="1" t="str">
        <f t="shared" si="3"/>
        <v/>
      </c>
      <c r="G25" s="9" t="str">
        <f t="shared" si="4"/>
        <v/>
      </c>
      <c r="H25" s="9" t="str">
        <f t="shared" si="5"/>
        <v/>
      </c>
      <c r="I25" s="1" t="str">
        <f t="shared" si="1"/>
        <v/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6" t="str">
        <f t="shared" si="2"/>
        <v/>
      </c>
      <c r="E26" s="11" t="str">
        <f>IF(NOT(D26=""), WORKDAY(E25, 1, Holidays!A$2:A$20), "")</f>
        <v/>
      </c>
      <c r="F26" s="1" t="str">
        <f t="shared" si="3"/>
        <v/>
      </c>
      <c r="G26" s="9" t="str">
        <f t="shared" si="4"/>
        <v/>
      </c>
      <c r="H26" s="9" t="str">
        <f t="shared" si="5"/>
        <v/>
      </c>
      <c r="I26" s="1" t="str">
        <f t="shared" si="1"/>
        <v/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6" t="str">
        <f t="shared" si="2"/>
        <v/>
      </c>
      <c r="E27" s="11" t="str">
        <f>IF(NOT(D27=""), WORKDAY(E26, 1, Holidays!A$2:A$20), "")</f>
        <v/>
      </c>
      <c r="F27" s="1" t="str">
        <f t="shared" si="3"/>
        <v/>
      </c>
      <c r="G27" s="9" t="str">
        <f t="shared" si="4"/>
        <v/>
      </c>
      <c r="H27" s="9" t="str">
        <f t="shared" si="5"/>
        <v/>
      </c>
      <c r="I27" s="1" t="str">
        <f t="shared" si="1"/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6" t="str">
        <f t="shared" si="2"/>
        <v/>
      </c>
      <c r="E28" s="11" t="str">
        <f>IF(NOT(D28=""), WORKDAY(E27, 1, Holidays!A$2:A$20), "")</f>
        <v/>
      </c>
      <c r="F28" s="1" t="str">
        <f t="shared" si="3"/>
        <v/>
      </c>
      <c r="G28" s="9" t="str">
        <f t="shared" si="4"/>
        <v/>
      </c>
      <c r="H28" s="9" t="str">
        <f t="shared" si="5"/>
        <v/>
      </c>
      <c r="I28" s="1" t="str">
        <f t="shared" si="1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6" t="str">
        <f t="shared" si="2"/>
        <v/>
      </c>
      <c r="E29" s="11" t="str">
        <f>IF(NOT(D29=""), WORKDAY(E28, 1, Holidays!A$2:A$20), "")</f>
        <v/>
      </c>
      <c r="F29" s="1" t="str">
        <f t="shared" si="3"/>
        <v/>
      </c>
      <c r="G29" s="9" t="str">
        <f t="shared" si="4"/>
        <v/>
      </c>
      <c r="H29" s="9" t="str">
        <f t="shared" si="5"/>
        <v/>
      </c>
      <c r="I29" s="1" t="str">
        <f t="shared" si="1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6" t="str">
        <f t="shared" si="2"/>
        <v/>
      </c>
      <c r="E30" s="11" t="str">
        <f>IF(NOT(D30=""), WORKDAY(E29, 1, Holidays!A$2:A$20), "")</f>
        <v/>
      </c>
      <c r="F30" s="1" t="str">
        <f t="shared" si="3"/>
        <v/>
      </c>
      <c r="G30" s="9" t="str">
        <f t="shared" si="4"/>
        <v/>
      </c>
      <c r="H30" s="9" t="str">
        <f t="shared" si="5"/>
        <v/>
      </c>
      <c r="I30" s="1" t="str">
        <f t="shared" si="1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6" t="str">
        <f t="shared" si="2"/>
        <v/>
      </c>
      <c r="E31" s="11" t="str">
        <f>IF(NOT(D31=""), WORKDAY(E30, 1, Holidays!A$2:A$20), "")</f>
        <v/>
      </c>
      <c r="F31" s="1" t="str">
        <f t="shared" si="3"/>
        <v/>
      </c>
      <c r="G31" s="9" t="str">
        <f t="shared" si="4"/>
        <v/>
      </c>
      <c r="H31" s="9" t="str">
        <f t="shared" si="5"/>
        <v/>
      </c>
      <c r="I31" s="1" t="str">
        <f t="shared" si="1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6" t="str">
        <f t="shared" si="2"/>
        <v/>
      </c>
      <c r="E32" s="11" t="str">
        <f>IF(NOT(D32=""), WORKDAY(E31, 1, Holidays!A$2:A$20), "")</f>
        <v/>
      </c>
      <c r="F32" s="1" t="str">
        <f t="shared" si="3"/>
        <v/>
      </c>
      <c r="G32" s="9" t="str">
        <f t="shared" si="4"/>
        <v/>
      </c>
      <c r="H32" s="9" t="str">
        <f t="shared" si="5"/>
        <v/>
      </c>
      <c r="I32" s="1" t="str">
        <f t="shared" si="1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6" t="str">
        <f t="shared" si="2"/>
        <v/>
      </c>
      <c r="E33" s="11" t="str">
        <f>IF(NOT(D33=""), WORKDAY(E32, 1, Holidays!A$2:A$20), "")</f>
        <v/>
      </c>
      <c r="F33" s="1" t="str">
        <f t="shared" si="3"/>
        <v/>
      </c>
      <c r="G33" s="9" t="str">
        <f t="shared" si="4"/>
        <v/>
      </c>
      <c r="H33" s="9" t="str">
        <f t="shared" si="5"/>
        <v/>
      </c>
      <c r="I33" s="1" t="str">
        <f t="shared" si="1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6" t="str">
        <f t="shared" si="2"/>
        <v/>
      </c>
      <c r="E34" s="11" t="str">
        <f>IF(NOT(D34=""), WORKDAY(E33, 1, Holidays!A$2:A$20), "")</f>
        <v/>
      </c>
      <c r="F34" s="1" t="str">
        <f t="shared" si="3"/>
        <v/>
      </c>
      <c r="G34" s="9" t="str">
        <f t="shared" si="4"/>
        <v/>
      </c>
      <c r="H34" s="9" t="str">
        <f t="shared" si="5"/>
        <v/>
      </c>
      <c r="I34" s="1" t="str">
        <f t="shared" si="1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6" t="str">
        <f t="shared" si="2"/>
        <v/>
      </c>
      <c r="E35" s="1" t="str">
        <f>IF(NOT(D35=""), WORKDAY(E34, 1, Holidays!A$2:A$20), "")</f>
        <v/>
      </c>
      <c r="F35" s="1" t="str">
        <f t="shared" si="3"/>
        <v/>
      </c>
      <c r="G35" s="9" t="str">
        <f t="shared" si="4"/>
        <v/>
      </c>
      <c r="H35" s="9" t="str">
        <f t="shared" si="5"/>
        <v/>
      </c>
      <c r="I35" s="1" t="str">
        <f t="shared" si="1"/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6" t="str">
        <f t="shared" si="2"/>
        <v/>
      </c>
      <c r="E36" s="1" t="str">
        <f>IF(NOT(D36=""), WORKDAY(E35, 1, Holidays!A$2:A$20), "")</f>
        <v/>
      </c>
      <c r="F36" s="1" t="str">
        <f t="shared" si="3"/>
        <v/>
      </c>
      <c r="G36" s="9" t="str">
        <f t="shared" si="4"/>
        <v/>
      </c>
      <c r="H36" s="9" t="str">
        <f t="shared" si="5"/>
        <v/>
      </c>
      <c r="I36" s="1" t="str">
        <f t="shared" si="1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6" t="str">
        <f t="shared" si="2"/>
        <v/>
      </c>
      <c r="E37" s="1" t="str">
        <f>IF(NOT(D37=""), WORKDAY(E36, 1, Holidays!A$2:A$20), "")</f>
        <v/>
      </c>
      <c r="F37" s="1" t="str">
        <f t="shared" si="3"/>
        <v/>
      </c>
      <c r="G37" s="9" t="str">
        <f t="shared" si="4"/>
        <v/>
      </c>
      <c r="H37" s="9" t="str">
        <f t="shared" si="5"/>
        <v/>
      </c>
      <c r="I37" s="1" t="str">
        <f t="shared" si="1"/>
        <v/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6" t="str">
        <f t="shared" si="2"/>
        <v/>
      </c>
      <c r="E38" s="1" t="str">
        <f>IF(NOT(D38=""), WORKDAY(E37, 1, Holidays!A$2:A$20), "")</f>
        <v/>
      </c>
      <c r="F38" s="1" t="str">
        <f t="shared" si="3"/>
        <v/>
      </c>
      <c r="G38" s="9" t="str">
        <f t="shared" si="4"/>
        <v/>
      </c>
      <c r="H38" s="9" t="str">
        <f t="shared" si="5"/>
        <v/>
      </c>
      <c r="I38" s="1" t="str">
        <f t="shared" si="1"/>
        <v/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6" t="str">
        <f t="shared" si="2"/>
        <v/>
      </c>
      <c r="E39" s="1" t="str">
        <f>IF(NOT(D39=""), WORKDAY(E38, 1, Holidays!A$2:A$20), "")</f>
        <v/>
      </c>
      <c r="F39" s="1" t="str">
        <f t="shared" si="3"/>
        <v/>
      </c>
      <c r="G39" s="9" t="str">
        <f t="shared" si="4"/>
        <v/>
      </c>
      <c r="H39" s="9" t="str">
        <f t="shared" si="5"/>
        <v/>
      </c>
      <c r="I39" s="1" t="str">
        <f t="shared" si="1"/>
        <v/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6" t="str">
        <f t="shared" si="2"/>
        <v/>
      </c>
      <c r="E40" s="1" t="str">
        <f>IF(NOT(D40=""), WORKDAY(E39, 1, Holidays!A$2:A$20), "")</f>
        <v/>
      </c>
      <c r="F40" s="1" t="str">
        <f t="shared" si="3"/>
        <v/>
      </c>
      <c r="G40" s="9" t="str">
        <f t="shared" si="4"/>
        <v/>
      </c>
      <c r="H40" s="9" t="str">
        <f t="shared" si="5"/>
        <v/>
      </c>
      <c r="I40" s="1" t="str">
        <f t="shared" si="1"/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 t="str">
        <f t="shared" si="3"/>
        <v/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 t="str">
        <f t="shared" si="3"/>
        <v/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 t="str">
        <f t="shared" si="3"/>
        <v/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 t="str">
        <f t="shared" si="3"/>
        <v/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 t="str">
        <f t="shared" si="3"/>
        <v/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 t="str">
        <f t="shared" si="3"/>
        <v/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 t="str">
        <f t="shared" si="3"/>
        <v/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 t="str">
        <f t="shared" si="3"/>
        <v/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 t="str">
        <f t="shared" si="3"/>
        <v/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 t="str">
        <f t="shared" si="3"/>
        <v/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 t="str">
        <f t="shared" si="3"/>
        <v/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 t="str">
        <f t="shared" si="3"/>
        <v/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 t="str">
        <f t="shared" si="3"/>
        <v/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 t="str">
        <f t="shared" si="3"/>
        <v/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 t="str">
        <f t="shared" si="3"/>
        <v/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 t="str">
        <f t="shared" si="3"/>
        <v/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 t="str">
        <f t="shared" si="3"/>
        <v/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 t="str">
        <f t="shared" si="3"/>
        <v/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 t="str">
        <f t="shared" si="3"/>
        <v/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 t="str">
        <f t="shared" si="3"/>
        <v/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 t="str">
        <f t="shared" si="3"/>
        <v/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 t="str">
        <f t="shared" si="3"/>
        <v/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 t="str">
        <f t="shared" si="3"/>
        <v/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 t="str">
        <f t="shared" si="3"/>
        <v/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 t="str">
        <f t="shared" si="3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 t="str">
        <f t="shared" si="3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 t="str">
        <f t="shared" si="3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 t="str">
        <f t="shared" si="3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 t="str">
        <f t="shared" si="3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 t="str">
        <f t="shared" si="3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 t="str">
        <f t="shared" si="3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 t="str">
        <f t="shared" si="3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 t="str">
        <f t="shared" si="3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 t="str">
        <f t="shared" si="3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 t="str">
        <f t="shared" si="3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 t="str">
        <f t="shared" si="3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 t="str">
        <f t="shared" si="3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 t="str">
        <f t="shared" si="3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 t="str">
        <f t="shared" si="3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 t="str">
        <f t="shared" si="3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 t="str">
        <f t="shared" si="3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 t="str">
        <f t="shared" si="3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 t="str">
        <f t="shared" si="3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 t="str">
        <f t="shared" si="3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 t="str">
        <f t="shared" si="3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 t="str">
        <f t="shared" si="3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 t="str">
        <f t="shared" si="3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 t="str">
        <f t="shared" si="3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 t="str">
        <f t="shared" si="3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 t="str">
        <f t="shared" si="3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 t="str">
        <f t="shared" si="3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</sheetData>
  <conditionalFormatting sqref="F1:F1007">
    <cfRule type="cellIs" dxfId="0" priority="1" operator="equal">
      <formula>"Unpaid"</formula>
    </cfRule>
  </conditionalFormatting>
  <conditionalFormatting sqref="F1:F1007">
    <cfRule type="cellIs" dxfId="1" priority="2" operator="equal">
      <formula>"Personal"</formula>
    </cfRule>
  </conditionalFormatting>
  <conditionalFormatting sqref="F1:F1007">
    <cfRule type="cellIs" dxfId="2" priority="3" operator="equal">
      <formula>"Vacation"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20</v>
      </c>
    </row>
    <row r="2">
      <c r="A2" s="27">
        <v>43101.0</v>
      </c>
    </row>
    <row r="3">
      <c r="A3" s="27">
        <v>43878.0</v>
      </c>
    </row>
    <row r="4">
      <c r="A4" s="27">
        <v>43976.0</v>
      </c>
    </row>
    <row r="5">
      <c r="A5" s="27">
        <v>43285.0</v>
      </c>
    </row>
    <row r="6">
      <c r="A6" s="27">
        <v>44081.0</v>
      </c>
    </row>
    <row r="7">
      <c r="A7" s="27">
        <v>44146.0</v>
      </c>
    </row>
    <row r="8">
      <c r="A8" s="27">
        <v>43426.0</v>
      </c>
    </row>
    <row r="9">
      <c r="A9" s="27">
        <v>43427.0</v>
      </c>
    </row>
    <row r="10">
      <c r="A10" s="27">
        <v>43458.0</v>
      </c>
    </row>
    <row r="11">
      <c r="A11" s="27">
        <v>43459.0</v>
      </c>
    </row>
    <row r="12">
      <c r="A12" s="27">
        <v>43465.0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6.14"/>
  </cols>
  <sheetData>
    <row r="1">
      <c r="A1" s="28" t="s">
        <v>21</v>
      </c>
      <c r="B1" s="28" t="s">
        <v>22</v>
      </c>
    </row>
    <row r="2">
      <c r="A2" s="28">
        <v>0.0</v>
      </c>
      <c r="B2" s="28">
        <v>12.0</v>
      </c>
    </row>
    <row r="3">
      <c r="A3" s="28">
        <v>1.0</v>
      </c>
      <c r="B3" s="28">
        <v>12.0</v>
      </c>
    </row>
    <row r="4">
      <c r="A4" s="28">
        <v>2.0</v>
      </c>
      <c r="B4" s="28">
        <v>12.0</v>
      </c>
    </row>
    <row r="5">
      <c r="A5" s="28">
        <v>3.0</v>
      </c>
      <c r="B5" s="28">
        <v>12.0</v>
      </c>
    </row>
    <row r="6">
      <c r="A6" s="28">
        <v>4.0</v>
      </c>
      <c r="B6" s="28">
        <v>12.0</v>
      </c>
    </row>
    <row r="7">
      <c r="A7" s="28">
        <v>5.0</v>
      </c>
      <c r="B7" s="28">
        <v>12.0</v>
      </c>
    </row>
    <row r="8">
      <c r="A8" s="28">
        <v>6.0</v>
      </c>
      <c r="B8" s="28">
        <v>12.0</v>
      </c>
    </row>
    <row r="9">
      <c r="A9" s="28">
        <v>7.0</v>
      </c>
      <c r="B9" s="28">
        <v>12.0</v>
      </c>
    </row>
    <row r="10">
      <c r="A10" s="28">
        <v>8.0</v>
      </c>
      <c r="B10" s="28">
        <v>12.0</v>
      </c>
    </row>
    <row r="11">
      <c r="A11" s="28">
        <v>9.0</v>
      </c>
      <c r="B11" s="28">
        <v>12.0</v>
      </c>
    </row>
    <row r="12">
      <c r="A12" s="28">
        <v>10.0</v>
      </c>
      <c r="B12" s="28">
        <v>12.0</v>
      </c>
    </row>
    <row r="13">
      <c r="A13" s="28">
        <v>11.0</v>
      </c>
      <c r="B13" s="28">
        <v>12.0</v>
      </c>
    </row>
    <row r="14">
      <c r="A14" s="28">
        <v>12.0</v>
      </c>
      <c r="B14" s="28">
        <v>12.0</v>
      </c>
    </row>
    <row r="15">
      <c r="A15" s="28">
        <v>13.0</v>
      </c>
      <c r="B15" s="28">
        <v>12.0</v>
      </c>
    </row>
    <row r="16">
      <c r="A16" s="28">
        <v>14.0</v>
      </c>
      <c r="B16" s="28">
        <v>12.0</v>
      </c>
    </row>
    <row r="17">
      <c r="A17" s="28">
        <v>15.0</v>
      </c>
      <c r="B17" s="28">
        <v>12.0</v>
      </c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</sheetData>
  <drawing r:id="rId1"/>
</worksheet>
</file>