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<sst xmlns="http://schemas.openxmlformats.org/spreadsheetml/2006/main" count="24" uniqueCount="18">
  <si>
    <t xml:space="preserve">GRANTS</t>
  </si>
  <si>
    <t xml:space="preserve">PURCHASES</t>
  </si>
  <si>
    <t xml:space="preserve">DATE</t>
  </si>
  <si>
    <t xml:space="preserve">PRICE</t>
  </si>
  <si>
    <t xml:space="preserve">SHARES</t>
  </si>
  <si>
    <t xml:space="preserve">VESTING</t>
  </si>
  <si>
    <t xml:space="preserve">YR</t>
  </si>
  <si>
    <t xml:space="preserve">MO</t>
  </si>
  <si>
    <t xml:space="preserve">VESTED</t>
  </si>
  <si>
    <t xml:space="preserve">%</t>
  </si>
  <si>
    <t xml:space="preserve">OWNED</t>
  </si>
  <si>
    <t xml:space="preserve">COST</t>
  </si>
  <si>
    <t xml:space="preserve">25% @ 1yr -&gt; 1/48/mo</t>
  </si>
  <si>
    <t xml:space="preserve">35% @ now -&gt; 1/36/mo</t>
  </si>
  <si>
    <t xml:space="preserve">N/A</t>
  </si>
  <si>
    <t xml:space="preserve">TBD</t>
  </si>
  <si>
    <t xml:space="preserve">Company Shares</t>
  </si>
  <si>
    <t xml:space="preserve">1 / 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</si>
</sst>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@"/>
    <numFmt numFmtId="167" formatCode="DD\-MMM\-YYYY"/>
    <numFmt numFmtId="168" formatCode="\$#,##0.0000"/>
    <numFmt numFmtId="169" formatCode="#,##0"/>
    <numFmt numFmtId="170" formatCode="#,##0.0"/>
    <numFmt numFmtId="171" formatCode="0%"/>
    <numFmt numFmtId="172" formatCode="0.0000"/>
    <numFmt numFmtId="173" formatCode="0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sz val="12"/>
      <name val="Arial"/>
      <family val="0"/>
      <charset val="1"/>
    </font>
    <font>
      <b val="true"/>
      <sz val="12"/>
      <name val="Inconsolata"/>
      <family val="0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7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5.75" zeroHeight="false" outlineLevelRow="0" outlineLevelCol="0"/>
  <cols>
    <col collapsed="false" customWidth="true" hidden="false" outlineLevel="0" max="1" min="1" style="1" width="19.08"/>
    <col collapsed="false" customWidth="true" hidden="false" outlineLevel="0" max="2" min="2" style="1" width="9.77"/>
    <col collapsed="false" customWidth="true" hidden="false" outlineLevel="0" max="3" min="3" style="1" width="11.16"/>
    <col collapsed="false" customWidth="true" hidden="false" outlineLevel="0" max="4" min="4" style="1" width="24.49"/>
    <col collapsed="false" customWidth="true" hidden="false" outlineLevel="0" max="6" min="5" style="1" width="5.32"/>
    <col collapsed="false" customWidth="true" hidden="false" outlineLevel="0" max="7" min="7" style="1" width="11.71"/>
    <col collapsed="false" customWidth="true" hidden="false" outlineLevel="0" max="8" min="8" style="1" width="7.54"/>
    <col collapsed="false" customWidth="true" hidden="false" outlineLevel="0" max="9" min="9" style="1" width="10.46"/>
    <col collapsed="false" customWidth="true" hidden="false" outlineLevel="0" max="10" min="10" style="1" width="11.8"/>
    <col collapsed="false" customWidth="true" hidden="false" outlineLevel="0" max="11" min="11" style="1" width="14.35"/>
    <col collapsed="false" customWidth="true" hidden="false" outlineLevel="0" max="12" min="12" style="1" width="9.77"/>
    <col collapsed="false" customWidth="true" hidden="false" outlineLevel="0" max="13" min="13" style="1" width="11.44"/>
    <col collapsed="false" customWidth="true" hidden="false" outlineLevel="0" max="14" min="14" style="2" width="9.91"/>
    <col collapsed="false" customWidth="true" hidden="false" outlineLevel="0" max="1023" min="15" style="1" width="11.8"/>
    <col collapsed="false" customWidth="true" hidden="false" outlineLevel="0" max="1025" min="1024" style="0" width="11.8"/>
  </cols>
  <sheetData>
    <row r="1" customFormat="false" ht="18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4"/>
      <c r="K1" s="5" t="s">
        <v>1</v>
      </c>
      <c r="L1" s="5"/>
      <c r="M1" s="5"/>
      <c r="N1" s="5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="9" customFormat="true" ht="13.65" hidden="false" customHeight="tru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7"/>
      <c r="K2" s="6" t="s">
        <v>2</v>
      </c>
      <c r="L2" s="6" t="s">
        <v>3</v>
      </c>
      <c r="M2" s="6" t="s">
        <v>4</v>
      </c>
      <c r="N2" s="8" t="s">
        <v>11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MJ2" s="10"/>
    </row>
    <row r="3" s="9" customFormat="true" ht="13.65" hidden="false" customHeight="true" outlineLevel="0" collapsed="false">
      <c r="A3" s="11" t="n">
        <v>42457</v>
      </c>
      <c r="B3" s="12" t="n">
        <v>0.0011</v>
      </c>
      <c r="C3" s="13" t="n">
        <v>30000</v>
      </c>
      <c r="D3" s="14" t="s">
        <v>12</v>
      </c>
      <c r="E3" s="15" t="n">
        <f aca="true">DATEDIF(A3,TODAY(),"Y")</f>
        <v>4</v>
      </c>
      <c r="F3" s="15" t="n">
        <f aca="true">MAX(0,MIN(48*0.75,DATEDIF(A3,TODAY(),"M")-12))</f>
        <v>36</v>
      </c>
      <c r="G3" s="16" t="n">
        <f aca="false">C3*0.25+C3*F3/48</f>
        <v>30000</v>
      </c>
      <c r="H3" s="17" t="n">
        <f aca="false">G3/C3</f>
        <v>1</v>
      </c>
      <c r="I3" s="13" t="n">
        <v>30000</v>
      </c>
      <c r="J3" s="18"/>
      <c r="K3" s="11" t="n">
        <v>44001</v>
      </c>
      <c r="L3" s="12" t="n">
        <v>0.0011</v>
      </c>
      <c r="M3" s="13" t="n">
        <v>123769</v>
      </c>
      <c r="N3" s="19" t="n">
        <f aca="false">M3*L3</f>
        <v>136.1459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MJ3" s="10"/>
    </row>
    <row r="4" s="9" customFormat="true" ht="16" hidden="false" customHeight="true" outlineLevel="0" collapsed="false">
      <c r="A4" s="11" t="n">
        <v>43447</v>
      </c>
      <c r="B4" s="12" t="n">
        <v>0.0011</v>
      </c>
      <c r="C4" s="13" t="n">
        <v>123519</v>
      </c>
      <c r="D4" s="14" t="s">
        <v>13</v>
      </c>
      <c r="E4" s="21" t="s">
        <v>14</v>
      </c>
      <c r="F4" s="15" t="n">
        <f aca="true">MAX(0,MIN(36,DATEDIF(A4,TODAY(),"M")))</f>
        <v>23</v>
      </c>
      <c r="G4" s="16" t="n">
        <f aca="false">C4*0.35+(C4*0.65)*F4/36</f>
        <v>94526.3458333333</v>
      </c>
      <c r="H4" s="17" t="n">
        <f aca="false">G4/C4</f>
        <v>0.765277777777778</v>
      </c>
      <c r="I4" s="22" t="n">
        <v>83375</v>
      </c>
      <c r="J4" s="23"/>
      <c r="K4" s="24" t="s">
        <v>15</v>
      </c>
      <c r="L4" s="12" t="n">
        <v>0.0011</v>
      </c>
      <c r="M4" s="16" t="n">
        <f aca="false">G8-I8</f>
        <v>49891.0958333333</v>
      </c>
      <c r="N4" s="19" t="n">
        <f aca="false">L4*M4</f>
        <v>54.8802054166667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MJ4" s="10"/>
    </row>
    <row r="5" s="9" customFormat="true" ht="16" hidden="false" customHeight="true" outlineLevel="0" collapsed="false">
      <c r="A5" s="11" t="n">
        <v>43602</v>
      </c>
      <c r="B5" s="12" t="n">
        <v>0.0011</v>
      </c>
      <c r="C5" s="13" t="n">
        <v>38380</v>
      </c>
      <c r="D5" s="14" t="s">
        <v>12</v>
      </c>
      <c r="E5" s="15" t="n">
        <f aca="true">DATEDIF(A5,TODAY(),"Y")</f>
        <v>1</v>
      </c>
      <c r="F5" s="15" t="n">
        <f aca="true">MAX(0,MIN(48*0.75,DATEDIF(A5,TODAY(),"M")-12))</f>
        <v>6</v>
      </c>
      <c r="G5" s="16" t="n">
        <f aca="false">C5*0.25+C5*F5/48</f>
        <v>14392.5</v>
      </c>
      <c r="H5" s="17" t="n">
        <f aca="false">G5/C5</f>
        <v>0.375</v>
      </c>
      <c r="I5" s="22" t="n">
        <v>10394</v>
      </c>
      <c r="J5" s="23"/>
      <c r="K5" s="25"/>
      <c r="L5" s="20"/>
      <c r="M5" s="20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MJ5" s="10"/>
    </row>
    <row r="6" s="9" customFormat="true" ht="13.65" hidden="false" customHeight="true" outlineLevel="0" collapsed="false">
      <c r="A6" s="11" t="n">
        <v>43769</v>
      </c>
      <c r="B6" s="12" t="n">
        <v>0.0011</v>
      </c>
      <c r="C6" s="13" t="n">
        <v>138965</v>
      </c>
      <c r="D6" s="14" t="s">
        <v>12</v>
      </c>
      <c r="E6" s="15" t="n">
        <f aca="true">DATEDIF(A6,TODAY(),"Y")</f>
        <v>1</v>
      </c>
      <c r="F6" s="15" t="n">
        <f aca="true">MAX(0,MIN(48*0.75,DATEDIF(A6,TODAY(),"M")-12))</f>
        <v>0</v>
      </c>
      <c r="G6" s="16" t="n">
        <f aca="false">C6*IF(E6&gt;=1,0.25,0)+C6*F6/48</f>
        <v>34741.25</v>
      </c>
      <c r="H6" s="17" t="n">
        <f aca="false">G6/C6</f>
        <v>0.25</v>
      </c>
      <c r="I6" s="13" t="n">
        <v>0</v>
      </c>
      <c r="J6" s="26"/>
      <c r="K6" s="20"/>
      <c r="L6" s="20"/>
      <c r="M6" s="20"/>
      <c r="N6" s="19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MJ6" s="10"/>
    </row>
    <row r="7" s="9" customFormat="true" ht="13.65" hidden="false" customHeight="true" outlineLevel="0" collapsed="false">
      <c r="A7" s="20"/>
      <c r="B7" s="12"/>
      <c r="C7" s="13"/>
      <c r="D7" s="13"/>
      <c r="E7" s="17"/>
      <c r="F7" s="20"/>
      <c r="G7" s="16"/>
      <c r="H7" s="20"/>
      <c r="I7" s="13"/>
      <c r="J7" s="20"/>
      <c r="K7" s="20"/>
      <c r="L7" s="20"/>
      <c r="M7" s="20"/>
      <c r="N7" s="19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MJ7" s="10"/>
    </row>
    <row r="8" s="9" customFormat="true" ht="13.65" hidden="false" customHeight="true" outlineLevel="0" collapsed="false">
      <c r="A8" s="27" t="str">
        <f aca="false">"Grants: "&amp;COUNT(A3:A6)</f>
        <v>Grants: 4</v>
      </c>
      <c r="B8" s="12" t="n">
        <f aca="false">AVERAGE(B3:B6)</f>
        <v>0.0011</v>
      </c>
      <c r="C8" s="13" t="n">
        <f aca="false">SUM(C3:C6)</f>
        <v>330864</v>
      </c>
      <c r="D8" s="13"/>
      <c r="E8" s="17"/>
      <c r="F8" s="20"/>
      <c r="G8" s="16" t="n">
        <f aca="false">SUM(G3:G7)</f>
        <v>173660.095833333</v>
      </c>
      <c r="H8" s="17" t="n">
        <f aca="false">G8/C8</f>
        <v>0.52486851344762</v>
      </c>
      <c r="I8" s="13" t="n">
        <f aca="false">SUM(I3:I7)</f>
        <v>123769</v>
      </c>
      <c r="J8" s="20"/>
      <c r="K8" s="20"/>
      <c r="L8" s="20"/>
      <c r="M8" s="20"/>
      <c r="N8" s="19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MJ8" s="10"/>
    </row>
    <row r="9" s="9" customFormat="true" ht="13.65" hidden="false" customHeight="true" outlineLevel="0" collapsed="false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19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MJ9" s="10"/>
    </row>
    <row r="10" s="9" customFormat="true" ht="13.65" hidden="false" customHeight="true" outlineLevel="0" collapsed="false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1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MJ10" s="10"/>
    </row>
    <row r="11" s="9" customFormat="true" ht="13.65" hidden="false" customHeight="true" outlineLevel="0" collapsed="false">
      <c r="A11" s="14" t="s">
        <v>16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19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MJ11" s="10"/>
    </row>
    <row r="12" s="9" customFormat="true" ht="13.65" hidden="false" customHeight="true" outlineLevel="0" collapsed="false">
      <c r="A12" s="13" t="n">
        <v>2720197.8021978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9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MJ12" s="10"/>
    </row>
    <row r="13" s="9" customFormat="true" ht="13.65" hidden="false" customHeight="true" outlineLevel="0" collapsed="false">
      <c r="A13" s="28" t="n">
        <v>0.121632331197634</v>
      </c>
      <c r="B13" s="14" t="s">
        <v>9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19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MJ13" s="10"/>
    </row>
    <row r="14" s="9" customFormat="true" ht="13.65" hidden="false" customHeight="true" outlineLevel="0" collapsed="false">
      <c r="A14" s="29" t="n">
        <v>822.149826574607</v>
      </c>
      <c r="B14" s="30" t="s">
        <v>17</v>
      </c>
      <c r="C14" s="7"/>
      <c r="D14" s="20"/>
      <c r="E14" s="20"/>
      <c r="F14" s="20"/>
      <c r="G14" s="7"/>
      <c r="H14" s="7"/>
      <c r="I14" s="7"/>
      <c r="J14" s="20"/>
      <c r="K14" s="20"/>
      <c r="L14" s="20"/>
      <c r="M14" s="20"/>
      <c r="N14" s="19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MJ14" s="10"/>
    </row>
    <row r="15" customFormat="false" ht="13.65" hidden="false" customHeight="true" outlineLevel="0" collapsed="false">
      <c r="A15" s="31"/>
      <c r="B15" s="32"/>
      <c r="C15" s="33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5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customFormat="false" ht="13.65" hidden="false" customHeight="true" outlineLevel="0" collapsed="false">
      <c r="A16" s="31"/>
      <c r="B16" s="32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5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customFormat="false" ht="13.65" hidden="false" customHeight="true" outlineLevel="0" collapsed="false">
      <c r="A17" s="31"/>
      <c r="B17" s="32"/>
      <c r="C17" s="33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5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customFormat="false" ht="13.65" hidden="false" customHeight="true" outlineLevel="0" collapsed="false">
      <c r="A18" s="31"/>
      <c r="B18" s="32"/>
      <c r="C18" s="33"/>
      <c r="D18" s="33"/>
      <c r="E18" s="36"/>
      <c r="F18" s="34"/>
      <c r="G18" s="34"/>
      <c r="H18" s="34"/>
      <c r="I18" s="34"/>
      <c r="J18" s="34"/>
      <c r="K18" s="34"/>
      <c r="L18" s="34"/>
      <c r="M18" s="34"/>
      <c r="N18" s="35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</sheetData>
  <mergeCells count="2">
    <mergeCell ref="A1:I1"/>
    <mergeCell ref="K1:N1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2020-11-20T14:41:08Z</dcterms:modified>
  <cp:revision>1</cp:revision>
  <dc:subject/>
  <dc:title/>
</cp:coreProperties>
</file>