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027A6DA6-77D4-44D9-B7FE-082661C7EA0A}" xr6:coauthVersionLast="47" xr6:coauthVersionMax="47" xr10:uidLastSave="{00000000-0000-0000-0000-000000000000}"/>
  <bookViews>
    <workbookView xWindow="-28920" yWindow="2985" windowWidth="29040" windowHeight="15840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2" l="1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" i="2"/>
  <c r="L4" i="11"/>
  <c r="K4" i="11"/>
  <c r="J4" i="11"/>
  <c r="I4" i="11"/>
  <c r="G31" i="2"/>
  <c r="E32" i="2" s="1"/>
  <c r="G32" i="2" s="1"/>
  <c r="H4" i="11"/>
  <c r="G2" i="11"/>
  <c r="G3" i="11"/>
  <c r="G4" i="11"/>
  <c r="B4" i="11"/>
  <c r="E2" i="11"/>
  <c r="E2" i="10"/>
  <c r="G2" i="2"/>
  <c r="N2" i="2" s="1"/>
  <c r="E33" i="2" l="1"/>
  <c r="G33" i="2" s="1"/>
  <c r="E3" i="2"/>
  <c r="G3" i="2" s="1"/>
  <c r="E4" i="2" s="1"/>
  <c r="G4" i="2" s="1"/>
  <c r="E34" i="2" l="1"/>
  <c r="G34" i="2" s="1"/>
  <c r="N3" i="2"/>
  <c r="N4" i="2"/>
  <c r="E5" i="2"/>
  <c r="G5" i="2" s="1"/>
  <c r="E6" i="2" s="1"/>
  <c r="G6" i="2" s="1"/>
  <c r="E7" i="2" s="1"/>
  <c r="G7" i="2" s="1"/>
  <c r="E35" i="2" l="1"/>
  <c r="G35" i="2" s="1"/>
  <c r="N5" i="2"/>
  <c r="N6" i="2"/>
  <c r="E8" i="2"/>
  <c r="G8" i="2" s="1"/>
  <c r="E36" i="2" l="1"/>
  <c r="G36" i="2" s="1"/>
  <c r="E9" i="2"/>
  <c r="N7" i="2"/>
  <c r="E37" i="2" l="1"/>
  <c r="G37" i="2" s="1"/>
  <c r="G9" i="2"/>
  <c r="E10" i="2" s="1"/>
  <c r="G10" i="2" s="1"/>
  <c r="N8" i="2"/>
  <c r="E38" i="2" l="1"/>
  <c r="G38" i="2" s="1"/>
  <c r="E11" i="2"/>
  <c r="G11" i="2" s="1"/>
  <c r="N10" i="2"/>
  <c r="N9" i="2"/>
  <c r="E39" i="2" l="1"/>
  <c r="G39" i="2" s="1"/>
  <c r="E12" i="2"/>
  <c r="G12" i="2" s="1"/>
  <c r="N11" i="2"/>
  <c r="E40" i="2" l="1"/>
  <c r="G40" i="2" s="1"/>
  <c r="N12" i="2"/>
  <c r="E13" i="2"/>
  <c r="G13" i="2" s="1"/>
  <c r="E14" i="2" s="1"/>
  <c r="G14" i="2" s="1"/>
  <c r="E41" i="2" l="1"/>
  <c r="G41" i="2" s="1"/>
  <c r="N13" i="2"/>
  <c r="N14" i="2" l="1"/>
  <c r="E15" i="2"/>
  <c r="G15" i="2" s="1"/>
  <c r="E16" i="2" s="1"/>
  <c r="G16" i="2" s="1"/>
  <c r="N15" i="2" l="1"/>
  <c r="N16" i="2"/>
  <c r="E17" i="2"/>
  <c r="G17" i="2" s="1"/>
  <c r="N17" i="2" l="1"/>
  <c r="E18" i="2"/>
  <c r="G18" i="2" s="1"/>
  <c r="E19" i="2" l="1"/>
  <c r="G19" i="2" s="1"/>
  <c r="N18" i="2"/>
  <c r="N19" i="2" l="1"/>
  <c r="E20" i="2"/>
  <c r="G20" i="2" s="1"/>
  <c r="E21" i="2" l="1"/>
  <c r="G21" i="2" s="1"/>
  <c r="N20" i="2"/>
  <c r="N21" i="2" l="1"/>
  <c r="E22" i="2"/>
  <c r="G22" i="2" s="1"/>
  <c r="N22" i="2" l="1"/>
  <c r="E23" i="2"/>
  <c r="G23" i="2" s="1"/>
  <c r="N23" i="2" l="1"/>
  <c r="E24" i="2"/>
  <c r="G24" i="2" s="1"/>
  <c r="E25" i="2" l="1"/>
  <c r="G25" i="2" s="1"/>
  <c r="N24" i="2"/>
  <c r="N25" i="2" l="1"/>
  <c r="E26" i="2"/>
  <c r="G26" i="2" s="1"/>
  <c r="N26" i="2" l="1"/>
  <c r="E27" i="2"/>
  <c r="G27" i="2" s="1"/>
  <c r="N27" i="2" l="1"/>
  <c r="E28" i="2"/>
  <c r="G28" i="2" s="1"/>
  <c r="N28" i="2" l="1"/>
  <c r="E29" i="2"/>
  <c r="G29" i="2" s="1"/>
  <c r="N29" i="2" s="1"/>
  <c r="N31" i="2" l="1"/>
  <c r="N32" i="2"/>
  <c r="N33" i="2"/>
  <c r="N34" i="2"/>
  <c r="N35" i="2"/>
  <c r="C3" i="10" s="1" a="1"/>
  <c r="C3" i="10" s="1"/>
  <c r="N36" i="2"/>
  <c r="N37" i="2"/>
  <c r="N38" i="2"/>
  <c r="N39" i="2"/>
  <c r="N40" i="2"/>
  <c r="N41" i="2"/>
  <c r="F3" i="10" l="1" a="1"/>
  <c r="F3" i="10" s="1"/>
  <c r="D3" i="10" a="1"/>
  <c r="D3" i="10" s="1"/>
  <c r="B3" i="10" a="1"/>
  <c r="B3" i="10" s="1"/>
  <c r="E3" i="10" a="1"/>
  <c r="E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<sst xmlns="http://schemas.openxmlformats.org/spreadsheetml/2006/main" count="187" uniqueCount="79">
  <si>
    <t>ESPORTS</t>
  </si>
  <si>
    <t>CATEGORY</t>
  </si>
  <si>
    <t>TYPE_1</t>
  </si>
  <si>
    <t>TEAM</t>
  </si>
  <si>
    <t>TYPE_2</t>
  </si>
  <si>
    <t>WL</t>
  </si>
  <si>
    <t>W</t>
  </si>
  <si>
    <t>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</si>
  <si>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</si>
  <si>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</si>
  <si>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</si>
  <si>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</si>
  <si>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</si>
  <si>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</si>
  <si>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</si>
  <si>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</si>
  <si>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</si>
  <si>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</si>
  <si>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BDS</t>
  </si>
  <si>
    <t>GANA 1 MAPA EN LA SERIE</t>
  </si>
  <si>
    <t>POZOACTUAL</t>
  </si>
  <si>
    <t>PSG</t>
  </si>
  <si>
    <t>EUROPEAN CIRCUIT</t>
  </si>
  <si>
    <t>RSA</t>
  </si>
  <si>
    <t>GANA 2-0</t>
  </si>
  <si>
    <t>GANA SERIE</t>
  </si>
  <si>
    <t>FUTBOL</t>
  </si>
  <si>
    <t>CLASIFICATORIAS 2026</t>
  </si>
  <si>
    <t>ARGENTINA</t>
  </si>
  <si>
    <t>GANA</t>
  </si>
  <si>
    <t>AJEDREZ</t>
  </si>
  <si>
    <t>GANA O EMPATA</t>
  </si>
  <si>
    <t>WESLEY SO</t>
  </si>
  <si>
    <t>CAMPEONATO EEEUU 2023</t>
  </si>
  <si>
    <t>WORLDS 2023</t>
  </si>
  <si>
    <t>GANA MAPA 1</t>
  </si>
  <si>
    <t>DOTA 2 THE INTERNATIONAL</t>
  </si>
  <si>
    <t>LGD</t>
  </si>
  <si>
    <t>VALORANT CHAMPIONS LATAM</t>
  </si>
  <si>
    <t>KRU</t>
  </si>
  <si>
    <t>HALO WORLDS 2023</t>
  </si>
  <si>
    <t>OPTIC</t>
  </si>
  <si>
    <t>LOUD</t>
  </si>
  <si>
    <t>TIPO</t>
  </si>
  <si>
    <t>AOE II TITANS LEAGUE PLATINUM</t>
  </si>
  <si>
    <t>THE VIPER</t>
  </si>
  <si>
    <t>QATAR MASTERS</t>
  </si>
  <si>
    <t>MAGNUS CARLSEN</t>
  </si>
  <si>
    <t>PRIMER INHIBIDOR</t>
  </si>
  <si>
    <t>GEN</t>
  </si>
  <si>
    <t>T1</t>
  </si>
  <si>
    <t>GANA SERIE BO1</t>
  </si>
  <si>
    <t>VALORANT SAUDI ELEAGUES</t>
  </si>
  <si>
    <t>TEAM FALCONS</t>
  </si>
  <si>
    <t>EVIL TOADS</t>
  </si>
  <si>
    <t>GANA SERIE BO5</t>
  </si>
  <si>
    <t>CS2 ESL CHALLENGERS LEAGUE EU</t>
  </si>
  <si>
    <t>TEAM SPIRIT</t>
  </si>
  <si>
    <t>GANA SERIE BO3</t>
  </si>
  <si>
    <t>G2</t>
  </si>
  <si>
    <t>KILLS</t>
  </si>
  <si>
    <t>BLG</t>
  </si>
  <si>
    <t>AMBOS TEAMS DRAKE</t>
  </si>
  <si>
    <t>KT</t>
  </si>
  <si>
    <t>JDG</t>
  </si>
  <si>
    <t>DK</t>
  </si>
  <si>
    <t>BASE</t>
  </si>
  <si>
    <t>1U</t>
  </si>
  <si>
    <t>2U</t>
  </si>
  <si>
    <t>3U</t>
  </si>
  <si>
    <t>5U</t>
  </si>
  <si>
    <t>IBERIAN CUP</t>
  </si>
  <si>
    <t>LH</t>
  </si>
  <si>
    <t>FNC</t>
  </si>
  <si>
    <t>WBG</t>
  </si>
  <si>
    <t>PRIMER BARON MAPA 1</t>
  </si>
  <si>
    <t>ACE MAPA 1</t>
  </si>
  <si>
    <t>PRIMER BARON</t>
  </si>
  <si>
    <t>ex_date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</si>
</sst>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0_-;\-* #,##0.00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164" fontId="0" fillId="0" borderId="0" xfId="0" applyNumberFormat="1"/>
    <xf numFmtId="165" fontId="0" fillId="0" borderId="0" xfId="0" applyNumberForma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N43"/>
  <sheetViews>
    <sheetView tabSelected="1" topLeftCell="A13" workbookViewId="0">
      <selection activeCell="F44" sqref="F44"/>
    </sheetView>
  </sheetViews>
  <sheetFormatPr baseColWidth="10" defaultRowHeight="14.25" x14ac:dyDescent="0.45"/>
  <cols>
    <col min="1" max="1" width="4.53125" customWidth="1"/>
    <col min="4" max="4" width="5.73046875" customWidth="1"/>
    <col min="5" max="5" width="9.73046875" customWidth="1"/>
    <col min="6" max="6" width="9.59765625" customWidth="1"/>
    <col min="7" max="7" width="12" bestFit="1" customWidth="1"/>
    <col min="8" max="8" width="9.796875" bestFit="1" customWidth="1"/>
    <col min="9" max="9" width="28.19921875" bestFit="1" customWidth="1"/>
    <col min="10" max="10" width="15.73046875" bestFit="1" customWidth="1"/>
    <col min="11" max="11" width="23.06640625" style="1" bestFit="1" customWidth="1"/>
  </cols>
  <sheetData>
    <row r="1" spans="1:14" x14ac:dyDescent="0.45">
      <c r="A1" t="s">
        <v>9</v>
      </c>
      <c r="B1" t="s">
        <v>78</v>
      </c>
      <c r="C1" t="s">
        <v>8</v>
      </c>
      <c r="D1" t="s">
        <v>5</v>
      </c>
      <c r="E1" t="s">
        <v>16</v>
      </c>
      <c r="F1" t="s">
        <v>17</v>
      </c>
      <c r="G1" t="s">
        <v>20</v>
      </c>
      <c r="H1" t="s">
        <v>1</v>
      </c>
      <c r="I1" t="s">
        <v>2</v>
      </c>
      <c r="J1" t="s">
        <v>3</v>
      </c>
      <c r="K1" s="1" t="s">
        <v>4</v>
      </c>
      <c r="L1" t="s">
        <v>6</v>
      </c>
      <c r="M1" t="s">
        <v>7</v>
      </c>
      <c r="N1" t="s">
        <v>10</v>
      </c>
    </row>
    <row r="2" spans="1:14" x14ac:dyDescent="0.45">
      <c r="A2">
        <v>1</v>
      </c>
      <c r="B2" s="2">
        <v>45208</v>
      </c>
      <c r="C2" s="2" t="str">
        <f>TEXT(B2,"YYYY-MM-DD")</f>
        <v>2023-10-09</v>
      </c>
      <c r="D2">
        <v>1</v>
      </c>
      <c r="E2">
        <v>636885</v>
      </c>
      <c r="F2">
        <v>555</v>
      </c>
      <c r="G2">
        <f>E2+F2</f>
        <v>637440</v>
      </c>
      <c r="H2" t="s">
        <v>0</v>
      </c>
      <c r="I2" t="s">
        <v>34</v>
      </c>
      <c r="J2" t="s">
        <v>18</v>
      </c>
      <c r="K2" s="1" t="s">
        <v>19</v>
      </c>
      <c r="L2">
        <v>1</v>
      </c>
      <c r="M2">
        <v>0</v>
      </c>
      <c r="N2" s="4">
        <f>ROUND((G2/$E$2-1)*100, 3)</f>
        <v>8.6999999999999994E-2</v>
      </c>
    </row>
    <row r="3" spans="1:14" x14ac:dyDescent="0.45">
      <c r="A3">
        <v>2</v>
      </c>
      <c r="B3" s="2">
        <v>45209</v>
      </c>
      <c r="C3" s="2" t="str">
        <f t="shared" ref="C3:C43" si="0">TEXT(B3,"YYYY-MM-DD")</f>
        <v>2023-10-10</v>
      </c>
      <c r="D3">
        <v>1</v>
      </c>
      <c r="E3">
        <f>G2</f>
        <v>637440</v>
      </c>
      <c r="F3">
        <v>250</v>
      </c>
      <c r="G3">
        <f>E3+F3</f>
        <v>637690</v>
      </c>
      <c r="H3" t="s">
        <v>0</v>
      </c>
      <c r="I3" t="s">
        <v>34</v>
      </c>
      <c r="J3" t="s">
        <v>21</v>
      </c>
      <c r="K3" s="1" t="s">
        <v>19</v>
      </c>
      <c r="L3">
        <v>1</v>
      </c>
      <c r="M3">
        <v>0</v>
      </c>
      <c r="N3" s="4">
        <f>ROUND((G3/$E$2-1)*100, 3)</f>
        <v>0.126</v>
      </c>
    </row>
    <row r="4" spans="1:14" x14ac:dyDescent="0.45">
      <c r="A4">
        <v>3</v>
      </c>
      <c r="B4" s="2">
        <v>45210</v>
      </c>
      <c r="C4" s="2" t="str">
        <f t="shared" si="0"/>
        <v>2023-10-11</v>
      </c>
      <c r="D4">
        <v>0</v>
      </c>
      <c r="E4">
        <f t="shared" ref="E4:E29" si="1">G3</f>
        <v>637690</v>
      </c>
      <c r="F4">
        <v>-5000</v>
      </c>
      <c r="G4">
        <f t="shared" ref="G4:G41" si="2">E4+F4</f>
        <v>632690</v>
      </c>
      <c r="H4" t="s">
        <v>0</v>
      </c>
      <c r="I4" t="s">
        <v>34</v>
      </c>
      <c r="J4" t="s">
        <v>18</v>
      </c>
      <c r="K4" s="1" t="s">
        <v>24</v>
      </c>
      <c r="L4">
        <v>0</v>
      </c>
      <c r="M4">
        <v>1</v>
      </c>
      <c r="N4" s="4">
        <f>ROUND((G4/$E$2-1)*100, 3)</f>
        <v>-0.65900000000000003</v>
      </c>
    </row>
    <row r="5" spans="1:14" x14ac:dyDescent="0.45">
      <c r="A5">
        <v>4</v>
      </c>
      <c r="B5" s="2">
        <v>45210</v>
      </c>
      <c r="C5" s="2" t="str">
        <f t="shared" si="0"/>
        <v>2023-10-11</v>
      </c>
      <c r="D5">
        <v>0</v>
      </c>
      <c r="E5">
        <f t="shared" si="1"/>
        <v>632690</v>
      </c>
      <c r="F5">
        <v>-7000</v>
      </c>
      <c r="G5">
        <f t="shared" si="2"/>
        <v>625690</v>
      </c>
      <c r="H5" t="s">
        <v>0</v>
      </c>
      <c r="I5" t="s">
        <v>22</v>
      </c>
      <c r="J5" t="s">
        <v>23</v>
      </c>
      <c r="K5" s="1" t="s">
        <v>25</v>
      </c>
      <c r="L5">
        <v>0</v>
      </c>
      <c r="M5">
        <v>1</v>
      </c>
      <c r="N5" s="4">
        <f>ROUND((G5/$E$2-1)*100, 3)</f>
        <v>-1.758</v>
      </c>
    </row>
    <row r="6" spans="1:14" x14ac:dyDescent="0.45">
      <c r="A6">
        <v>5</v>
      </c>
      <c r="B6" s="2">
        <v>45210</v>
      </c>
      <c r="C6" s="2" t="str">
        <f t="shared" si="0"/>
        <v>2023-10-11</v>
      </c>
      <c r="D6">
        <v>1</v>
      </c>
      <c r="E6">
        <f t="shared" si="1"/>
        <v>625690</v>
      </c>
      <c r="F6">
        <v>15250</v>
      </c>
      <c r="G6">
        <f t="shared" si="2"/>
        <v>640940</v>
      </c>
      <c r="H6" t="s">
        <v>0</v>
      </c>
      <c r="I6" t="s">
        <v>22</v>
      </c>
      <c r="J6" t="s">
        <v>54</v>
      </c>
      <c r="K6" s="1" t="s">
        <v>25</v>
      </c>
      <c r="L6">
        <v>1</v>
      </c>
      <c r="M6">
        <v>0</v>
      </c>
      <c r="N6" s="4">
        <f>ROUND((G6/$E$2-1)*100, 3)</f>
        <v>0.63700000000000001</v>
      </c>
    </row>
    <row r="7" spans="1:14" x14ac:dyDescent="0.45">
      <c r="A7">
        <v>6</v>
      </c>
      <c r="B7" s="2">
        <v>45211</v>
      </c>
      <c r="C7" s="2" t="str">
        <f t="shared" si="0"/>
        <v>2023-10-12</v>
      </c>
      <c r="D7">
        <v>1</v>
      </c>
      <c r="E7">
        <f t="shared" si="1"/>
        <v>640940</v>
      </c>
      <c r="F7">
        <v>1150</v>
      </c>
      <c r="G7">
        <f t="shared" si="2"/>
        <v>642090</v>
      </c>
      <c r="H7" t="s">
        <v>26</v>
      </c>
      <c r="I7" t="s">
        <v>27</v>
      </c>
      <c r="J7" t="s">
        <v>28</v>
      </c>
      <c r="K7" s="1" t="s">
        <v>29</v>
      </c>
      <c r="L7">
        <v>1</v>
      </c>
      <c r="M7">
        <v>0</v>
      </c>
      <c r="N7" s="4">
        <f t="shared" ref="N7:N29" si="3">ROUND((G7/$E$2-1)*100, 3)</f>
        <v>0.81699999999999995</v>
      </c>
    </row>
    <row r="8" spans="1:14" x14ac:dyDescent="0.45">
      <c r="A8">
        <v>7</v>
      </c>
      <c r="B8" s="2">
        <v>45211</v>
      </c>
      <c r="C8" s="2" t="str">
        <f t="shared" si="0"/>
        <v>2023-10-12</v>
      </c>
      <c r="D8">
        <v>1</v>
      </c>
      <c r="E8">
        <f t="shared" si="1"/>
        <v>642090</v>
      </c>
      <c r="F8">
        <v>40</v>
      </c>
      <c r="G8">
        <f t="shared" si="2"/>
        <v>642130</v>
      </c>
      <c r="H8" t="s">
        <v>30</v>
      </c>
      <c r="I8" t="s">
        <v>33</v>
      </c>
      <c r="J8" t="s">
        <v>32</v>
      </c>
      <c r="K8" s="1" t="s">
        <v>31</v>
      </c>
      <c r="L8">
        <v>1</v>
      </c>
      <c r="M8">
        <v>0</v>
      </c>
      <c r="N8" s="4">
        <f t="shared" si="3"/>
        <v>0.82399999999999995</v>
      </c>
    </row>
    <row r="9" spans="1:14" x14ac:dyDescent="0.45">
      <c r="A9">
        <v>8</v>
      </c>
      <c r="B9" s="2">
        <v>45212</v>
      </c>
      <c r="C9" s="2" t="str">
        <f t="shared" si="0"/>
        <v>2023-10-13</v>
      </c>
      <c r="D9">
        <v>1</v>
      </c>
      <c r="E9">
        <f t="shared" si="1"/>
        <v>642130</v>
      </c>
      <c r="F9">
        <v>405</v>
      </c>
      <c r="G9">
        <f t="shared" si="2"/>
        <v>642535</v>
      </c>
      <c r="H9" t="s">
        <v>0</v>
      </c>
      <c r="I9" t="s">
        <v>34</v>
      </c>
      <c r="J9" t="s">
        <v>18</v>
      </c>
      <c r="K9" s="1" t="s">
        <v>35</v>
      </c>
      <c r="L9">
        <v>1</v>
      </c>
      <c r="M9">
        <v>0</v>
      </c>
      <c r="N9" s="4">
        <f t="shared" si="3"/>
        <v>0.88700000000000001</v>
      </c>
    </row>
    <row r="10" spans="1:14" x14ac:dyDescent="0.45">
      <c r="A10">
        <v>9</v>
      </c>
      <c r="B10" s="2">
        <v>45213</v>
      </c>
      <c r="C10" s="2" t="str">
        <f t="shared" si="0"/>
        <v>2023-10-14</v>
      </c>
      <c r="D10">
        <v>1</v>
      </c>
      <c r="E10">
        <f t="shared" si="1"/>
        <v>642535</v>
      </c>
      <c r="F10">
        <v>1140</v>
      </c>
      <c r="G10">
        <f t="shared" si="2"/>
        <v>643675</v>
      </c>
      <c r="H10" t="s">
        <v>0</v>
      </c>
      <c r="I10" t="s">
        <v>40</v>
      </c>
      <c r="J10" t="s">
        <v>41</v>
      </c>
      <c r="K10" s="1" t="s">
        <v>25</v>
      </c>
      <c r="L10">
        <v>1</v>
      </c>
      <c r="M10">
        <v>0</v>
      </c>
      <c r="N10" s="4">
        <f>ROUND((G10/$E$2-1)*100, 3)</f>
        <v>1.0660000000000001</v>
      </c>
    </row>
    <row r="11" spans="1:14" x14ac:dyDescent="0.45">
      <c r="A11">
        <v>10</v>
      </c>
      <c r="B11" s="2">
        <v>45213</v>
      </c>
      <c r="C11" s="2" t="str">
        <f t="shared" si="0"/>
        <v>2023-10-14</v>
      </c>
      <c r="D11">
        <v>1</v>
      </c>
      <c r="E11">
        <f t="shared" si="1"/>
        <v>643675</v>
      </c>
      <c r="F11">
        <v>690</v>
      </c>
      <c r="G11">
        <f t="shared" si="2"/>
        <v>644365</v>
      </c>
      <c r="H11" t="s">
        <v>0</v>
      </c>
      <c r="I11" t="s">
        <v>38</v>
      </c>
      <c r="J11" t="s">
        <v>39</v>
      </c>
      <c r="K11" s="1" t="s">
        <v>25</v>
      </c>
      <c r="L11">
        <v>1</v>
      </c>
      <c r="M11">
        <v>0</v>
      </c>
      <c r="N11" s="4">
        <f>ROUND((G11/$E$2-1)*100, 3)</f>
        <v>1.1739999999999999</v>
      </c>
    </row>
    <row r="12" spans="1:14" x14ac:dyDescent="0.45">
      <c r="A12">
        <v>11</v>
      </c>
      <c r="B12" s="2">
        <v>45213</v>
      </c>
      <c r="C12" s="2" t="str">
        <f t="shared" si="0"/>
        <v>2023-10-14</v>
      </c>
      <c r="D12">
        <v>0</v>
      </c>
      <c r="E12">
        <f t="shared" si="1"/>
        <v>644365</v>
      </c>
      <c r="F12">
        <v>-5000</v>
      </c>
      <c r="G12">
        <f t="shared" si="2"/>
        <v>639365</v>
      </c>
      <c r="H12" t="s">
        <v>0</v>
      </c>
      <c r="I12" t="s">
        <v>34</v>
      </c>
      <c r="J12" t="s">
        <v>42</v>
      </c>
      <c r="K12" s="1" t="s">
        <v>19</v>
      </c>
      <c r="L12">
        <v>0</v>
      </c>
      <c r="M12">
        <v>1</v>
      </c>
      <c r="N12" s="4">
        <f>ROUND((G12/$E$2-1)*100, 3)</f>
        <v>0.38900000000000001</v>
      </c>
    </row>
    <row r="13" spans="1:14" x14ac:dyDescent="0.45">
      <c r="A13">
        <v>12</v>
      </c>
      <c r="B13" s="2">
        <v>45214</v>
      </c>
      <c r="C13" s="2" t="str">
        <f t="shared" si="0"/>
        <v>2023-10-15</v>
      </c>
      <c r="D13">
        <v>1</v>
      </c>
      <c r="E13">
        <f t="shared" si="1"/>
        <v>639365</v>
      </c>
      <c r="F13">
        <v>64</v>
      </c>
      <c r="G13">
        <f t="shared" si="2"/>
        <v>639429</v>
      </c>
      <c r="H13" t="s">
        <v>0</v>
      </c>
      <c r="I13" t="s">
        <v>36</v>
      </c>
      <c r="J13" t="s">
        <v>37</v>
      </c>
      <c r="K13" s="1" t="s">
        <v>25</v>
      </c>
      <c r="L13">
        <v>1</v>
      </c>
      <c r="M13">
        <v>0</v>
      </c>
      <c r="N13" s="4">
        <f t="shared" si="3"/>
        <v>0.39900000000000002</v>
      </c>
    </row>
    <row r="14" spans="1:14" x14ac:dyDescent="0.45">
      <c r="A14">
        <v>13</v>
      </c>
      <c r="B14" s="2">
        <v>45214</v>
      </c>
      <c r="C14" s="2" t="str">
        <f t="shared" si="0"/>
        <v>2023-10-15</v>
      </c>
      <c r="D14">
        <v>1</v>
      </c>
      <c r="E14">
        <f t="shared" si="1"/>
        <v>639429</v>
      </c>
      <c r="F14">
        <v>605</v>
      </c>
      <c r="G14">
        <f t="shared" si="2"/>
        <v>640034</v>
      </c>
      <c r="H14" t="s">
        <v>0</v>
      </c>
      <c r="I14" t="s">
        <v>36</v>
      </c>
      <c r="J14" t="s">
        <v>37</v>
      </c>
      <c r="K14" s="1" t="s">
        <v>25</v>
      </c>
      <c r="L14">
        <v>1</v>
      </c>
      <c r="M14">
        <v>0</v>
      </c>
      <c r="N14" s="4">
        <f t="shared" si="3"/>
        <v>0.49399999999999999</v>
      </c>
    </row>
    <row r="15" spans="1:14" x14ac:dyDescent="0.45">
      <c r="A15">
        <v>14</v>
      </c>
      <c r="B15" s="2">
        <v>45214</v>
      </c>
      <c r="C15" s="2" t="str">
        <f t="shared" si="0"/>
        <v>2023-10-15</v>
      </c>
      <c r="D15">
        <v>1</v>
      </c>
      <c r="E15">
        <f t="shared" si="1"/>
        <v>640034</v>
      </c>
      <c r="F15">
        <v>3872</v>
      </c>
      <c r="G15">
        <f t="shared" si="2"/>
        <v>643906</v>
      </c>
      <c r="H15" t="s">
        <v>0</v>
      </c>
      <c r="I15" t="s">
        <v>36</v>
      </c>
      <c r="J15" t="s">
        <v>37</v>
      </c>
      <c r="K15" s="1" t="s">
        <v>25</v>
      </c>
      <c r="L15">
        <v>1</v>
      </c>
      <c r="M15">
        <v>0</v>
      </c>
      <c r="N15" s="4">
        <f t="shared" si="3"/>
        <v>1.1020000000000001</v>
      </c>
    </row>
    <row r="16" spans="1:14" x14ac:dyDescent="0.45">
      <c r="A16">
        <v>15</v>
      </c>
      <c r="B16" s="2">
        <v>45215</v>
      </c>
      <c r="C16" s="2" t="str">
        <f t="shared" si="0"/>
        <v>2023-10-16</v>
      </c>
      <c r="D16">
        <v>1</v>
      </c>
      <c r="E16">
        <f t="shared" si="1"/>
        <v>643906</v>
      </c>
      <c r="F16">
        <v>57</v>
      </c>
      <c r="G16">
        <f t="shared" si="2"/>
        <v>643963</v>
      </c>
      <c r="H16" t="s">
        <v>0</v>
      </c>
      <c r="I16" t="s">
        <v>44</v>
      </c>
      <c r="J16" t="s">
        <v>45</v>
      </c>
      <c r="K16" s="1" t="s">
        <v>25</v>
      </c>
      <c r="L16">
        <v>1</v>
      </c>
      <c r="M16">
        <v>0</v>
      </c>
      <c r="N16" s="4">
        <f t="shared" si="3"/>
        <v>1.111</v>
      </c>
    </row>
    <row r="17" spans="1:14" x14ac:dyDescent="0.45">
      <c r="A17">
        <v>16</v>
      </c>
      <c r="B17" s="2">
        <v>45216</v>
      </c>
      <c r="C17" s="2" t="str">
        <f t="shared" si="0"/>
        <v>2023-10-17</v>
      </c>
      <c r="D17">
        <v>1</v>
      </c>
      <c r="E17">
        <f t="shared" si="1"/>
        <v>643963</v>
      </c>
      <c r="F17">
        <v>84</v>
      </c>
      <c r="G17">
        <f t="shared" si="2"/>
        <v>644047</v>
      </c>
      <c r="H17" t="s">
        <v>30</v>
      </c>
      <c r="I17" t="s">
        <v>46</v>
      </c>
      <c r="J17" t="s">
        <v>47</v>
      </c>
      <c r="K17" s="1" t="s">
        <v>31</v>
      </c>
      <c r="L17">
        <v>1</v>
      </c>
      <c r="M17">
        <v>0</v>
      </c>
      <c r="N17" s="4">
        <f t="shared" si="3"/>
        <v>1.125</v>
      </c>
    </row>
    <row r="18" spans="1:14" x14ac:dyDescent="0.45">
      <c r="A18">
        <v>17</v>
      </c>
      <c r="B18" s="2">
        <v>45217</v>
      </c>
      <c r="C18" s="2" t="str">
        <f t="shared" si="0"/>
        <v>2023-10-18</v>
      </c>
      <c r="D18">
        <v>1</v>
      </c>
      <c r="E18">
        <f t="shared" si="1"/>
        <v>644047</v>
      </c>
      <c r="F18">
        <v>275</v>
      </c>
      <c r="G18">
        <f t="shared" si="2"/>
        <v>644322</v>
      </c>
      <c r="H18" t="s">
        <v>0</v>
      </c>
      <c r="I18" t="s">
        <v>56</v>
      </c>
      <c r="J18" t="s">
        <v>57</v>
      </c>
      <c r="K18" s="1" t="s">
        <v>58</v>
      </c>
      <c r="L18">
        <v>1</v>
      </c>
      <c r="M18">
        <v>0</v>
      </c>
      <c r="N18" s="4">
        <f t="shared" si="3"/>
        <v>1.1679999999999999</v>
      </c>
    </row>
    <row r="19" spans="1:14" x14ac:dyDescent="0.45">
      <c r="A19">
        <v>18</v>
      </c>
      <c r="B19" s="2">
        <v>45218</v>
      </c>
      <c r="C19" s="2" t="str">
        <f t="shared" si="0"/>
        <v>2023-10-19</v>
      </c>
      <c r="D19">
        <v>1</v>
      </c>
      <c r="E19">
        <f t="shared" si="1"/>
        <v>644322</v>
      </c>
      <c r="F19">
        <v>-500</v>
      </c>
      <c r="G19">
        <f t="shared" si="2"/>
        <v>643822</v>
      </c>
      <c r="H19" t="s">
        <v>0</v>
      </c>
      <c r="I19" t="s">
        <v>52</v>
      </c>
      <c r="J19" t="s">
        <v>53</v>
      </c>
      <c r="K19" s="1" t="s">
        <v>55</v>
      </c>
      <c r="L19">
        <v>0</v>
      </c>
      <c r="M19">
        <v>1</v>
      </c>
      <c r="N19" s="4">
        <f t="shared" si="3"/>
        <v>1.089</v>
      </c>
    </row>
    <row r="20" spans="1:14" x14ac:dyDescent="0.45">
      <c r="A20">
        <v>19</v>
      </c>
      <c r="B20" s="2">
        <v>45218</v>
      </c>
      <c r="C20" s="2" t="str">
        <f t="shared" si="0"/>
        <v>2023-10-19</v>
      </c>
      <c r="D20">
        <v>0</v>
      </c>
      <c r="E20">
        <f t="shared" si="1"/>
        <v>643822</v>
      </c>
      <c r="F20">
        <v>2840</v>
      </c>
      <c r="G20">
        <f t="shared" si="2"/>
        <v>646662</v>
      </c>
      <c r="H20" t="s">
        <v>0</v>
      </c>
      <c r="I20" t="s">
        <v>34</v>
      </c>
      <c r="J20" t="s">
        <v>49</v>
      </c>
      <c r="K20" s="1" t="s">
        <v>48</v>
      </c>
      <c r="L20">
        <v>1</v>
      </c>
      <c r="M20">
        <v>0</v>
      </c>
      <c r="N20" s="4">
        <f t="shared" si="3"/>
        <v>1.5349999999999999</v>
      </c>
    </row>
    <row r="21" spans="1:14" x14ac:dyDescent="0.45">
      <c r="A21">
        <v>20</v>
      </c>
      <c r="B21" s="2">
        <v>45218</v>
      </c>
      <c r="C21" s="2" t="str">
        <f t="shared" si="0"/>
        <v>2023-10-19</v>
      </c>
      <c r="D21">
        <v>1</v>
      </c>
      <c r="E21">
        <f t="shared" si="1"/>
        <v>646662</v>
      </c>
      <c r="F21">
        <v>540</v>
      </c>
      <c r="G21">
        <f t="shared" si="2"/>
        <v>647202</v>
      </c>
      <c r="H21" t="s">
        <v>0</v>
      </c>
      <c r="I21" t="s">
        <v>34</v>
      </c>
      <c r="J21" t="s">
        <v>50</v>
      </c>
      <c r="K21" s="1" t="s">
        <v>51</v>
      </c>
      <c r="L21">
        <v>1</v>
      </c>
      <c r="M21">
        <v>0</v>
      </c>
      <c r="N21" s="4">
        <f t="shared" si="3"/>
        <v>1.62</v>
      </c>
    </row>
    <row r="22" spans="1:14" x14ac:dyDescent="0.45">
      <c r="A22">
        <v>21</v>
      </c>
      <c r="B22" s="2">
        <v>45219</v>
      </c>
      <c r="C22" s="2" t="str">
        <f t="shared" si="0"/>
        <v>2023-10-20</v>
      </c>
      <c r="D22">
        <v>1</v>
      </c>
      <c r="E22">
        <f t="shared" si="1"/>
        <v>647202</v>
      </c>
      <c r="F22">
        <v>1050</v>
      </c>
      <c r="G22">
        <f t="shared" si="2"/>
        <v>648252</v>
      </c>
      <c r="H22" t="s">
        <v>0</v>
      </c>
      <c r="I22" t="s">
        <v>34</v>
      </c>
      <c r="J22" t="s">
        <v>49</v>
      </c>
      <c r="K22" s="1" t="s">
        <v>48</v>
      </c>
      <c r="L22">
        <v>1</v>
      </c>
      <c r="M22">
        <v>0</v>
      </c>
      <c r="N22" s="4">
        <f t="shared" si="3"/>
        <v>1.7849999999999999</v>
      </c>
    </row>
    <row r="23" spans="1:14" x14ac:dyDescent="0.45">
      <c r="A23">
        <v>22</v>
      </c>
      <c r="B23" s="2">
        <v>45219</v>
      </c>
      <c r="C23" s="2" t="str">
        <f t="shared" si="0"/>
        <v>2023-10-20</v>
      </c>
      <c r="D23">
        <v>0</v>
      </c>
      <c r="E23">
        <f t="shared" si="1"/>
        <v>648252</v>
      </c>
      <c r="F23">
        <v>-2144</v>
      </c>
      <c r="G23">
        <f t="shared" si="2"/>
        <v>646108</v>
      </c>
      <c r="H23" t="s">
        <v>0</v>
      </c>
      <c r="I23" t="s">
        <v>34</v>
      </c>
      <c r="J23" t="s">
        <v>59</v>
      </c>
      <c r="K23" s="1" t="s">
        <v>60</v>
      </c>
      <c r="L23">
        <v>0</v>
      </c>
      <c r="M23">
        <v>1</v>
      </c>
      <c r="N23" s="4">
        <f t="shared" si="3"/>
        <v>1.448</v>
      </c>
    </row>
    <row r="24" spans="1:14" x14ac:dyDescent="0.45">
      <c r="A24">
        <v>23</v>
      </c>
      <c r="B24" s="2">
        <v>45219</v>
      </c>
      <c r="C24" s="2" t="str">
        <f t="shared" si="0"/>
        <v>2023-10-20</v>
      </c>
      <c r="D24">
        <v>0</v>
      </c>
      <c r="E24">
        <f t="shared" si="1"/>
        <v>646108</v>
      </c>
      <c r="F24">
        <v>-6000</v>
      </c>
      <c r="G24">
        <f t="shared" si="2"/>
        <v>640108</v>
      </c>
      <c r="H24" t="s">
        <v>0</v>
      </c>
      <c r="I24" t="s">
        <v>34</v>
      </c>
      <c r="J24" t="s">
        <v>61</v>
      </c>
      <c r="K24" s="1" t="s">
        <v>62</v>
      </c>
      <c r="L24">
        <v>0</v>
      </c>
      <c r="M24">
        <v>1</v>
      </c>
      <c r="N24" s="4">
        <f t="shared" si="3"/>
        <v>0.50600000000000001</v>
      </c>
    </row>
    <row r="25" spans="1:14" x14ac:dyDescent="0.45">
      <c r="A25">
        <v>24</v>
      </c>
      <c r="B25" s="2">
        <v>45219</v>
      </c>
      <c r="C25" s="2" t="str">
        <f t="shared" si="0"/>
        <v>2023-10-20</v>
      </c>
      <c r="D25">
        <v>1</v>
      </c>
      <c r="E25">
        <f t="shared" si="1"/>
        <v>640108</v>
      </c>
      <c r="F25">
        <v>10000</v>
      </c>
      <c r="G25">
        <f t="shared" si="2"/>
        <v>650108</v>
      </c>
      <c r="H25" t="s">
        <v>0</v>
      </c>
      <c r="I25" t="s">
        <v>34</v>
      </c>
      <c r="J25" t="s">
        <v>63</v>
      </c>
      <c r="K25" s="1" t="s">
        <v>62</v>
      </c>
      <c r="L25">
        <v>1</v>
      </c>
      <c r="M25">
        <v>0</v>
      </c>
      <c r="N25" s="4">
        <f t="shared" si="3"/>
        <v>2.0760000000000001</v>
      </c>
    </row>
    <row r="26" spans="1:14" x14ac:dyDescent="0.45">
      <c r="A26">
        <v>25</v>
      </c>
      <c r="B26" s="2">
        <v>45220</v>
      </c>
      <c r="C26" s="2" t="str">
        <f t="shared" si="0"/>
        <v>2023-10-21</v>
      </c>
      <c r="D26">
        <v>1</v>
      </c>
      <c r="E26">
        <f t="shared" si="1"/>
        <v>650108</v>
      </c>
      <c r="F26">
        <v>930</v>
      </c>
      <c r="G26">
        <f t="shared" si="2"/>
        <v>651038</v>
      </c>
      <c r="H26" t="s">
        <v>0</v>
      </c>
      <c r="I26" t="s">
        <v>34</v>
      </c>
      <c r="J26" t="s">
        <v>64</v>
      </c>
      <c r="K26" s="1" t="s">
        <v>25</v>
      </c>
      <c r="L26">
        <v>1</v>
      </c>
      <c r="M26">
        <v>0</v>
      </c>
      <c r="N26" s="4">
        <f t="shared" si="3"/>
        <v>2.222</v>
      </c>
    </row>
    <row r="27" spans="1:14" x14ac:dyDescent="0.45">
      <c r="A27">
        <v>26</v>
      </c>
      <c r="B27" s="2">
        <v>45220</v>
      </c>
      <c r="C27" s="2" t="str">
        <f t="shared" si="0"/>
        <v>2023-10-21</v>
      </c>
      <c r="D27">
        <v>1</v>
      </c>
      <c r="E27">
        <f t="shared" si="1"/>
        <v>651038</v>
      </c>
      <c r="F27">
        <v>4</v>
      </c>
      <c r="G27">
        <f t="shared" si="2"/>
        <v>651042</v>
      </c>
      <c r="H27" t="s">
        <v>0</v>
      </c>
      <c r="I27" t="s">
        <v>34</v>
      </c>
      <c r="J27" t="s">
        <v>49</v>
      </c>
      <c r="K27" s="1" t="s">
        <v>25</v>
      </c>
      <c r="L27">
        <v>1</v>
      </c>
      <c r="M27">
        <v>0</v>
      </c>
      <c r="N27" s="4">
        <f t="shared" si="3"/>
        <v>2.2229999999999999</v>
      </c>
    </row>
    <row r="28" spans="1:14" x14ac:dyDescent="0.45">
      <c r="A28">
        <v>27</v>
      </c>
      <c r="B28" s="2">
        <v>45221</v>
      </c>
      <c r="C28" s="2" t="str">
        <f t="shared" si="0"/>
        <v>2023-10-22</v>
      </c>
      <c r="D28">
        <v>1</v>
      </c>
      <c r="E28">
        <f t="shared" si="1"/>
        <v>651042</v>
      </c>
      <c r="F28">
        <v>2010</v>
      </c>
      <c r="G28">
        <f t="shared" si="2"/>
        <v>653052</v>
      </c>
      <c r="H28" t="s">
        <v>0</v>
      </c>
      <c r="I28" t="s">
        <v>34</v>
      </c>
      <c r="J28" t="s">
        <v>61</v>
      </c>
      <c r="K28" s="1" t="s">
        <v>48</v>
      </c>
      <c r="L28">
        <v>1</v>
      </c>
      <c r="M28">
        <v>0</v>
      </c>
      <c r="N28" s="4">
        <f t="shared" si="3"/>
        <v>2.5379999999999998</v>
      </c>
    </row>
    <row r="29" spans="1:14" x14ac:dyDescent="0.45">
      <c r="A29">
        <v>28</v>
      </c>
      <c r="B29" s="2">
        <v>45222</v>
      </c>
      <c r="C29" s="2" t="str">
        <f t="shared" si="0"/>
        <v>2023-10-23</v>
      </c>
      <c r="D29">
        <v>1</v>
      </c>
      <c r="E29">
        <f t="shared" si="1"/>
        <v>653052</v>
      </c>
      <c r="F29">
        <v>230</v>
      </c>
      <c r="G29">
        <f t="shared" si="2"/>
        <v>653282</v>
      </c>
      <c r="H29" t="s">
        <v>0</v>
      </c>
      <c r="I29" t="s">
        <v>34</v>
      </c>
      <c r="J29" t="s">
        <v>65</v>
      </c>
      <c r="K29" s="1" t="s">
        <v>62</v>
      </c>
      <c r="L29">
        <v>1</v>
      </c>
      <c r="M29">
        <v>0</v>
      </c>
      <c r="N29" s="4">
        <f t="shared" si="3"/>
        <v>2.5750000000000002</v>
      </c>
    </row>
    <row r="30" spans="1:14" x14ac:dyDescent="0.45">
      <c r="A30">
        <v>29</v>
      </c>
      <c r="B30" s="2">
        <v>45223</v>
      </c>
      <c r="C30" s="2" t="str">
        <f t="shared" si="0"/>
        <v>2023-10-24</v>
      </c>
      <c r="N30" s="4"/>
    </row>
    <row r="31" spans="1:14" x14ac:dyDescent="0.45">
      <c r="A31">
        <v>30</v>
      </c>
      <c r="B31" s="2">
        <v>45224</v>
      </c>
      <c r="C31" s="2" t="str">
        <f t="shared" si="0"/>
        <v>2023-10-25</v>
      </c>
      <c r="D31">
        <v>1</v>
      </c>
      <c r="E31">
        <v>1674443.0160600001</v>
      </c>
      <c r="F31">
        <v>13</v>
      </c>
      <c r="G31">
        <f t="shared" si="2"/>
        <v>1674456.0160600001</v>
      </c>
      <c r="H31" t="s">
        <v>0</v>
      </c>
      <c r="I31" t="s">
        <v>71</v>
      </c>
      <c r="J31" t="s">
        <v>72</v>
      </c>
      <c r="K31" s="1" t="s">
        <v>25</v>
      </c>
      <c r="L31">
        <v>1</v>
      </c>
      <c r="M31">
        <v>0</v>
      </c>
      <c r="N31" s="4">
        <f>ROUND((G31/$E$31-1)*100, 3)+$N$29</f>
        <v>2.5760000000000001</v>
      </c>
    </row>
    <row r="32" spans="1:14" x14ac:dyDescent="0.45">
      <c r="A32">
        <v>31</v>
      </c>
      <c r="B32" s="2">
        <v>45225</v>
      </c>
      <c r="C32" s="2" t="str">
        <f t="shared" si="0"/>
        <v>2023-10-26</v>
      </c>
      <c r="D32">
        <v>1</v>
      </c>
      <c r="E32">
        <f>G31</f>
        <v>1674456.0160600001</v>
      </c>
      <c r="F32">
        <v>1390</v>
      </c>
      <c r="G32">
        <f t="shared" si="2"/>
        <v>1675846.0160600001</v>
      </c>
      <c r="H32" t="s">
        <v>0</v>
      </c>
      <c r="I32" t="s">
        <v>34</v>
      </c>
      <c r="J32" t="s">
        <v>73</v>
      </c>
      <c r="K32" s="1" t="s">
        <v>19</v>
      </c>
      <c r="L32">
        <v>1</v>
      </c>
      <c r="M32">
        <v>0</v>
      </c>
      <c r="N32" s="4">
        <f t="shared" ref="N32:N41" si="4">ROUND((G32/$E$31-1)*100, 3)+$N$29</f>
        <v>2.6590000000000003</v>
      </c>
    </row>
    <row r="33" spans="1:14" x14ac:dyDescent="0.45">
      <c r="A33">
        <v>32</v>
      </c>
      <c r="B33" s="2">
        <v>45225</v>
      </c>
      <c r="C33" s="2" t="str">
        <f t="shared" si="0"/>
        <v>2023-10-26</v>
      </c>
      <c r="D33">
        <v>1</v>
      </c>
      <c r="E33">
        <f>G32</f>
        <v>1675846.0160600001</v>
      </c>
      <c r="F33">
        <v>668</v>
      </c>
      <c r="G33">
        <f t="shared" si="2"/>
        <v>1676514.0160600001</v>
      </c>
      <c r="H33" t="s">
        <v>0</v>
      </c>
      <c r="I33" t="s">
        <v>34</v>
      </c>
      <c r="J33" t="s">
        <v>74</v>
      </c>
      <c r="K33" s="1" t="s">
        <v>48</v>
      </c>
      <c r="L33">
        <v>1</v>
      </c>
      <c r="M33">
        <v>0</v>
      </c>
      <c r="N33" s="4">
        <f t="shared" si="4"/>
        <v>2.6990000000000003</v>
      </c>
    </row>
    <row r="34" spans="1:14" x14ac:dyDescent="0.45">
      <c r="A34">
        <v>33</v>
      </c>
      <c r="B34" s="2">
        <v>45226</v>
      </c>
      <c r="C34" s="2" t="str">
        <f t="shared" si="0"/>
        <v>2023-10-27</v>
      </c>
      <c r="D34">
        <v>1</v>
      </c>
      <c r="E34">
        <f t="shared" ref="E34:E41" si="5">G33</f>
        <v>1676514.0160600001</v>
      </c>
      <c r="F34">
        <v>871</v>
      </c>
      <c r="G34">
        <f t="shared" si="2"/>
        <v>1677385.0160600001</v>
      </c>
      <c r="H34" t="s">
        <v>0</v>
      </c>
      <c r="I34" t="s">
        <v>34</v>
      </c>
      <c r="J34" t="s">
        <v>65</v>
      </c>
      <c r="K34" s="1" t="s">
        <v>75</v>
      </c>
      <c r="L34">
        <v>1</v>
      </c>
      <c r="M34">
        <v>0</v>
      </c>
      <c r="N34" s="4">
        <f t="shared" si="4"/>
        <v>2.7510000000000003</v>
      </c>
    </row>
    <row r="35" spans="1:14" x14ac:dyDescent="0.45">
      <c r="A35">
        <v>34</v>
      </c>
      <c r="B35" s="2">
        <v>45226</v>
      </c>
      <c r="C35" s="2" t="str">
        <f t="shared" si="0"/>
        <v>2023-10-27</v>
      </c>
      <c r="D35">
        <v>1</v>
      </c>
      <c r="E35">
        <f t="shared" si="5"/>
        <v>1677385.0160600001</v>
      </c>
      <c r="F35">
        <v>835</v>
      </c>
      <c r="G35">
        <f t="shared" si="2"/>
        <v>1678220.0160600001</v>
      </c>
      <c r="H35" t="s">
        <v>0</v>
      </c>
      <c r="I35" t="s">
        <v>34</v>
      </c>
      <c r="J35" t="s">
        <v>74</v>
      </c>
      <c r="K35" s="1" t="s">
        <v>19</v>
      </c>
      <c r="L35">
        <v>1</v>
      </c>
      <c r="M35">
        <v>0</v>
      </c>
      <c r="N35" s="4">
        <f t="shared" si="4"/>
        <v>2.8010000000000002</v>
      </c>
    </row>
    <row r="36" spans="1:14" x14ac:dyDescent="0.45">
      <c r="A36">
        <v>35</v>
      </c>
      <c r="B36" s="2">
        <v>45227</v>
      </c>
      <c r="C36" s="2" t="str">
        <f t="shared" si="0"/>
        <v>2023-10-28</v>
      </c>
      <c r="D36">
        <v>0</v>
      </c>
      <c r="E36">
        <f t="shared" si="5"/>
        <v>1678220.0160600001</v>
      </c>
      <c r="F36">
        <v>-8925</v>
      </c>
      <c r="G36">
        <f t="shared" si="2"/>
        <v>1669295.0160600001</v>
      </c>
      <c r="H36" t="s">
        <v>0</v>
      </c>
      <c r="I36" t="s">
        <v>34</v>
      </c>
      <c r="J36" t="s">
        <v>59</v>
      </c>
      <c r="K36" s="1" t="s">
        <v>25</v>
      </c>
      <c r="L36">
        <v>0</v>
      </c>
      <c r="M36">
        <v>1</v>
      </c>
      <c r="N36" s="4">
        <f t="shared" si="4"/>
        <v>2.2680000000000002</v>
      </c>
    </row>
    <row r="37" spans="1:14" x14ac:dyDescent="0.45">
      <c r="A37">
        <v>36</v>
      </c>
      <c r="B37" s="2">
        <v>45227</v>
      </c>
      <c r="C37" s="2" t="str">
        <f t="shared" si="0"/>
        <v>2023-10-28</v>
      </c>
      <c r="D37">
        <v>1</v>
      </c>
      <c r="E37">
        <f t="shared" si="5"/>
        <v>1669295.0160600001</v>
      </c>
      <c r="F37">
        <v>1600</v>
      </c>
      <c r="G37">
        <f t="shared" si="2"/>
        <v>1670895.0160600001</v>
      </c>
      <c r="H37" t="s">
        <v>0</v>
      </c>
      <c r="I37" t="s">
        <v>34</v>
      </c>
      <c r="J37" t="s">
        <v>74</v>
      </c>
      <c r="K37" s="1" t="s">
        <v>25</v>
      </c>
      <c r="L37">
        <v>1</v>
      </c>
      <c r="M37">
        <v>0</v>
      </c>
      <c r="N37" s="4">
        <f t="shared" si="4"/>
        <v>2.363</v>
      </c>
    </row>
    <row r="38" spans="1:14" x14ac:dyDescent="0.45">
      <c r="A38">
        <v>37</v>
      </c>
      <c r="B38" s="2">
        <v>45228</v>
      </c>
      <c r="C38" s="2" t="str">
        <f t="shared" si="0"/>
        <v>2023-10-29</v>
      </c>
      <c r="D38">
        <v>1</v>
      </c>
      <c r="E38">
        <f t="shared" si="5"/>
        <v>1670895.0160600001</v>
      </c>
      <c r="F38">
        <v>1200</v>
      </c>
      <c r="G38">
        <f t="shared" si="2"/>
        <v>1672095.0160600001</v>
      </c>
      <c r="H38" t="s">
        <v>0</v>
      </c>
      <c r="I38" t="s">
        <v>34</v>
      </c>
      <c r="J38" t="s">
        <v>74</v>
      </c>
      <c r="K38" s="1" t="s">
        <v>25</v>
      </c>
      <c r="L38">
        <v>1</v>
      </c>
      <c r="M38">
        <v>0</v>
      </c>
      <c r="N38" s="4">
        <f t="shared" si="4"/>
        <v>2.4350000000000001</v>
      </c>
    </row>
    <row r="39" spans="1:14" x14ac:dyDescent="0.45">
      <c r="A39">
        <v>38</v>
      </c>
      <c r="B39" s="2">
        <v>45228</v>
      </c>
      <c r="C39" s="2" t="str">
        <f t="shared" si="0"/>
        <v>2023-10-29</v>
      </c>
      <c r="D39">
        <v>1</v>
      </c>
      <c r="E39">
        <f t="shared" si="5"/>
        <v>1672095.0160600001</v>
      </c>
      <c r="F39">
        <v>2480</v>
      </c>
      <c r="G39">
        <f t="shared" si="2"/>
        <v>1674575.0160600001</v>
      </c>
      <c r="H39" t="s">
        <v>0</v>
      </c>
      <c r="I39" t="s">
        <v>34</v>
      </c>
      <c r="J39" t="s">
        <v>63</v>
      </c>
      <c r="K39" s="1" t="s">
        <v>25</v>
      </c>
      <c r="L39">
        <v>1</v>
      </c>
      <c r="M39">
        <v>0</v>
      </c>
      <c r="N39" s="4">
        <f t="shared" si="4"/>
        <v>2.5830000000000002</v>
      </c>
    </row>
    <row r="40" spans="1:14" x14ac:dyDescent="0.45">
      <c r="A40">
        <v>39</v>
      </c>
      <c r="B40" s="2">
        <v>45228</v>
      </c>
      <c r="C40" s="2" t="str">
        <f t="shared" si="0"/>
        <v>2023-10-29</v>
      </c>
      <c r="D40">
        <v>0</v>
      </c>
      <c r="E40">
        <f t="shared" si="5"/>
        <v>1674575.0160600001</v>
      </c>
      <c r="F40">
        <v>-3480</v>
      </c>
      <c r="G40">
        <f t="shared" si="2"/>
        <v>1671095.0160600001</v>
      </c>
      <c r="H40" t="s">
        <v>0</v>
      </c>
      <c r="I40" t="s">
        <v>34</v>
      </c>
      <c r="J40" t="s">
        <v>74</v>
      </c>
      <c r="K40" s="1" t="s">
        <v>77</v>
      </c>
      <c r="L40">
        <v>0</v>
      </c>
      <c r="M40">
        <v>1</v>
      </c>
      <c r="N40" s="4">
        <f t="shared" si="4"/>
        <v>2.375</v>
      </c>
    </row>
    <row r="41" spans="1:14" x14ac:dyDescent="0.45">
      <c r="A41">
        <v>40</v>
      </c>
      <c r="B41" s="2">
        <v>45228</v>
      </c>
      <c r="C41" s="2" t="str">
        <f t="shared" si="0"/>
        <v>2023-10-29</v>
      </c>
      <c r="D41">
        <v>1</v>
      </c>
      <c r="E41">
        <f t="shared" si="5"/>
        <v>1671095.0160600001</v>
      </c>
      <c r="F41">
        <v>12800</v>
      </c>
      <c r="G41">
        <f t="shared" si="2"/>
        <v>1683895.0160600001</v>
      </c>
      <c r="H41" t="s">
        <v>0</v>
      </c>
      <c r="I41" t="s">
        <v>34</v>
      </c>
      <c r="J41" t="s">
        <v>61</v>
      </c>
      <c r="K41" s="1" t="s">
        <v>76</v>
      </c>
      <c r="L41">
        <v>1</v>
      </c>
      <c r="M41">
        <v>0</v>
      </c>
      <c r="N41" s="4">
        <f t="shared" si="4"/>
        <v>3.1390000000000002</v>
      </c>
    </row>
    <row r="42" spans="1:14" x14ac:dyDescent="0.45">
      <c r="A42">
        <v>41</v>
      </c>
      <c r="B42" s="2">
        <v>45229</v>
      </c>
      <c r="C42" s="2" t="str">
        <f t="shared" si="0"/>
        <v>2023-10-30</v>
      </c>
      <c r="N42" s="4"/>
    </row>
    <row r="43" spans="1:14" x14ac:dyDescent="0.45">
      <c r="A43">
        <v>42</v>
      </c>
      <c r="B43" s="2">
        <v>45230</v>
      </c>
      <c r="C43" s="2" t="str">
        <f t="shared" si="0"/>
        <v>2023-10-31</v>
      </c>
      <c r="N43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F4"/>
  <sheetViews>
    <sheetView workbookViewId="0">
      <selection activeCell="H6" sqref="H6"/>
    </sheetView>
  </sheetViews>
  <sheetFormatPr baseColWidth="10" defaultRowHeight="14.25" x14ac:dyDescent="0.45"/>
  <cols>
    <col min="2" max="2" width="11.33203125" style="3" bestFit="1" customWidth="1"/>
    <col min="3" max="6" width="10.73046875" bestFit="1" customWidth="1"/>
  </cols>
  <sheetData>
    <row r="1" spans="1:6" x14ac:dyDescent="0.4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</row>
    <row r="2" spans="1:6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6" x14ac:dyDescent="0.45">
      <c r="A3">
        <v>2</v>
      </c>
      <c r="B3" s="3" cm="1">
        <f t="array" ref="B3">B2+B2*INDEX(bets!$N:$N,COUNTA(bets!$N:$N))/100</f>
        <v>473422.95</v>
      </c>
      <c r="C3" s="3" cm="1">
        <f t="array" ref="C3">C2+C2*INDEX(bets!$N:$N,COUNTA(bets!$N:$N))/100</f>
        <v>56053.445175000001</v>
      </c>
      <c r="D3" s="3" cm="1">
        <f t="array" ref="D3">D2+D2*INDEX(bets!$N:$N,COUNTA(bets!$N:$N))/100</f>
        <v>83567.238299999997</v>
      </c>
      <c r="E3" s="3" cm="1">
        <f t="array" ref="E3">E2+E2*INDEX(bets!$N:$N,COUNTA(bets!$N:$N))/100</f>
        <v>33678.119475</v>
      </c>
      <c r="F3" s="3" cm="1">
        <f t="array" ref="F3">F2+F2*INDEX(bets!$N:$N,COUNTA(bets!$N:$N))/100</f>
        <v>26406.238949999999</v>
      </c>
    </row>
    <row r="4" spans="1:6" x14ac:dyDescent="0.4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A4" sqref="A4:F4"/>
    </sheetView>
  </sheetViews>
  <sheetFormatPr baseColWidth="10" defaultRowHeight="14.25" x14ac:dyDescent="0.45"/>
  <sheetData>
    <row r="1" spans="1:12" x14ac:dyDescent="0.4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  <c r="G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4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4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2023-11-02T21:22:45Z</dcterms:modified>
</cp:coreProperties>
</file>