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oises\Documents\FP&amp;A Course\"/>
    </mc:Choice>
  </mc:AlternateContent>
  <xr:revisionPtr revIDLastSave="0" documentId="13_ncr:1_{E2CFA1D7-41AE-4F6F-B977-A591292B3C8A}" xr6:coauthVersionLast="47" xr6:coauthVersionMax="47" xr10:uidLastSave="{00000000-0000-0000-0000-000000000000}"/>
  <bookViews>
    <workbookView xWindow="28702" yWindow="-98" windowWidth="28995" windowHeight="15675" activeTab="3" xr2:uid="{00000000-000D-0000-FFFF-FFFF00000000}"/>
    <workbookView xWindow="28702" yWindow="-98" windowWidth="28995" windowHeight="15675" activeTab="3" xr2:uid="{2A361B28-14F5-4080-9F0C-A934CE350D0E}"/>
  </bookViews>
  <sheets>
    <sheet name="Variance Analysis" sheetId="27" r:id="rId1"/>
    <sheet name="Price Volume Mix (PMV)" sheetId="28" r:id="rId2"/>
    <sheet name="PMV Case Study" sheetId="29" r:id="rId3"/>
    <sheet name="PMV Case Study Data Table" sheetId="30" r:id="rId4"/>
  </sheets>
  <definedNames>
    <definedName name="_xlnm._FilterDatabase" localSheetId="2" hidden="1">'PMV Case Study'!$C$6:$X$254</definedName>
    <definedName name="_xlchart.v1.0" hidden="1">'PMV Case Study Data Table'!$D$48:$D$52</definedName>
    <definedName name="_xlchart.v1.1" hidden="1">'PMV Case Study Data Table'!$E$48:$E$52</definedName>
    <definedName name="Circ">#REF!</definedName>
  </definedNames>
  <calcPr calcId="191029" calcMode="autoNoTable" iterate="1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30" l="1"/>
  <c r="E51" i="30"/>
  <c r="E50" i="30"/>
  <c r="E49" i="30"/>
  <c r="E48" i="30"/>
  <c r="Q42" i="30"/>
  <c r="Q41" i="30"/>
  <c r="Q39" i="30"/>
  <c r="Q38" i="30"/>
  <c r="Q37" i="30" s="1"/>
  <c r="Q36" i="30" s="1"/>
  <c r="Q34" i="30"/>
  <c r="Q33" i="30"/>
  <c r="Q31" i="30"/>
  <c r="Q30" i="30"/>
  <c r="Q29" i="30"/>
  <c r="Q40" i="30"/>
  <c r="Q32" i="30"/>
  <c r="P30" i="30"/>
  <c r="P31" i="30"/>
  <c r="P29" i="30" s="1"/>
  <c r="P33" i="30"/>
  <c r="P34" i="30"/>
  <c r="P38" i="30"/>
  <c r="P39" i="30"/>
  <c r="P41" i="30"/>
  <c r="P42" i="30"/>
  <c r="P32" i="30"/>
  <c r="L28" i="30"/>
  <c r="L40" i="30"/>
  <c r="L37" i="30"/>
  <c r="L36" i="30"/>
  <c r="L43" i="30" s="1"/>
  <c r="L32" i="30"/>
  <c r="L29" i="30"/>
  <c r="K36" i="30"/>
  <c r="K28" i="30"/>
  <c r="K40" i="30"/>
  <c r="K37" i="30"/>
  <c r="K32" i="30"/>
  <c r="K29" i="30"/>
  <c r="L42" i="30"/>
  <c r="K42" i="30"/>
  <c r="L41" i="30"/>
  <c r="K41" i="30"/>
  <c r="L39" i="30"/>
  <c r="K39" i="30"/>
  <c r="L38" i="30"/>
  <c r="K38" i="30"/>
  <c r="L34" i="30"/>
  <c r="K34" i="30"/>
  <c r="L33" i="30"/>
  <c r="K33" i="30"/>
  <c r="L31" i="30"/>
  <c r="L30" i="30"/>
  <c r="K31" i="30"/>
  <c r="K30" i="30"/>
  <c r="O43" i="30"/>
  <c r="O28" i="30"/>
  <c r="O36" i="30"/>
  <c r="O40" i="30"/>
  <c r="O37" i="30"/>
  <c r="O32" i="30"/>
  <c r="O29" i="30"/>
  <c r="O42" i="30"/>
  <c r="O41" i="30"/>
  <c r="O39" i="30"/>
  <c r="O38" i="30"/>
  <c r="O34" i="30"/>
  <c r="O33" i="30"/>
  <c r="O31" i="30"/>
  <c r="O30" i="30"/>
  <c r="H36" i="30"/>
  <c r="E36" i="30"/>
  <c r="H28" i="30"/>
  <c r="E28" i="30"/>
  <c r="H29" i="30"/>
  <c r="H32" i="30"/>
  <c r="H37" i="30"/>
  <c r="H40" i="30"/>
  <c r="E40" i="30"/>
  <c r="E37" i="30"/>
  <c r="E32" i="30"/>
  <c r="E29" i="30"/>
  <c r="E39" i="30"/>
  <c r="E38" i="30"/>
  <c r="E42" i="30"/>
  <c r="E41" i="30"/>
  <c r="H42" i="30"/>
  <c r="H41" i="30"/>
  <c r="H39" i="30"/>
  <c r="H38" i="30"/>
  <c r="H34" i="30"/>
  <c r="H33" i="30"/>
  <c r="H31" i="30"/>
  <c r="H30" i="30"/>
  <c r="E34" i="30"/>
  <c r="E31" i="30"/>
  <c r="E30" i="30"/>
  <c r="N43" i="30"/>
  <c r="N42" i="30"/>
  <c r="N41" i="30"/>
  <c r="N40" i="30"/>
  <c r="N39" i="30"/>
  <c r="N38" i="30"/>
  <c r="N37" i="30"/>
  <c r="N30" i="30"/>
  <c r="N31" i="30"/>
  <c r="N32" i="30"/>
  <c r="N33" i="30"/>
  <c r="N34" i="30"/>
  <c r="N29" i="30"/>
  <c r="K43" i="30"/>
  <c r="C36" i="30"/>
  <c r="I40" i="30"/>
  <c r="G40" i="30"/>
  <c r="F40" i="30"/>
  <c r="D40" i="30"/>
  <c r="I37" i="30"/>
  <c r="G37" i="30"/>
  <c r="F37" i="30"/>
  <c r="F36" i="30" s="1"/>
  <c r="D37" i="30"/>
  <c r="I32" i="30"/>
  <c r="G32" i="30"/>
  <c r="F32" i="30"/>
  <c r="D32" i="30"/>
  <c r="I29" i="30"/>
  <c r="G29" i="30"/>
  <c r="F29" i="30"/>
  <c r="F28" i="30" s="1"/>
  <c r="D29" i="30"/>
  <c r="C39" i="30"/>
  <c r="C40" i="30"/>
  <c r="C41" i="30"/>
  <c r="C42" i="30"/>
  <c r="C43" i="30"/>
  <c r="C34" i="30"/>
  <c r="C37" i="30"/>
  <c r="C38" i="30"/>
  <c r="C29" i="30"/>
  <c r="C30" i="30"/>
  <c r="C31" i="30"/>
  <c r="C32" i="30"/>
  <c r="C33" i="30"/>
  <c r="C28" i="30"/>
  <c r="Q28" i="30" l="1"/>
  <c r="Q43" i="30" s="1"/>
  <c r="P28" i="30"/>
  <c r="P40" i="30"/>
  <c r="P37" i="30"/>
  <c r="P36" i="30" s="1"/>
  <c r="G36" i="30"/>
  <c r="G43" i="30" s="1"/>
  <c r="G28" i="30"/>
  <c r="F43" i="30"/>
  <c r="I36" i="30"/>
  <c r="D28" i="30"/>
  <c r="I28" i="30"/>
  <c r="N28" i="30" s="1"/>
  <c r="D36" i="30"/>
  <c r="P43" i="30" l="1"/>
  <c r="I43" i="30"/>
  <c r="H43" i="30" s="1"/>
  <c r="D43" i="30"/>
  <c r="E43" i="30" s="1"/>
  <c r="N36" i="30"/>
  <c r="L254" i="29" l="1"/>
  <c r="K254" i="29"/>
  <c r="L253" i="29"/>
  <c r="K253" i="29"/>
  <c r="L252" i="29"/>
  <c r="K252" i="29"/>
  <c r="L251" i="29"/>
  <c r="K251" i="29"/>
  <c r="L250" i="29"/>
  <c r="K250" i="29"/>
  <c r="L249" i="29"/>
  <c r="K249" i="29"/>
  <c r="L248" i="29"/>
  <c r="K248" i="29"/>
  <c r="L247" i="29"/>
  <c r="K247" i="29"/>
  <c r="L246" i="29"/>
  <c r="K246" i="29"/>
  <c r="L245" i="29"/>
  <c r="K245" i="29"/>
  <c r="L244" i="29"/>
  <c r="K244" i="29"/>
  <c r="L243" i="29"/>
  <c r="K243" i="29"/>
  <c r="L242" i="29"/>
  <c r="K242" i="29"/>
  <c r="L241" i="29"/>
  <c r="K241" i="29"/>
  <c r="L240" i="29"/>
  <c r="K240" i="29"/>
  <c r="L239" i="29"/>
  <c r="K239" i="29"/>
  <c r="L238" i="29"/>
  <c r="K238" i="29"/>
  <c r="L237" i="29"/>
  <c r="K237" i="29"/>
  <c r="L236" i="29"/>
  <c r="K236" i="29"/>
  <c r="L235" i="29"/>
  <c r="K235" i="29"/>
  <c r="L234" i="29"/>
  <c r="K234" i="29"/>
  <c r="L233" i="29"/>
  <c r="K233" i="29"/>
  <c r="L232" i="29"/>
  <c r="K232" i="29"/>
  <c r="L231" i="29"/>
  <c r="K231" i="29"/>
  <c r="L230" i="29"/>
  <c r="K230" i="29"/>
  <c r="L229" i="29"/>
  <c r="K229" i="29"/>
  <c r="L228" i="29"/>
  <c r="K228" i="29"/>
  <c r="L227" i="29"/>
  <c r="K227" i="29"/>
  <c r="L226" i="29"/>
  <c r="K226" i="29"/>
  <c r="L225" i="29"/>
  <c r="K225" i="29"/>
  <c r="L224" i="29"/>
  <c r="K224" i="29"/>
  <c r="L223" i="29"/>
  <c r="K223" i="29"/>
  <c r="L222" i="29"/>
  <c r="K222" i="29"/>
  <c r="L221" i="29"/>
  <c r="K221" i="29"/>
  <c r="L220" i="29"/>
  <c r="K220" i="29"/>
  <c r="L219" i="29"/>
  <c r="K219" i="29"/>
  <c r="L218" i="29"/>
  <c r="K218" i="29"/>
  <c r="L217" i="29"/>
  <c r="K217" i="29"/>
  <c r="L216" i="29"/>
  <c r="K216" i="29"/>
  <c r="L215" i="29"/>
  <c r="K215" i="29"/>
  <c r="L214" i="29"/>
  <c r="K214" i="29"/>
  <c r="L213" i="29"/>
  <c r="K213" i="29"/>
  <c r="L212" i="29"/>
  <c r="K212" i="29"/>
  <c r="L211" i="29"/>
  <c r="K211" i="29"/>
  <c r="L210" i="29"/>
  <c r="K210" i="29"/>
  <c r="L209" i="29"/>
  <c r="K209" i="29"/>
  <c r="L208" i="29"/>
  <c r="K208" i="29"/>
  <c r="L207" i="29"/>
  <c r="K207" i="29"/>
  <c r="L206" i="29"/>
  <c r="K206" i="29"/>
  <c r="L205" i="29"/>
  <c r="K205" i="29"/>
  <c r="L204" i="29"/>
  <c r="K204" i="29"/>
  <c r="L203" i="29"/>
  <c r="K203" i="29"/>
  <c r="L202" i="29"/>
  <c r="K202" i="29"/>
  <c r="L201" i="29"/>
  <c r="K201" i="29"/>
  <c r="L200" i="29"/>
  <c r="K200" i="29"/>
  <c r="L199" i="29"/>
  <c r="K199" i="29"/>
  <c r="L198" i="29"/>
  <c r="K198" i="29"/>
  <c r="L197" i="29"/>
  <c r="K197" i="29"/>
  <c r="L196" i="29"/>
  <c r="K196" i="29"/>
  <c r="L195" i="29"/>
  <c r="K195" i="29"/>
  <c r="L194" i="29"/>
  <c r="K194" i="29"/>
  <c r="L193" i="29"/>
  <c r="K193" i="29"/>
  <c r="L192" i="29"/>
  <c r="K192" i="29"/>
  <c r="L191" i="29"/>
  <c r="K191" i="29"/>
  <c r="L190" i="29"/>
  <c r="K190" i="29"/>
  <c r="L189" i="29"/>
  <c r="K189" i="29"/>
  <c r="L188" i="29"/>
  <c r="K188" i="29"/>
  <c r="L187" i="29"/>
  <c r="K187" i="29"/>
  <c r="L186" i="29"/>
  <c r="K186" i="29"/>
  <c r="L185" i="29"/>
  <c r="K185" i="29"/>
  <c r="L184" i="29"/>
  <c r="K184" i="29"/>
  <c r="L183" i="29"/>
  <c r="K183" i="29"/>
  <c r="L182" i="29"/>
  <c r="K182" i="29"/>
  <c r="L181" i="29"/>
  <c r="K181" i="29"/>
  <c r="L180" i="29"/>
  <c r="K180" i="29"/>
  <c r="L179" i="29"/>
  <c r="K179" i="29"/>
  <c r="L178" i="29"/>
  <c r="K178" i="29"/>
  <c r="L177" i="29"/>
  <c r="K177" i="29"/>
  <c r="L176" i="29"/>
  <c r="K176" i="29"/>
  <c r="L175" i="29"/>
  <c r="K175" i="29"/>
  <c r="L174" i="29"/>
  <c r="K174" i="29"/>
  <c r="L173" i="29"/>
  <c r="K173" i="29"/>
  <c r="L172" i="29"/>
  <c r="K172" i="29"/>
  <c r="L171" i="29"/>
  <c r="K171" i="29"/>
  <c r="L170" i="29"/>
  <c r="K170" i="29"/>
  <c r="L169" i="29"/>
  <c r="K169" i="29"/>
  <c r="L168" i="29"/>
  <c r="K168" i="29"/>
  <c r="L167" i="29"/>
  <c r="K167" i="29"/>
  <c r="L166" i="29"/>
  <c r="K166" i="29"/>
  <c r="L165" i="29"/>
  <c r="K165" i="29"/>
  <c r="L164" i="29"/>
  <c r="K164" i="29"/>
  <c r="L163" i="29"/>
  <c r="K163" i="29"/>
  <c r="L162" i="29"/>
  <c r="K162" i="29"/>
  <c r="L161" i="29"/>
  <c r="K161" i="29"/>
  <c r="L160" i="29"/>
  <c r="K160" i="29"/>
  <c r="L159" i="29"/>
  <c r="K159" i="29"/>
  <c r="L158" i="29"/>
  <c r="K158" i="29"/>
  <c r="L157" i="29"/>
  <c r="K157" i="29"/>
  <c r="L156" i="29"/>
  <c r="K156" i="29"/>
  <c r="L155" i="29"/>
  <c r="K155" i="29"/>
  <c r="L154" i="29"/>
  <c r="K154" i="29"/>
  <c r="L153" i="29"/>
  <c r="K153" i="29"/>
  <c r="L152" i="29"/>
  <c r="K152" i="29"/>
  <c r="L151" i="29"/>
  <c r="K151" i="29"/>
  <c r="L150" i="29"/>
  <c r="K150" i="29"/>
  <c r="L149" i="29"/>
  <c r="K149" i="29"/>
  <c r="L148" i="29"/>
  <c r="K148" i="29"/>
  <c r="L147" i="29"/>
  <c r="K147" i="29"/>
  <c r="L146" i="29"/>
  <c r="K146" i="29"/>
  <c r="L145" i="29"/>
  <c r="K145" i="29"/>
  <c r="L144" i="29"/>
  <c r="K144" i="29"/>
  <c r="L143" i="29"/>
  <c r="K143" i="29"/>
  <c r="L142" i="29"/>
  <c r="K142" i="29"/>
  <c r="L141" i="29"/>
  <c r="K141" i="29"/>
  <c r="L140" i="29"/>
  <c r="K140" i="29"/>
  <c r="L139" i="29"/>
  <c r="K139" i="29"/>
  <c r="L138" i="29"/>
  <c r="K138" i="29"/>
  <c r="L137" i="29"/>
  <c r="K137" i="29"/>
  <c r="L136" i="29"/>
  <c r="K136" i="29"/>
  <c r="L135" i="29"/>
  <c r="K135" i="29"/>
  <c r="L134" i="29"/>
  <c r="K134" i="29"/>
  <c r="L133" i="29"/>
  <c r="K133" i="29"/>
  <c r="L132" i="29"/>
  <c r="K132" i="29"/>
  <c r="L131" i="29"/>
  <c r="K131" i="29"/>
  <c r="L130" i="29"/>
  <c r="K130" i="29"/>
  <c r="L129" i="29"/>
  <c r="K129" i="29"/>
  <c r="L128" i="29"/>
  <c r="K128" i="29"/>
  <c r="L127" i="29"/>
  <c r="K127" i="29"/>
  <c r="L126" i="29"/>
  <c r="K126" i="29"/>
  <c r="L125" i="29"/>
  <c r="K125" i="29"/>
  <c r="L124" i="29"/>
  <c r="K124" i="29"/>
  <c r="L123" i="29"/>
  <c r="K123" i="29"/>
  <c r="L122" i="29"/>
  <c r="K122" i="29"/>
  <c r="L121" i="29"/>
  <c r="K121" i="29"/>
  <c r="L120" i="29"/>
  <c r="K120" i="29"/>
  <c r="L119" i="29"/>
  <c r="K119" i="29"/>
  <c r="L118" i="29"/>
  <c r="K118" i="29"/>
  <c r="L117" i="29"/>
  <c r="K117" i="29"/>
  <c r="L116" i="29"/>
  <c r="K116" i="29"/>
  <c r="L115" i="29"/>
  <c r="K115" i="29"/>
  <c r="L114" i="29"/>
  <c r="K114" i="29"/>
  <c r="L113" i="29"/>
  <c r="K113" i="29"/>
  <c r="L112" i="29"/>
  <c r="K112" i="29"/>
  <c r="L111" i="29"/>
  <c r="K111" i="29"/>
  <c r="L110" i="29"/>
  <c r="K110" i="29"/>
  <c r="L109" i="29"/>
  <c r="K109" i="29"/>
  <c r="L108" i="29"/>
  <c r="K108" i="29"/>
  <c r="L107" i="29"/>
  <c r="K107" i="29"/>
  <c r="L106" i="29"/>
  <c r="K106" i="29"/>
  <c r="L105" i="29"/>
  <c r="K105" i="29"/>
  <c r="L104" i="29"/>
  <c r="K104" i="29"/>
  <c r="L103" i="29"/>
  <c r="K103" i="29"/>
  <c r="L102" i="29"/>
  <c r="K102" i="29"/>
  <c r="L101" i="29"/>
  <c r="K101" i="29"/>
  <c r="L100" i="29"/>
  <c r="K100" i="29"/>
  <c r="L99" i="29"/>
  <c r="K99" i="29"/>
  <c r="L98" i="29"/>
  <c r="K98" i="29"/>
  <c r="L97" i="29"/>
  <c r="K97" i="29"/>
  <c r="L96" i="29"/>
  <c r="K96" i="29"/>
  <c r="L95" i="29"/>
  <c r="K95" i="29"/>
  <c r="L94" i="29"/>
  <c r="K94" i="29"/>
  <c r="L93" i="29"/>
  <c r="K93" i="29"/>
  <c r="L92" i="29"/>
  <c r="K92" i="29"/>
  <c r="L91" i="29"/>
  <c r="K91" i="29"/>
  <c r="L90" i="29"/>
  <c r="K90" i="29"/>
  <c r="L89" i="29"/>
  <c r="K89" i="29"/>
  <c r="L88" i="29"/>
  <c r="K88" i="29"/>
  <c r="L87" i="29"/>
  <c r="K87" i="29"/>
  <c r="L86" i="29"/>
  <c r="K86" i="29"/>
  <c r="L85" i="29"/>
  <c r="K85" i="29"/>
  <c r="L84" i="29"/>
  <c r="K84" i="29"/>
  <c r="L83" i="29"/>
  <c r="K83" i="29"/>
  <c r="L82" i="29"/>
  <c r="K82" i="29"/>
  <c r="L81" i="29"/>
  <c r="K81" i="29"/>
  <c r="L80" i="29"/>
  <c r="K80" i="29"/>
  <c r="L79" i="29"/>
  <c r="K79" i="29"/>
  <c r="L78" i="29"/>
  <c r="K78" i="29"/>
  <c r="L77" i="29"/>
  <c r="K77" i="29"/>
  <c r="L76" i="29"/>
  <c r="K76" i="29"/>
  <c r="L75" i="29"/>
  <c r="K75" i="29"/>
  <c r="L74" i="29"/>
  <c r="K74" i="29"/>
  <c r="L73" i="29"/>
  <c r="K73" i="29"/>
  <c r="L72" i="29"/>
  <c r="K72" i="29"/>
  <c r="L71" i="29"/>
  <c r="K71" i="29"/>
  <c r="L70" i="29"/>
  <c r="K70" i="29"/>
  <c r="L69" i="29"/>
  <c r="K69" i="29"/>
  <c r="L68" i="29"/>
  <c r="K68" i="29"/>
  <c r="L67" i="29"/>
  <c r="K67" i="29"/>
  <c r="L66" i="29"/>
  <c r="K66" i="29"/>
  <c r="L65" i="29"/>
  <c r="K65" i="29"/>
  <c r="L64" i="29"/>
  <c r="K64" i="29"/>
  <c r="L63" i="29"/>
  <c r="K63" i="29"/>
  <c r="L62" i="29"/>
  <c r="K62" i="29"/>
  <c r="L61" i="29"/>
  <c r="K61" i="29"/>
  <c r="L60" i="29"/>
  <c r="K60" i="29"/>
  <c r="L59" i="29"/>
  <c r="K59" i="29"/>
  <c r="L58" i="29"/>
  <c r="K58" i="29"/>
  <c r="L57" i="29"/>
  <c r="K57" i="29"/>
  <c r="L56" i="29"/>
  <c r="K56" i="29"/>
  <c r="L55" i="29"/>
  <c r="K55" i="29"/>
  <c r="L54" i="29"/>
  <c r="K54" i="29"/>
  <c r="L53" i="29"/>
  <c r="K53" i="29"/>
  <c r="L52" i="29"/>
  <c r="K52" i="29"/>
  <c r="L51" i="29"/>
  <c r="K51" i="29"/>
  <c r="L50" i="29"/>
  <c r="K50" i="29"/>
  <c r="L49" i="29"/>
  <c r="K49" i="29"/>
  <c r="L48" i="29"/>
  <c r="K48" i="29"/>
  <c r="L47" i="29"/>
  <c r="K47" i="29"/>
  <c r="L46" i="29"/>
  <c r="K46" i="29"/>
  <c r="L45" i="29"/>
  <c r="K45" i="29"/>
  <c r="L44" i="29"/>
  <c r="K44" i="29"/>
  <c r="L43" i="29"/>
  <c r="K43" i="29"/>
  <c r="L42" i="29"/>
  <c r="K42" i="29"/>
  <c r="L41" i="29"/>
  <c r="K41" i="29"/>
  <c r="L40" i="29"/>
  <c r="K40" i="29"/>
  <c r="L39" i="29"/>
  <c r="K39" i="29"/>
  <c r="L38" i="29"/>
  <c r="K38" i="29"/>
  <c r="L37" i="29"/>
  <c r="K37" i="29"/>
  <c r="L36" i="29"/>
  <c r="K36" i="29"/>
  <c r="L35" i="29"/>
  <c r="K35" i="29"/>
  <c r="L34" i="29"/>
  <c r="K34" i="29"/>
  <c r="L33" i="29"/>
  <c r="K33" i="29"/>
  <c r="L32" i="29"/>
  <c r="K32" i="29"/>
  <c r="L31" i="29"/>
  <c r="K31" i="29"/>
  <c r="L30" i="29"/>
  <c r="K30" i="29"/>
  <c r="L29" i="29"/>
  <c r="K29" i="29"/>
  <c r="L28" i="29"/>
  <c r="K28" i="29"/>
  <c r="L27" i="29"/>
  <c r="K27" i="29"/>
  <c r="L26" i="29"/>
  <c r="K26" i="29"/>
  <c r="L25" i="29"/>
  <c r="K25" i="29"/>
  <c r="L24" i="29"/>
  <c r="K24" i="29"/>
  <c r="L23" i="29"/>
  <c r="K23" i="29"/>
  <c r="L22" i="29"/>
  <c r="K22" i="29"/>
  <c r="L21" i="29"/>
  <c r="K21" i="29"/>
  <c r="L20" i="29"/>
  <c r="K20" i="29"/>
  <c r="L19" i="29"/>
  <c r="K19" i="29"/>
  <c r="L18" i="29"/>
  <c r="K18" i="29"/>
  <c r="L17" i="29"/>
  <c r="K17" i="29"/>
  <c r="L16" i="29"/>
  <c r="K16" i="29"/>
  <c r="L15" i="29"/>
  <c r="K15" i="29"/>
  <c r="L14" i="29"/>
  <c r="K14" i="29"/>
  <c r="L13" i="29"/>
  <c r="K13" i="29"/>
  <c r="L12" i="29"/>
  <c r="K12" i="29"/>
  <c r="L11" i="29"/>
  <c r="K11" i="29"/>
  <c r="L10" i="29"/>
  <c r="K10" i="29"/>
  <c r="L9" i="29"/>
  <c r="K9" i="29"/>
  <c r="L8" i="29"/>
  <c r="K8" i="29"/>
  <c r="L7" i="29"/>
  <c r="K7" i="29"/>
  <c r="X19" i="28" l="1"/>
  <c r="W21" i="28"/>
  <c r="X21" i="28"/>
  <c r="W19" i="28"/>
  <c r="W20" i="28"/>
  <c r="X20" i="28"/>
  <c r="W18" i="28"/>
  <c r="X18" i="28"/>
  <c r="S20" i="28"/>
  <c r="S19" i="28"/>
  <c r="S18" i="28"/>
  <c r="S21" i="28" s="1"/>
  <c r="N20" i="28"/>
  <c r="N18" i="28"/>
  <c r="N21" i="28" s="1"/>
  <c r="V19" i="28"/>
  <c r="V20" i="28"/>
  <c r="V18" i="28"/>
  <c r="P20" i="28"/>
  <c r="P19" i="28"/>
  <c r="P18" i="28"/>
  <c r="P21" i="28" s="1"/>
  <c r="Q21" i="28" s="1"/>
  <c r="R21" i="28"/>
  <c r="K19" i="28"/>
  <c r="K20" i="28"/>
  <c r="U20" i="28" s="1"/>
  <c r="K18" i="28"/>
  <c r="U18" i="28" s="1"/>
  <c r="M21" i="28"/>
  <c r="N19" i="28" s="1"/>
  <c r="F8" i="28"/>
  <c r="G8" i="28" s="1"/>
  <c r="F9" i="28"/>
  <c r="D11" i="28" s="1"/>
  <c r="F7" i="28"/>
  <c r="G7" i="28" s="1"/>
  <c r="G7" i="27"/>
  <c r="F7" i="27"/>
  <c r="V21" i="28" l="1"/>
  <c r="K21" i="28"/>
  <c r="L21" i="28" s="1"/>
  <c r="U19" i="28"/>
  <c r="U21" i="28" s="1"/>
  <c r="G9" i="28"/>
  <c r="D12" i="28"/>
</calcChain>
</file>

<file path=xl/sharedStrings.xml><?xml version="1.0" encoding="utf-8"?>
<sst xmlns="http://schemas.openxmlformats.org/spreadsheetml/2006/main" count="842" uniqueCount="61">
  <si>
    <t>Revenue</t>
  </si>
  <si>
    <t>Line Item</t>
  </si>
  <si>
    <t>Budget</t>
  </si>
  <si>
    <t>Actuals</t>
  </si>
  <si>
    <t>Variance ($)</t>
  </si>
  <si>
    <t>Sales</t>
  </si>
  <si>
    <t>PVM Analysis</t>
  </si>
  <si>
    <t>Price</t>
  </si>
  <si>
    <t>Product</t>
  </si>
  <si>
    <t>Volume</t>
  </si>
  <si>
    <t>Delta</t>
  </si>
  <si>
    <t>Price Effect</t>
  </si>
  <si>
    <t>Volume Effect</t>
  </si>
  <si>
    <t>Variance</t>
  </si>
  <si>
    <t>Total</t>
  </si>
  <si>
    <t>A</t>
  </si>
  <si>
    <t>B</t>
  </si>
  <si>
    <t>C</t>
  </si>
  <si>
    <t>Volume (Quantity) Effect</t>
  </si>
  <si>
    <t>Volume (Mix) Effect</t>
  </si>
  <si>
    <t>Volume % Total</t>
  </si>
  <si>
    <t>Day</t>
  </si>
  <si>
    <t>Country</t>
  </si>
  <si>
    <t>Distribution channel</t>
  </si>
  <si>
    <t>Actuals Qty</t>
  </si>
  <si>
    <t>Budget Qty</t>
  </si>
  <si>
    <t>Actual Price</t>
  </si>
  <si>
    <t>Budget Price</t>
  </si>
  <si>
    <t>Actual Revenue</t>
  </si>
  <si>
    <t>Budget Revenue</t>
  </si>
  <si>
    <t>Electric desks</t>
  </si>
  <si>
    <t>Germany</t>
  </si>
  <si>
    <t>Distributors</t>
  </si>
  <si>
    <t>Standard desks</t>
  </si>
  <si>
    <t>USA</t>
  </si>
  <si>
    <t>Online store</t>
  </si>
  <si>
    <t>Revenue Variance</t>
  </si>
  <si>
    <t>Row Labels</t>
  </si>
  <si>
    <t>Grand Total</t>
  </si>
  <si>
    <t>Sum of Actuals Qty</t>
  </si>
  <si>
    <t>Average of Actual Price</t>
  </si>
  <si>
    <t>Sum of Actual Revenue</t>
  </si>
  <si>
    <t>Sum of Budget Qty</t>
  </si>
  <si>
    <t>Average of Budget Price</t>
  </si>
  <si>
    <t>Sum of Budget Revenue</t>
  </si>
  <si>
    <t>Actual % Total</t>
  </si>
  <si>
    <t>Budget % Total</t>
  </si>
  <si>
    <t>Mix Effect</t>
  </si>
  <si>
    <t>Quantity Effect</t>
  </si>
  <si>
    <t>Overall</t>
  </si>
  <si>
    <t>Volume Quantity Impact</t>
  </si>
  <si>
    <t>Price Impact</t>
  </si>
  <si>
    <t>Mix Impact</t>
  </si>
  <si>
    <t>1) Why did Germany sell significantly less?</t>
  </si>
  <si>
    <t>2) What happened with pricing in the US?</t>
  </si>
  <si>
    <t>Need to Figure Out</t>
  </si>
  <si>
    <t>1.1) What did electric desks in Germany took such a hit?</t>
  </si>
  <si>
    <t>1.2) It's coming from distributors for both types of products, what happened there?</t>
  </si>
  <si>
    <t>2.1) Did we sell more on electric desks as a result of pricing decrease there? Is it worth it?</t>
  </si>
  <si>
    <t>2.2) What happened to standard desks, why did a drop in price result in fewer units?</t>
  </si>
  <si>
    <t>** Data from Nicolas Boucher FP&amp;A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</si>
</sst>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7" formatCode="&quot;$&quot;#,##0.00_);\(&quot;$&quot;#,##0.00\)"/>
    <numFmt numFmtId="167" formatCode="#,##0_);\(#,##0\);\–_-"/>
    <numFmt numFmtId="177" formatCode="#,##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465926084170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5" fontId="6" fillId="0" borderId="0"/>
    <xf numFmtId="5" fontId="5" fillId="0" borderId="0"/>
    <xf numFmtId="0" fontId="9" fillId="0" borderId="0"/>
    <xf numFmtId="0" fontId="13" fillId="0" borderId="0"/>
  </cellStyleXfs>
  <cellXfs count="61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7" fontId="0" fillId="0" borderId="0" xfId="0" applyNumberFormat="1"/>
    <xf numFmtId="0" fontId="0" fillId="0" borderId="0" xfId="0" applyAlignment="1">
      <alignment horizontal="left" indent="1"/>
    </xf>
    <xf numFmtId="167" fontId="0" fillId="0" borderId="0" xfId="0" applyNumberFormat="1"/>
    <xf numFmtId="167" fontId="3" fillId="0" borderId="0" xfId="0" applyNumberFormat="1" applyFont="1"/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5" fontId="0" fillId="0" borderId="0" xfId="0" applyNumberFormat="1"/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5" fontId="6" fillId="0" borderId="0" xfId="2"/>
    <xf numFmtId="5" fontId="8" fillId="0" borderId="0" xfId="2" applyFont="1"/>
    <xf numFmtId="9" fontId="11" fillId="0" borderId="0" xfId="2" applyNumberFormat="1" applyFont="1"/>
    <xf numFmtId="167" fontId="6" fillId="0" borderId="0" xfId="0" applyNumberFormat="1" applyFont="1"/>
    <xf numFmtId="0" fontId="3" fillId="4" borderId="1" xfId="0" applyFont="1" applyFill="1" applyBorder="1" applyAlignment="1">
      <alignment horizontal="left"/>
    </xf>
    <xf numFmtId="5" fontId="3" fillId="0" borderId="0" xfId="0" applyNumberFormat="1" applyFont="1"/>
    <xf numFmtId="5" fontId="10" fillId="0" borderId="0" xfId="2" applyFont="1"/>
    <xf numFmtId="0" fontId="3" fillId="4" borderId="0" xfId="0" applyFont="1" applyFill="1" applyAlignment="1">
      <alignment horizontal="centerContinuous"/>
    </xf>
    <xf numFmtId="0" fontId="3" fillId="4" borderId="1" xfId="0" applyFont="1" applyFill="1" applyBorder="1" applyAlignment="1">
      <alignment horizontal="center" wrapText="1"/>
    </xf>
    <xf numFmtId="5" fontId="11" fillId="0" borderId="0" xfId="2" applyFont="1"/>
    <xf numFmtId="9" fontId="12" fillId="0" borderId="0" xfId="2" applyNumberFormat="1" applyFont="1"/>
    <xf numFmtId="9" fontId="7" fillId="0" borderId="0" xfId="0" applyNumberFormat="1" applyFont="1"/>
    <xf numFmtId="0" fontId="14" fillId="0" borderId="0" xfId="5" applyFont="1" applyAlignment="1">
      <alignment vertical="center" wrapText="1"/>
    </xf>
    <xf numFmtId="0" fontId="13" fillId="0" borderId="0" xfId="5" applyAlignment="1">
      <alignment vertical="center" wrapText="1"/>
    </xf>
    <xf numFmtId="0" fontId="15" fillId="0" borderId="0" xfId="5" applyFont="1"/>
    <xf numFmtId="14" fontId="15" fillId="0" borderId="0" xfId="5" applyNumberFormat="1" applyFont="1"/>
    <xf numFmtId="3" fontId="16" fillId="0" borderId="0" xfId="5" applyNumberFormat="1" applyFont="1"/>
    <xf numFmtId="177" fontId="16" fillId="0" borderId="0" xfId="5" applyNumberFormat="1" applyFont="1"/>
    <xf numFmtId="0" fontId="13" fillId="0" borderId="0" xfId="5"/>
    <xf numFmtId="0" fontId="13" fillId="3" borderId="0" xfId="5" applyFill="1"/>
    <xf numFmtId="3" fontId="16" fillId="3" borderId="0" xfId="5" applyNumberFormat="1" applyFont="1" applyFill="1"/>
    <xf numFmtId="177" fontId="16" fillId="3" borderId="0" xfId="5" applyNumberFormat="1" applyFont="1" applyFill="1"/>
    <xf numFmtId="0" fontId="13" fillId="4" borderId="0" xfId="5" applyFill="1"/>
    <xf numFmtId="3" fontId="16" fillId="4" borderId="0" xfId="5" applyNumberFormat="1" applyFont="1" applyFill="1"/>
    <xf numFmtId="177" fontId="16" fillId="4" borderId="0" xfId="5" applyNumberFormat="1" applyFont="1" applyFill="1"/>
    <xf numFmtId="0" fontId="14" fillId="4" borderId="0" xfId="5" applyFont="1" applyFill="1" applyAlignment="1">
      <alignment vertical="center" wrapText="1"/>
    </xf>
    <xf numFmtId="177" fontId="14" fillId="4" borderId="0" xfId="5" applyNumberFormat="1" applyFont="1" applyFill="1" applyAlignment="1">
      <alignment vertical="center" wrapText="1"/>
    </xf>
    <xf numFmtId="0" fontId="0" fillId="0" borderId="0" xfId="0" applyAlignment="1">
      <alignment horizontal="left" indent="2"/>
    </xf>
    <xf numFmtId="177" fontId="0" fillId="0" borderId="0" xfId="0" applyNumberFormat="1"/>
    <xf numFmtId="3" fontId="0" fillId="0" borderId="0" xfId="0" applyNumberFormat="1"/>
    <xf numFmtId="37" fontId="0" fillId="0" borderId="0" xfId="0" applyNumberFormat="1"/>
    <xf numFmtId="0" fontId="3" fillId="4" borderId="0" xfId="0" applyFont="1" applyFill="1"/>
    <xf numFmtId="177" fontId="3" fillId="0" borderId="0" xfId="0" applyNumberFormat="1" applyFont="1"/>
    <xf numFmtId="37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5" borderId="2" xfId="0" applyFont="1" applyFill="1" applyBorder="1"/>
    <xf numFmtId="37" fontId="3" fillId="5" borderId="2" xfId="0" applyNumberFormat="1" applyFont="1" applyFill="1" applyBorder="1"/>
    <xf numFmtId="177" fontId="3" fillId="5" borderId="2" xfId="0" applyNumberFormat="1" applyFont="1" applyFill="1" applyBorder="1"/>
    <xf numFmtId="37" fontId="3" fillId="2" borderId="1" xfId="0" applyNumberFormat="1" applyFont="1" applyFill="1" applyBorder="1"/>
    <xf numFmtId="177" fontId="3" fillId="2" borderId="1" xfId="0" applyNumberFormat="1" applyFont="1" applyFill="1" applyBorder="1"/>
    <xf numFmtId="9" fontId="3" fillId="2" borderId="1" xfId="1" applyFont="1" applyFill="1" applyBorder="1"/>
    <xf numFmtId="9" fontId="0" fillId="0" borderId="0" xfId="1" applyFont="1"/>
    <xf numFmtId="9" fontId="3" fillId="5" borderId="2" xfId="1" applyFont="1" applyFill="1" applyBorder="1"/>
    <xf numFmtId="9" fontId="3" fillId="0" borderId="0" xfId="1" applyFont="1"/>
    <xf numFmtId="0" fontId="17" fillId="0" borderId="0" xfId="0" applyFont="1"/>
  </cellXfs>
  <cellStyles count="6">
    <cellStyle name="Hardcode" xfId="2" xr:uid="{1BB99C08-82D5-4B6C-B177-13648D8324BE}"/>
    <cellStyle name="Link" xfId="4" xr:uid="{72F948FF-4675-47ED-AD90-6D4A091B8788}"/>
    <cellStyle name="Normal" xfId="0" builtinId="0"/>
    <cellStyle name="Normal 2" xfId="5" xr:uid="{43B76959-4FFC-4AF4-BF51-302308AC7EA8}"/>
    <cellStyle name="Percent" xfId="1" builtinId="5"/>
    <cellStyle name="Reference" xfId="3" xr:uid="{42F23E70-E971-4C4D-969E-888A460C3CBE}"/>
  </cellStyles>
  <dxfs count="24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177" formatCode="#,##0\ &quot;€&quot;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</dxfs>
  <tableStyles count="0" defaultTableStyle="TableStyleMedium2" defaultPivotStyle="PivotStyleLight16"/>
  <colors>
    <mruColors>
      <color rgb="FF0070C0"/>
      <color rgb="FFD9D9D9"/>
      <color rgb="FF2D2267"/>
      <color rgb="FFED7D31"/>
      <color rgb="FF3F3C3D"/>
      <color rgb="FF565F9B"/>
      <color rgb="FF7B6BCE"/>
      <color rgb="FFFFFFDD"/>
      <color rgb="FFFF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Sales PMV – Total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PMV – Total</a:t>
          </a:r>
        </a:p>
      </cx:txPr>
    </cx:title>
    <cx:plotArea>
      <cx:plotAreaRegion>
        <cx:series layoutId="waterfall" uniqueId="{02449994-0BCB-4963-AC4B-F55B28C7749B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271469</xdr:colOff>
      <xdr:row>53</xdr:row>
      <xdr:rowOff>95256</xdr:rowOff>
    </xdr:from>
    <xdr:to>
      <xdr:col>6</xdr:col>
      <xdr:colOff>857257</xdr:colOff>
      <xdr:row>68</xdr:row>
      <xdr:rowOff>123831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5D7F3BA-D5DA-E783-95AA-873A60361B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57" y="940118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ses" refreshedDate="45726.488863657411" createdVersion="8" refreshedVersion="8" minRefreshableVersion="3" recordCount="248" xr:uid="{659E3796-D3B8-45F7-9787-513633B551C5}">
  <cacheSource type="worksheet">
    <worksheetSource ref="C6:L254" sheet="PMV Case Study"/>
  </cacheSource>
  <cacheFields count="10">
    <cacheField name="Product" numFmtId="0">
      <sharedItems count="2">
        <s v="Electric desks"/>
        <s v="Standard desks"/>
      </sharedItems>
    </cacheField>
    <cacheField name="Day" numFmtId="14">
      <sharedItems containsSemiMixedTypes="0" containsNonDate="0" containsDate="1" containsString="0" minDate="2023-01-01T00:00:00" maxDate="2023-02-01T00:00:00"/>
    </cacheField>
    <cacheField name="Country" numFmtId="0">
      <sharedItems count="2">
        <s v="Germany"/>
        <s v="USA"/>
      </sharedItems>
    </cacheField>
    <cacheField name="Distribution channel" numFmtId="0">
      <sharedItems count="2">
        <s v="Distributors"/>
        <s v="Online store"/>
      </sharedItems>
    </cacheField>
    <cacheField name="Actuals Qty" numFmtId="3">
      <sharedItems containsString="0" containsBlank="1" containsNumber="1" containsInteger="1" minValue="4" maxValue="350"/>
    </cacheField>
    <cacheField name="Budget Qty" numFmtId="3">
      <sharedItems containsSemiMixedTypes="0" containsString="0" containsNumber="1" containsInteger="1" minValue="5" maxValue="345"/>
    </cacheField>
    <cacheField name="Actual Price" numFmtId="177">
      <sharedItems containsSemiMixedTypes="0" containsString="0" containsNumber="1" containsInteger="1" minValue="232" maxValue="1110"/>
    </cacheField>
    <cacheField name="Budget Price" numFmtId="3">
      <sharedItems containsSemiMixedTypes="0" containsString="0" containsNumber="1" containsInteger="1" minValue="245" maxValue="1100"/>
    </cacheField>
    <cacheField name="Actual Revenue" numFmtId="177">
      <sharedItems containsSemiMixedTypes="0" containsString="0" containsNumber="1" containsInteger="1" minValue="0" maxValue="98880"/>
    </cacheField>
    <cacheField name="Budget Revenue" numFmtId="177">
      <sharedItems containsSemiMixedTypes="0" containsString="0" containsNumber="1" containsInteger="1" minValue="2900" maxValue="9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  <d v="2023-01-01T00:00:00"/>
    <x v="0"/>
    <x v="0"/>
    <n v="10"/>
    <n v="35"/>
    <n v="727"/>
    <n v="700"/>
    <n v="7270"/>
    <n v="24500"/>
  </r>
  <r>
    <x v="1"/>
    <d v="2023-01-01T00:00:00"/>
    <x v="1"/>
    <x v="1"/>
    <n v="145"/>
    <n v="160"/>
    <n v="302"/>
    <n v="300"/>
    <n v="43790"/>
    <n v="48000"/>
  </r>
  <r>
    <x v="1"/>
    <d v="2023-01-01T00:00:00"/>
    <x v="0"/>
    <x v="0"/>
    <m/>
    <n v="10"/>
    <n v="304"/>
    <n v="290"/>
    <n v="0"/>
    <n v="2900"/>
  </r>
  <r>
    <x v="0"/>
    <d v="2023-01-01T00:00:00"/>
    <x v="1"/>
    <x v="1"/>
    <n v="48"/>
    <n v="50"/>
    <n v="987"/>
    <n v="1000"/>
    <n v="47376"/>
    <n v="50000"/>
  </r>
  <r>
    <x v="0"/>
    <d v="2023-01-01T00:00:00"/>
    <x v="0"/>
    <x v="1"/>
    <n v="20"/>
    <n v="20"/>
    <n v="1081"/>
    <n v="1100"/>
    <n v="21620"/>
    <n v="22000"/>
  </r>
  <r>
    <x v="0"/>
    <d v="2023-01-01T00:00:00"/>
    <x v="1"/>
    <x v="0"/>
    <n v="122"/>
    <n v="120"/>
    <n v="649"/>
    <n v="650"/>
    <n v="79178"/>
    <n v="78000"/>
  </r>
  <r>
    <x v="1"/>
    <d v="2023-01-01T00:00:00"/>
    <x v="0"/>
    <x v="1"/>
    <n v="20"/>
    <n v="15"/>
    <n v="323"/>
    <n v="340"/>
    <n v="6460"/>
    <n v="5100"/>
  </r>
  <r>
    <x v="1"/>
    <d v="2023-01-01T00:00:00"/>
    <x v="1"/>
    <x v="0"/>
    <n v="335"/>
    <n v="325"/>
    <n v="243"/>
    <n v="245"/>
    <n v="81405"/>
    <n v="79625"/>
  </r>
  <r>
    <x v="0"/>
    <d v="2023-01-02T00:00:00"/>
    <x v="0"/>
    <x v="0"/>
    <n v="10"/>
    <n v="35"/>
    <n v="702"/>
    <n v="700"/>
    <n v="7020"/>
    <n v="24500"/>
  </r>
  <r>
    <x v="1"/>
    <d v="2023-01-02T00:00:00"/>
    <x v="1"/>
    <x v="0"/>
    <n v="315"/>
    <n v="340"/>
    <n v="232"/>
    <n v="245"/>
    <n v="73080"/>
    <n v="83300"/>
  </r>
  <r>
    <x v="1"/>
    <d v="2023-01-02T00:00:00"/>
    <x v="1"/>
    <x v="1"/>
    <n v="140"/>
    <n v="150"/>
    <n v="299"/>
    <n v="300"/>
    <n v="41860"/>
    <n v="45000"/>
  </r>
  <r>
    <x v="1"/>
    <d v="2023-01-02T00:00:00"/>
    <x v="0"/>
    <x v="0"/>
    <m/>
    <n v="10"/>
    <n v="291"/>
    <n v="290"/>
    <n v="0"/>
    <n v="2900"/>
  </r>
  <r>
    <x v="0"/>
    <d v="2023-01-02T00:00:00"/>
    <x v="0"/>
    <x v="1"/>
    <n v="20"/>
    <n v="20"/>
    <n v="1110"/>
    <n v="1100"/>
    <n v="22200"/>
    <n v="22000"/>
  </r>
  <r>
    <x v="0"/>
    <d v="2023-01-02T00:00:00"/>
    <x v="1"/>
    <x v="1"/>
    <n v="58"/>
    <n v="55"/>
    <n v="960"/>
    <n v="1000"/>
    <n v="55680"/>
    <n v="55000"/>
  </r>
  <r>
    <x v="1"/>
    <d v="2023-01-02T00:00:00"/>
    <x v="0"/>
    <x v="1"/>
    <n v="20"/>
    <n v="15"/>
    <n v="329"/>
    <n v="340"/>
    <n v="6580"/>
    <n v="5100"/>
  </r>
  <r>
    <x v="0"/>
    <d v="2023-01-02T00:00:00"/>
    <x v="1"/>
    <x v="0"/>
    <n v="122"/>
    <n v="115"/>
    <n v="646"/>
    <n v="650"/>
    <n v="78812"/>
    <n v="74750"/>
  </r>
  <r>
    <x v="0"/>
    <d v="2023-01-03T00:00:00"/>
    <x v="0"/>
    <x v="0"/>
    <n v="4"/>
    <n v="35"/>
    <n v="688"/>
    <n v="700"/>
    <n v="2752"/>
    <n v="24500"/>
  </r>
  <r>
    <x v="1"/>
    <d v="2023-01-03T00:00:00"/>
    <x v="1"/>
    <x v="1"/>
    <n v="135"/>
    <n v="150"/>
    <n v="295"/>
    <n v="300"/>
    <n v="39825"/>
    <n v="45000"/>
  </r>
  <r>
    <x v="1"/>
    <d v="2023-01-03T00:00:00"/>
    <x v="0"/>
    <x v="0"/>
    <m/>
    <n v="10"/>
    <n v="284"/>
    <n v="290"/>
    <n v="0"/>
    <n v="2900"/>
  </r>
  <r>
    <x v="0"/>
    <d v="2023-01-03T00:00:00"/>
    <x v="1"/>
    <x v="0"/>
    <n v="132"/>
    <n v="135"/>
    <n v="649"/>
    <n v="650"/>
    <n v="85668"/>
    <n v="87750"/>
  </r>
  <r>
    <x v="1"/>
    <d v="2023-01-03T00:00:00"/>
    <x v="1"/>
    <x v="0"/>
    <n v="335"/>
    <n v="340"/>
    <n v="249"/>
    <n v="245"/>
    <n v="83415"/>
    <n v="83300"/>
  </r>
  <r>
    <x v="0"/>
    <d v="2023-01-03T00:00:00"/>
    <x v="0"/>
    <x v="1"/>
    <n v="25"/>
    <n v="20"/>
    <n v="1013"/>
    <n v="1100"/>
    <n v="25325"/>
    <n v="22000"/>
  </r>
  <r>
    <x v="1"/>
    <d v="2023-01-03T00:00:00"/>
    <x v="0"/>
    <x v="1"/>
    <n v="25"/>
    <n v="15"/>
    <n v="337"/>
    <n v="340"/>
    <n v="8425"/>
    <n v="5100"/>
  </r>
  <r>
    <x v="0"/>
    <d v="2023-01-03T00:00:00"/>
    <x v="1"/>
    <x v="1"/>
    <n v="73"/>
    <n v="60"/>
    <n v="988"/>
    <n v="1000"/>
    <n v="72124"/>
    <n v="60000"/>
  </r>
  <r>
    <x v="0"/>
    <d v="2023-01-04T00:00:00"/>
    <x v="0"/>
    <x v="0"/>
    <n v="5"/>
    <n v="30"/>
    <n v="717"/>
    <n v="700"/>
    <n v="3585"/>
    <n v="21000"/>
  </r>
  <r>
    <x v="1"/>
    <d v="2023-01-04T00:00:00"/>
    <x v="1"/>
    <x v="0"/>
    <n v="295"/>
    <n v="340"/>
    <n v="250"/>
    <n v="245"/>
    <n v="73750"/>
    <n v="83300"/>
  </r>
  <r>
    <x v="0"/>
    <d v="2023-01-04T00:00:00"/>
    <x v="1"/>
    <x v="0"/>
    <n v="127"/>
    <n v="135"/>
    <n v="644"/>
    <n v="650"/>
    <n v="81788"/>
    <n v="87750"/>
  </r>
  <r>
    <x v="1"/>
    <d v="2023-01-04T00:00:00"/>
    <x v="0"/>
    <x v="0"/>
    <m/>
    <n v="10"/>
    <n v="299"/>
    <n v="290"/>
    <n v="0"/>
    <n v="2900"/>
  </r>
  <r>
    <x v="1"/>
    <d v="2023-01-04T00:00:00"/>
    <x v="1"/>
    <x v="1"/>
    <n v="160"/>
    <n v="145"/>
    <n v="260"/>
    <n v="300"/>
    <n v="41600"/>
    <n v="43500"/>
  </r>
  <r>
    <x v="0"/>
    <d v="2023-01-04T00:00:00"/>
    <x v="0"/>
    <x v="1"/>
    <n v="25"/>
    <n v="20"/>
    <n v="988"/>
    <n v="1100"/>
    <n v="24700"/>
    <n v="22000"/>
  </r>
  <r>
    <x v="1"/>
    <d v="2023-01-04T00:00:00"/>
    <x v="0"/>
    <x v="1"/>
    <n v="25"/>
    <n v="15"/>
    <n v="321"/>
    <n v="340"/>
    <n v="8025"/>
    <n v="5100"/>
  </r>
  <r>
    <x v="0"/>
    <d v="2023-01-04T00:00:00"/>
    <x v="1"/>
    <x v="1"/>
    <n v="78"/>
    <n v="60"/>
    <n v="958"/>
    <n v="1000"/>
    <n v="74724"/>
    <n v="60000"/>
  </r>
  <r>
    <x v="0"/>
    <d v="2023-01-05T00:00:00"/>
    <x v="0"/>
    <x v="0"/>
    <m/>
    <n v="30"/>
    <n v="696"/>
    <n v="700"/>
    <n v="0"/>
    <n v="21000"/>
  </r>
  <r>
    <x v="1"/>
    <d v="2023-01-05T00:00:00"/>
    <x v="1"/>
    <x v="1"/>
    <n v="130"/>
    <n v="155"/>
    <n v="280"/>
    <n v="300"/>
    <n v="36400"/>
    <n v="46500"/>
  </r>
  <r>
    <x v="1"/>
    <d v="2023-01-05T00:00:00"/>
    <x v="1"/>
    <x v="0"/>
    <n v="315"/>
    <n v="340"/>
    <n v="247"/>
    <n v="245"/>
    <n v="77805"/>
    <n v="83300"/>
  </r>
  <r>
    <x v="1"/>
    <d v="2023-01-05T00:00:00"/>
    <x v="0"/>
    <x v="0"/>
    <m/>
    <n v="10"/>
    <n v="288"/>
    <n v="290"/>
    <n v="0"/>
    <n v="2900"/>
  </r>
  <r>
    <x v="1"/>
    <d v="2023-01-05T00:00:00"/>
    <x v="0"/>
    <x v="1"/>
    <n v="20"/>
    <n v="20"/>
    <n v="340"/>
    <n v="340"/>
    <n v="6800"/>
    <n v="6800"/>
  </r>
  <r>
    <x v="0"/>
    <d v="2023-01-05T00:00:00"/>
    <x v="0"/>
    <x v="1"/>
    <n v="25"/>
    <n v="20"/>
    <n v="979"/>
    <n v="1100"/>
    <n v="24475"/>
    <n v="22000"/>
  </r>
  <r>
    <x v="0"/>
    <d v="2023-01-05T00:00:00"/>
    <x v="1"/>
    <x v="1"/>
    <n v="88"/>
    <n v="65"/>
    <n v="945"/>
    <n v="1000"/>
    <n v="83160"/>
    <n v="65000"/>
  </r>
  <r>
    <x v="0"/>
    <d v="2023-01-05T00:00:00"/>
    <x v="1"/>
    <x v="0"/>
    <n v="132"/>
    <n v="5"/>
    <n v="639"/>
    <n v="650"/>
    <n v="84348"/>
    <n v="3250"/>
  </r>
  <r>
    <x v="0"/>
    <d v="2023-01-06T00:00:00"/>
    <x v="0"/>
    <x v="0"/>
    <m/>
    <n v="30"/>
    <n v="685"/>
    <n v="700"/>
    <n v="0"/>
    <n v="21000"/>
  </r>
  <r>
    <x v="0"/>
    <d v="2023-01-06T00:00:00"/>
    <x v="1"/>
    <x v="0"/>
    <n v="122"/>
    <n v="135"/>
    <n v="638"/>
    <n v="650"/>
    <n v="77836"/>
    <n v="87750"/>
  </r>
  <r>
    <x v="1"/>
    <d v="2023-01-06T00:00:00"/>
    <x v="1"/>
    <x v="1"/>
    <n v="120"/>
    <n v="145"/>
    <n v="282"/>
    <n v="300"/>
    <n v="33840"/>
    <n v="43500"/>
  </r>
  <r>
    <x v="1"/>
    <d v="2023-01-06T00:00:00"/>
    <x v="1"/>
    <x v="0"/>
    <n v="305"/>
    <n v="325"/>
    <n v="237"/>
    <n v="245"/>
    <n v="72285"/>
    <n v="79625"/>
  </r>
  <r>
    <x v="0"/>
    <d v="2023-01-06T00:00:00"/>
    <x v="0"/>
    <x v="1"/>
    <n v="20"/>
    <n v="25"/>
    <n v="1021"/>
    <n v="1100"/>
    <n v="20420"/>
    <n v="27500"/>
  </r>
  <r>
    <x v="1"/>
    <d v="2023-01-06T00:00:00"/>
    <x v="0"/>
    <x v="0"/>
    <m/>
    <n v="10"/>
    <n v="283"/>
    <n v="290"/>
    <n v="0"/>
    <n v="2900"/>
  </r>
  <r>
    <x v="1"/>
    <d v="2023-01-06T00:00:00"/>
    <x v="0"/>
    <x v="1"/>
    <n v="20"/>
    <n v="20"/>
    <n v="329"/>
    <n v="340"/>
    <n v="6580"/>
    <n v="6800"/>
  </r>
  <r>
    <x v="0"/>
    <d v="2023-01-06T00:00:00"/>
    <x v="1"/>
    <x v="1"/>
    <n v="88"/>
    <n v="70"/>
    <n v="955"/>
    <n v="1000"/>
    <n v="84040"/>
    <n v="70000"/>
  </r>
  <r>
    <x v="0"/>
    <d v="2023-01-07T00:00:00"/>
    <x v="0"/>
    <x v="0"/>
    <m/>
    <n v="30"/>
    <n v="681"/>
    <n v="700"/>
    <n v="0"/>
    <n v="21000"/>
  </r>
  <r>
    <x v="1"/>
    <d v="2023-01-07T00:00:00"/>
    <x v="1"/>
    <x v="1"/>
    <n v="120"/>
    <n v="145"/>
    <n v="278"/>
    <n v="300"/>
    <n v="33360"/>
    <n v="43500"/>
  </r>
  <r>
    <x v="1"/>
    <d v="2023-01-07T00:00:00"/>
    <x v="1"/>
    <x v="0"/>
    <n v="290"/>
    <n v="325"/>
    <n v="241"/>
    <n v="245"/>
    <n v="69890"/>
    <n v="79625"/>
  </r>
  <r>
    <x v="0"/>
    <d v="2023-01-07T00:00:00"/>
    <x v="1"/>
    <x v="0"/>
    <n v="132"/>
    <n v="140"/>
    <n v="635"/>
    <n v="650"/>
    <n v="83820"/>
    <n v="91000"/>
  </r>
  <r>
    <x v="0"/>
    <d v="2023-01-07T00:00:00"/>
    <x v="0"/>
    <x v="1"/>
    <n v="20"/>
    <n v="25"/>
    <n v="1025"/>
    <n v="1100"/>
    <n v="20500"/>
    <n v="27500"/>
  </r>
  <r>
    <x v="1"/>
    <d v="2023-01-07T00:00:00"/>
    <x v="0"/>
    <x v="0"/>
    <m/>
    <n v="15"/>
    <n v="281"/>
    <n v="290"/>
    <n v="0"/>
    <n v="4350"/>
  </r>
  <r>
    <x v="1"/>
    <d v="2023-01-07T00:00:00"/>
    <x v="0"/>
    <x v="1"/>
    <n v="20"/>
    <n v="20"/>
    <n v="341"/>
    <n v="340"/>
    <n v="6820"/>
    <n v="6800"/>
  </r>
  <r>
    <x v="0"/>
    <d v="2023-01-07T00:00:00"/>
    <x v="1"/>
    <x v="1"/>
    <n v="73"/>
    <n v="70"/>
    <n v="980"/>
    <n v="1000"/>
    <n v="71540"/>
    <n v="70000"/>
  </r>
  <r>
    <x v="0"/>
    <d v="2023-01-08T00:00:00"/>
    <x v="0"/>
    <x v="0"/>
    <m/>
    <n v="30"/>
    <n v="689"/>
    <n v="700"/>
    <n v="0"/>
    <n v="21000"/>
  </r>
  <r>
    <x v="1"/>
    <d v="2023-01-08T00:00:00"/>
    <x v="1"/>
    <x v="1"/>
    <n v="115"/>
    <n v="140"/>
    <n v="281"/>
    <n v="300"/>
    <n v="32315"/>
    <n v="42000"/>
  </r>
  <r>
    <x v="0"/>
    <d v="2023-01-08T00:00:00"/>
    <x v="0"/>
    <x v="1"/>
    <n v="20"/>
    <n v="25"/>
    <n v="998"/>
    <n v="1100"/>
    <n v="19960"/>
    <n v="27500"/>
  </r>
  <r>
    <x v="0"/>
    <d v="2023-01-08T00:00:00"/>
    <x v="1"/>
    <x v="0"/>
    <n v="127"/>
    <n v="135"/>
    <n v="633"/>
    <n v="650"/>
    <n v="80391"/>
    <n v="87750"/>
  </r>
  <r>
    <x v="1"/>
    <d v="2023-01-08T00:00:00"/>
    <x v="0"/>
    <x v="0"/>
    <m/>
    <n v="15"/>
    <n v="285"/>
    <n v="290"/>
    <n v="0"/>
    <n v="4350"/>
  </r>
  <r>
    <x v="1"/>
    <d v="2023-01-08T00:00:00"/>
    <x v="1"/>
    <x v="0"/>
    <n v="325"/>
    <n v="335"/>
    <n v="242"/>
    <n v="245"/>
    <n v="78650"/>
    <n v="82075"/>
  </r>
  <r>
    <x v="1"/>
    <d v="2023-01-08T00:00:00"/>
    <x v="0"/>
    <x v="1"/>
    <n v="15"/>
    <n v="20"/>
    <n v="330"/>
    <n v="340"/>
    <n v="4950"/>
    <n v="6800"/>
  </r>
  <r>
    <x v="0"/>
    <d v="2023-01-08T00:00:00"/>
    <x v="1"/>
    <x v="1"/>
    <n v="83"/>
    <n v="75"/>
    <n v="972"/>
    <n v="1000"/>
    <n v="80676"/>
    <n v="75000"/>
  </r>
  <r>
    <x v="0"/>
    <d v="2023-01-09T00:00:00"/>
    <x v="0"/>
    <x v="0"/>
    <m/>
    <n v="30"/>
    <n v="693"/>
    <n v="700"/>
    <n v="0"/>
    <n v="21000"/>
  </r>
  <r>
    <x v="1"/>
    <d v="2023-01-09T00:00:00"/>
    <x v="1"/>
    <x v="1"/>
    <n v="125"/>
    <n v="145"/>
    <n v="275"/>
    <n v="300"/>
    <n v="34375"/>
    <n v="43500"/>
  </r>
  <r>
    <x v="0"/>
    <d v="2023-01-09T00:00:00"/>
    <x v="0"/>
    <x v="1"/>
    <n v="20"/>
    <n v="25"/>
    <n v="1024"/>
    <n v="1100"/>
    <n v="20480"/>
    <n v="27500"/>
  </r>
  <r>
    <x v="0"/>
    <d v="2023-01-09T00:00:00"/>
    <x v="1"/>
    <x v="0"/>
    <n v="117"/>
    <n v="125"/>
    <n v="649"/>
    <n v="650"/>
    <n v="75933"/>
    <n v="81250"/>
  </r>
  <r>
    <x v="1"/>
    <d v="2023-01-09T00:00:00"/>
    <x v="0"/>
    <x v="0"/>
    <m/>
    <n v="15"/>
    <n v="287"/>
    <n v="290"/>
    <n v="0"/>
    <n v="4350"/>
  </r>
  <r>
    <x v="1"/>
    <d v="2023-01-09T00:00:00"/>
    <x v="1"/>
    <x v="0"/>
    <n v="310"/>
    <n v="315"/>
    <n v="240"/>
    <n v="245"/>
    <n v="74400"/>
    <n v="77175"/>
  </r>
  <r>
    <x v="1"/>
    <d v="2023-01-09T00:00:00"/>
    <x v="0"/>
    <x v="1"/>
    <n v="20"/>
    <n v="15"/>
    <n v="326"/>
    <n v="340"/>
    <n v="6520"/>
    <n v="5100"/>
  </r>
  <r>
    <x v="0"/>
    <d v="2023-01-09T00:00:00"/>
    <x v="1"/>
    <x v="1"/>
    <n v="103"/>
    <n v="80"/>
    <n v="960"/>
    <n v="1000"/>
    <n v="98880"/>
    <n v="80000"/>
  </r>
  <r>
    <x v="0"/>
    <d v="2023-01-10T00:00:00"/>
    <x v="0"/>
    <x v="0"/>
    <m/>
    <n v="30"/>
    <n v="727"/>
    <n v="700"/>
    <n v="0"/>
    <n v="21000"/>
  </r>
  <r>
    <x v="0"/>
    <d v="2023-01-10T00:00:00"/>
    <x v="1"/>
    <x v="1"/>
    <n v="48"/>
    <n v="55"/>
    <n v="987"/>
    <n v="1000"/>
    <n v="47376"/>
    <n v="55000"/>
  </r>
  <r>
    <x v="1"/>
    <d v="2023-01-10T00:00:00"/>
    <x v="1"/>
    <x v="0"/>
    <n v="320"/>
    <n v="335"/>
    <n v="243"/>
    <n v="245"/>
    <n v="77760"/>
    <n v="82075"/>
  </r>
  <r>
    <x v="1"/>
    <d v="2023-01-10T00:00:00"/>
    <x v="0"/>
    <x v="0"/>
    <m/>
    <n v="10"/>
    <n v="304"/>
    <n v="290"/>
    <n v="0"/>
    <n v="2900"/>
  </r>
  <r>
    <x v="1"/>
    <d v="2023-01-10T00:00:00"/>
    <x v="1"/>
    <x v="1"/>
    <n v="140"/>
    <n v="150"/>
    <n v="302"/>
    <n v="300"/>
    <n v="42280"/>
    <n v="45000"/>
  </r>
  <r>
    <x v="0"/>
    <d v="2023-01-10T00:00:00"/>
    <x v="0"/>
    <x v="1"/>
    <n v="20"/>
    <n v="20"/>
    <n v="1081"/>
    <n v="1100"/>
    <n v="21620"/>
    <n v="22000"/>
  </r>
  <r>
    <x v="0"/>
    <d v="2023-01-10T00:00:00"/>
    <x v="1"/>
    <x v="0"/>
    <n v="127"/>
    <n v="125"/>
    <n v="646"/>
    <n v="650"/>
    <n v="82042"/>
    <n v="81250"/>
  </r>
  <r>
    <x v="1"/>
    <d v="2023-01-10T00:00:00"/>
    <x v="0"/>
    <x v="1"/>
    <n v="20"/>
    <n v="15"/>
    <n v="323"/>
    <n v="340"/>
    <n v="6460"/>
    <n v="5100"/>
  </r>
  <r>
    <x v="0"/>
    <d v="2023-01-11T00:00:00"/>
    <x v="0"/>
    <x v="0"/>
    <m/>
    <n v="30"/>
    <n v="702"/>
    <n v="700"/>
    <n v="0"/>
    <n v="21000"/>
  </r>
  <r>
    <x v="1"/>
    <d v="2023-01-11T00:00:00"/>
    <x v="1"/>
    <x v="0"/>
    <n v="320"/>
    <n v="330"/>
    <n v="232"/>
    <n v="245"/>
    <n v="74240"/>
    <n v="80850"/>
  </r>
  <r>
    <x v="1"/>
    <d v="2023-01-11T00:00:00"/>
    <x v="1"/>
    <x v="1"/>
    <n v="135"/>
    <n v="150"/>
    <n v="299"/>
    <n v="300"/>
    <n v="40365"/>
    <n v="45000"/>
  </r>
  <r>
    <x v="1"/>
    <d v="2023-01-11T00:00:00"/>
    <x v="0"/>
    <x v="0"/>
    <m/>
    <n v="15"/>
    <n v="291"/>
    <n v="290"/>
    <n v="0"/>
    <n v="4350"/>
  </r>
  <r>
    <x v="0"/>
    <d v="2023-01-11T00:00:00"/>
    <x v="1"/>
    <x v="0"/>
    <n v="132"/>
    <n v="135"/>
    <n v="649"/>
    <n v="650"/>
    <n v="85668"/>
    <n v="87750"/>
  </r>
  <r>
    <x v="0"/>
    <d v="2023-01-11T00:00:00"/>
    <x v="0"/>
    <x v="1"/>
    <n v="20"/>
    <n v="20"/>
    <n v="1110"/>
    <n v="1100"/>
    <n v="22200"/>
    <n v="22000"/>
  </r>
  <r>
    <x v="0"/>
    <d v="2023-01-11T00:00:00"/>
    <x v="1"/>
    <x v="1"/>
    <n v="63"/>
    <n v="60"/>
    <n v="960"/>
    <n v="1000"/>
    <n v="60480"/>
    <n v="60000"/>
  </r>
  <r>
    <x v="1"/>
    <d v="2023-01-11T00:00:00"/>
    <x v="0"/>
    <x v="1"/>
    <n v="20"/>
    <n v="15"/>
    <n v="329"/>
    <n v="340"/>
    <n v="6580"/>
    <n v="5100"/>
  </r>
  <r>
    <x v="0"/>
    <d v="2023-01-12T00:00:00"/>
    <x v="0"/>
    <x v="0"/>
    <m/>
    <n v="30"/>
    <n v="688"/>
    <n v="700"/>
    <n v="0"/>
    <n v="21000"/>
  </r>
  <r>
    <x v="1"/>
    <d v="2023-01-12T00:00:00"/>
    <x v="1"/>
    <x v="1"/>
    <n v="135"/>
    <n v="150"/>
    <n v="295"/>
    <n v="300"/>
    <n v="39825"/>
    <n v="45000"/>
  </r>
  <r>
    <x v="1"/>
    <d v="2023-01-12T00:00:00"/>
    <x v="0"/>
    <x v="0"/>
    <m/>
    <n v="15"/>
    <n v="284"/>
    <n v="290"/>
    <n v="0"/>
    <n v="4350"/>
  </r>
  <r>
    <x v="0"/>
    <d v="2023-01-12T00:00:00"/>
    <x v="1"/>
    <x v="0"/>
    <n v="127"/>
    <n v="125"/>
    <n v="644"/>
    <n v="650"/>
    <n v="81788"/>
    <n v="81250"/>
  </r>
  <r>
    <x v="1"/>
    <d v="2023-01-12T00:00:00"/>
    <x v="1"/>
    <x v="0"/>
    <n v="320"/>
    <n v="320"/>
    <n v="249"/>
    <n v="245"/>
    <n v="79680"/>
    <n v="78400"/>
  </r>
  <r>
    <x v="0"/>
    <d v="2023-01-12T00:00:00"/>
    <x v="0"/>
    <x v="1"/>
    <n v="25"/>
    <n v="20"/>
    <n v="1013"/>
    <n v="1100"/>
    <n v="25325"/>
    <n v="22000"/>
  </r>
  <r>
    <x v="1"/>
    <d v="2023-01-12T00:00:00"/>
    <x v="0"/>
    <x v="1"/>
    <n v="25"/>
    <n v="15"/>
    <n v="337"/>
    <n v="340"/>
    <n v="8425"/>
    <n v="5100"/>
  </r>
  <r>
    <x v="0"/>
    <d v="2023-01-12T00:00:00"/>
    <x v="1"/>
    <x v="1"/>
    <n v="68"/>
    <n v="60"/>
    <n v="988"/>
    <n v="1000"/>
    <n v="67184"/>
    <n v="60000"/>
  </r>
  <r>
    <x v="0"/>
    <d v="2023-01-13T00:00:00"/>
    <x v="0"/>
    <x v="0"/>
    <m/>
    <n v="35"/>
    <n v="717"/>
    <n v="700"/>
    <n v="0"/>
    <n v="24500"/>
  </r>
  <r>
    <x v="0"/>
    <d v="2023-01-13T00:00:00"/>
    <x v="1"/>
    <x v="0"/>
    <n v="127"/>
    <n v="140"/>
    <n v="639"/>
    <n v="650"/>
    <n v="81153"/>
    <n v="91000"/>
  </r>
  <r>
    <x v="1"/>
    <d v="2023-01-13T00:00:00"/>
    <x v="1"/>
    <x v="1"/>
    <n v="150"/>
    <n v="150"/>
    <n v="260"/>
    <n v="300"/>
    <n v="39000"/>
    <n v="45000"/>
  </r>
  <r>
    <x v="1"/>
    <d v="2023-01-13T00:00:00"/>
    <x v="1"/>
    <x v="0"/>
    <n v="310"/>
    <n v="335"/>
    <n v="250"/>
    <n v="245"/>
    <n v="77500"/>
    <n v="82075"/>
  </r>
  <r>
    <x v="1"/>
    <d v="2023-01-13T00:00:00"/>
    <x v="0"/>
    <x v="0"/>
    <m/>
    <n v="15"/>
    <n v="299"/>
    <n v="290"/>
    <n v="0"/>
    <n v="4350"/>
  </r>
  <r>
    <x v="0"/>
    <d v="2023-01-13T00:00:00"/>
    <x v="0"/>
    <x v="1"/>
    <n v="25"/>
    <n v="20"/>
    <n v="988"/>
    <n v="1100"/>
    <n v="24700"/>
    <n v="22000"/>
  </r>
  <r>
    <x v="1"/>
    <d v="2023-01-13T00:00:00"/>
    <x v="0"/>
    <x v="1"/>
    <n v="25"/>
    <n v="15"/>
    <n v="321"/>
    <n v="340"/>
    <n v="8025"/>
    <n v="5100"/>
  </r>
  <r>
    <x v="0"/>
    <d v="2023-01-13T00:00:00"/>
    <x v="1"/>
    <x v="1"/>
    <n v="78"/>
    <n v="65"/>
    <n v="958"/>
    <n v="1000"/>
    <n v="74724"/>
    <n v="65000"/>
  </r>
  <r>
    <x v="0"/>
    <d v="2023-01-14T00:00:00"/>
    <x v="0"/>
    <x v="0"/>
    <m/>
    <n v="35"/>
    <n v="696"/>
    <n v="700"/>
    <n v="0"/>
    <n v="24500"/>
  </r>
  <r>
    <x v="0"/>
    <d v="2023-01-14T00:00:00"/>
    <x v="0"/>
    <x v="1"/>
    <n v="20"/>
    <n v="25"/>
    <n v="979"/>
    <n v="1100"/>
    <n v="19580"/>
    <n v="27500"/>
  </r>
  <r>
    <x v="1"/>
    <d v="2023-01-14T00:00:00"/>
    <x v="0"/>
    <x v="0"/>
    <m/>
    <n v="15"/>
    <n v="288"/>
    <n v="290"/>
    <n v="0"/>
    <n v="4350"/>
  </r>
  <r>
    <x v="1"/>
    <d v="2023-01-14T00:00:00"/>
    <x v="1"/>
    <x v="1"/>
    <n v="135"/>
    <n v="140"/>
    <n v="280"/>
    <n v="300"/>
    <n v="37800"/>
    <n v="42000"/>
  </r>
  <r>
    <x v="1"/>
    <d v="2023-01-14T00:00:00"/>
    <x v="0"/>
    <x v="1"/>
    <n v="20"/>
    <n v="20"/>
    <n v="340"/>
    <n v="340"/>
    <n v="6800"/>
    <n v="6800"/>
  </r>
  <r>
    <x v="1"/>
    <d v="2023-01-14T00:00:00"/>
    <x v="1"/>
    <x v="0"/>
    <n v="335"/>
    <n v="335"/>
    <n v="247"/>
    <n v="245"/>
    <n v="82745"/>
    <n v="82075"/>
  </r>
  <r>
    <x v="0"/>
    <d v="2023-01-14T00:00:00"/>
    <x v="1"/>
    <x v="0"/>
    <n v="122"/>
    <n v="115"/>
    <n v="638"/>
    <n v="650"/>
    <n v="77836"/>
    <n v="74750"/>
  </r>
  <r>
    <x v="0"/>
    <d v="2023-01-14T00:00:00"/>
    <x v="1"/>
    <x v="1"/>
    <n v="83"/>
    <n v="65"/>
    <n v="945"/>
    <n v="1000"/>
    <n v="78435"/>
    <n v="65000"/>
  </r>
  <r>
    <x v="0"/>
    <d v="2023-01-15T00:00:00"/>
    <x v="0"/>
    <x v="0"/>
    <m/>
    <n v="35"/>
    <n v="685"/>
    <n v="700"/>
    <n v="0"/>
    <n v="24500"/>
  </r>
  <r>
    <x v="0"/>
    <d v="2023-01-15T00:00:00"/>
    <x v="0"/>
    <x v="1"/>
    <n v="20"/>
    <n v="25"/>
    <n v="1021"/>
    <n v="1100"/>
    <n v="20420"/>
    <n v="27500"/>
  </r>
  <r>
    <x v="1"/>
    <d v="2023-01-15T00:00:00"/>
    <x v="1"/>
    <x v="1"/>
    <n v="130"/>
    <n v="140"/>
    <n v="282"/>
    <n v="300"/>
    <n v="36660"/>
    <n v="42000"/>
  </r>
  <r>
    <x v="1"/>
    <d v="2023-01-15T00:00:00"/>
    <x v="1"/>
    <x v="0"/>
    <n v="315"/>
    <n v="325"/>
    <n v="237"/>
    <n v="245"/>
    <n v="74655"/>
    <n v="79625"/>
  </r>
  <r>
    <x v="1"/>
    <d v="2023-01-15T00:00:00"/>
    <x v="0"/>
    <x v="0"/>
    <m/>
    <n v="15"/>
    <n v="283"/>
    <n v="290"/>
    <n v="0"/>
    <n v="4350"/>
  </r>
  <r>
    <x v="1"/>
    <d v="2023-01-15T00:00:00"/>
    <x v="0"/>
    <x v="1"/>
    <n v="20"/>
    <n v="15"/>
    <n v="329"/>
    <n v="340"/>
    <n v="6580"/>
    <n v="5100"/>
  </r>
  <r>
    <x v="0"/>
    <d v="2023-01-15T00:00:00"/>
    <x v="1"/>
    <x v="0"/>
    <n v="132"/>
    <n v="115"/>
    <n v="635"/>
    <n v="650"/>
    <n v="83820"/>
    <n v="74750"/>
  </r>
  <r>
    <x v="0"/>
    <d v="2023-01-15T00:00:00"/>
    <x v="1"/>
    <x v="1"/>
    <n v="93"/>
    <n v="70"/>
    <n v="955"/>
    <n v="1000"/>
    <n v="88815"/>
    <n v="70000"/>
  </r>
  <r>
    <x v="0"/>
    <d v="2023-01-16T00:00:00"/>
    <x v="0"/>
    <x v="0"/>
    <m/>
    <n v="35"/>
    <n v="727"/>
    <n v="700"/>
    <n v="0"/>
    <n v="24500"/>
  </r>
  <r>
    <x v="1"/>
    <d v="2023-01-16T00:00:00"/>
    <x v="1"/>
    <x v="0"/>
    <n v="290"/>
    <n v="335"/>
    <n v="241"/>
    <n v="245"/>
    <n v="69890"/>
    <n v="82075"/>
  </r>
  <r>
    <x v="1"/>
    <d v="2023-01-16T00:00:00"/>
    <x v="1"/>
    <x v="1"/>
    <n v="120"/>
    <n v="140"/>
    <n v="278"/>
    <n v="300"/>
    <n v="33360"/>
    <n v="42000"/>
  </r>
  <r>
    <x v="0"/>
    <d v="2023-01-16T00:00:00"/>
    <x v="0"/>
    <x v="1"/>
    <n v="20"/>
    <n v="25"/>
    <n v="1025"/>
    <n v="1100"/>
    <n v="20500"/>
    <n v="27500"/>
  </r>
  <r>
    <x v="1"/>
    <d v="2023-01-16T00:00:00"/>
    <x v="0"/>
    <x v="0"/>
    <m/>
    <n v="15"/>
    <n v="281"/>
    <n v="290"/>
    <n v="0"/>
    <n v="4350"/>
  </r>
  <r>
    <x v="1"/>
    <d v="2023-01-16T00:00:00"/>
    <x v="0"/>
    <x v="1"/>
    <n v="20"/>
    <n v="20"/>
    <n v="341"/>
    <n v="340"/>
    <n v="6820"/>
    <n v="6800"/>
  </r>
  <r>
    <x v="0"/>
    <d v="2023-01-16T00:00:00"/>
    <x v="1"/>
    <x v="0"/>
    <n v="122"/>
    <n v="115"/>
    <n v="633"/>
    <n v="650"/>
    <n v="77226"/>
    <n v="74750"/>
  </r>
  <r>
    <x v="0"/>
    <d v="2023-01-16T00:00:00"/>
    <x v="1"/>
    <x v="1"/>
    <n v="98"/>
    <n v="75"/>
    <n v="980"/>
    <n v="1000"/>
    <n v="96040"/>
    <n v="75000"/>
  </r>
  <r>
    <x v="0"/>
    <d v="2023-01-17T00:00:00"/>
    <x v="0"/>
    <x v="0"/>
    <m/>
    <n v="30"/>
    <n v="702"/>
    <n v="700"/>
    <n v="0"/>
    <n v="21000"/>
  </r>
  <r>
    <x v="1"/>
    <d v="2023-01-17T00:00:00"/>
    <x v="1"/>
    <x v="1"/>
    <n v="120"/>
    <n v="150"/>
    <n v="281"/>
    <n v="300"/>
    <n v="33720"/>
    <n v="45000"/>
  </r>
  <r>
    <x v="0"/>
    <d v="2023-01-17T00:00:00"/>
    <x v="0"/>
    <x v="1"/>
    <n v="20"/>
    <n v="25"/>
    <n v="998"/>
    <n v="1100"/>
    <n v="19960"/>
    <n v="27500"/>
  </r>
  <r>
    <x v="1"/>
    <d v="2023-01-17T00:00:00"/>
    <x v="0"/>
    <x v="0"/>
    <m/>
    <n v="15"/>
    <n v="285"/>
    <n v="290"/>
    <n v="0"/>
    <n v="4350"/>
  </r>
  <r>
    <x v="1"/>
    <d v="2023-01-17T00:00:00"/>
    <x v="0"/>
    <x v="1"/>
    <n v="15"/>
    <n v="15"/>
    <n v="330"/>
    <n v="340"/>
    <n v="4950"/>
    <n v="5100"/>
  </r>
  <r>
    <x v="1"/>
    <d v="2023-01-17T00:00:00"/>
    <x v="1"/>
    <x v="0"/>
    <n v="330"/>
    <n v="315"/>
    <n v="242"/>
    <n v="245"/>
    <n v="79860"/>
    <n v="77175"/>
  </r>
  <r>
    <x v="0"/>
    <d v="2023-01-17T00:00:00"/>
    <x v="1"/>
    <x v="0"/>
    <n v="127"/>
    <n v="115"/>
    <n v="632"/>
    <n v="650"/>
    <n v="80264"/>
    <n v="74750"/>
  </r>
  <r>
    <x v="0"/>
    <d v="2023-01-17T00:00:00"/>
    <x v="1"/>
    <x v="1"/>
    <n v="83"/>
    <n v="70"/>
    <n v="972"/>
    <n v="1000"/>
    <n v="80676"/>
    <n v="70000"/>
  </r>
  <r>
    <x v="0"/>
    <d v="2023-01-18T00:00:00"/>
    <x v="0"/>
    <x v="0"/>
    <m/>
    <n v="30"/>
    <n v="688"/>
    <n v="700"/>
    <n v="0"/>
    <n v="21000"/>
  </r>
  <r>
    <x v="1"/>
    <d v="2023-01-18T00:00:00"/>
    <x v="1"/>
    <x v="1"/>
    <n v="120"/>
    <n v="145"/>
    <n v="275"/>
    <n v="300"/>
    <n v="33000"/>
    <n v="43500"/>
  </r>
  <r>
    <x v="1"/>
    <d v="2023-01-18T00:00:00"/>
    <x v="1"/>
    <x v="0"/>
    <n v="315"/>
    <n v="340"/>
    <n v="240"/>
    <n v="245"/>
    <n v="75600"/>
    <n v="83300"/>
  </r>
  <r>
    <x v="1"/>
    <d v="2023-01-18T00:00:00"/>
    <x v="0"/>
    <x v="0"/>
    <m/>
    <n v="15"/>
    <n v="287"/>
    <n v="290"/>
    <n v="0"/>
    <n v="4350"/>
  </r>
  <r>
    <x v="0"/>
    <d v="2023-01-18T00:00:00"/>
    <x v="1"/>
    <x v="1"/>
    <n v="80"/>
    <n v="80"/>
    <n v="960"/>
    <n v="1000"/>
    <n v="76800"/>
    <n v="80000"/>
  </r>
  <r>
    <x v="0"/>
    <d v="2023-01-18T00:00:00"/>
    <x v="0"/>
    <x v="1"/>
    <n v="25"/>
    <n v="25"/>
    <n v="1024"/>
    <n v="1100"/>
    <n v="25600"/>
    <n v="27500"/>
  </r>
  <r>
    <x v="1"/>
    <d v="2023-01-18T00:00:00"/>
    <x v="0"/>
    <x v="1"/>
    <n v="20"/>
    <n v="15"/>
    <n v="326"/>
    <n v="340"/>
    <n v="6520"/>
    <n v="5100"/>
  </r>
  <r>
    <x v="0"/>
    <d v="2023-01-18T00:00:00"/>
    <x v="1"/>
    <x v="0"/>
    <n v="122"/>
    <n v="115"/>
    <n v="649"/>
    <n v="650"/>
    <n v="79178"/>
    <n v="74750"/>
  </r>
  <r>
    <x v="0"/>
    <d v="2023-01-19T00:00:00"/>
    <x v="0"/>
    <x v="0"/>
    <m/>
    <n v="30"/>
    <n v="717"/>
    <n v="700"/>
    <n v="0"/>
    <n v="21000"/>
  </r>
  <r>
    <x v="0"/>
    <d v="2023-01-19T00:00:00"/>
    <x v="1"/>
    <x v="1"/>
    <n v="48"/>
    <n v="55"/>
    <n v="987"/>
    <n v="1000"/>
    <n v="47376"/>
    <n v="55000"/>
  </r>
  <r>
    <x v="1"/>
    <d v="2023-01-19T00:00:00"/>
    <x v="1"/>
    <x v="1"/>
    <n v="135"/>
    <n v="155"/>
    <n v="302"/>
    <n v="300"/>
    <n v="40770"/>
    <n v="46500"/>
  </r>
  <r>
    <x v="1"/>
    <d v="2023-01-19T00:00:00"/>
    <x v="0"/>
    <x v="0"/>
    <m/>
    <n v="15"/>
    <n v="304"/>
    <n v="290"/>
    <n v="0"/>
    <n v="4350"/>
  </r>
  <r>
    <x v="0"/>
    <d v="2023-01-19T00:00:00"/>
    <x v="0"/>
    <x v="1"/>
    <n v="20"/>
    <n v="20"/>
    <n v="1081"/>
    <n v="1100"/>
    <n v="21620"/>
    <n v="22000"/>
  </r>
  <r>
    <x v="1"/>
    <d v="2023-01-19T00:00:00"/>
    <x v="1"/>
    <x v="0"/>
    <n v="350"/>
    <n v="345"/>
    <n v="243"/>
    <n v="245"/>
    <n v="85050"/>
    <n v="84525"/>
  </r>
  <r>
    <x v="1"/>
    <d v="2023-01-19T00:00:00"/>
    <x v="0"/>
    <x v="1"/>
    <n v="20"/>
    <n v="15"/>
    <n v="323"/>
    <n v="340"/>
    <n v="6460"/>
    <n v="5100"/>
  </r>
  <r>
    <x v="0"/>
    <d v="2023-01-19T00:00:00"/>
    <x v="1"/>
    <x v="0"/>
    <n v="122"/>
    <n v="115"/>
    <n v="646"/>
    <n v="650"/>
    <n v="78812"/>
    <n v="74750"/>
  </r>
  <r>
    <x v="0"/>
    <d v="2023-01-20T00:00:00"/>
    <x v="0"/>
    <x v="0"/>
    <m/>
    <n v="30"/>
    <n v="696"/>
    <n v="700"/>
    <n v="0"/>
    <n v="21000"/>
  </r>
  <r>
    <x v="1"/>
    <d v="2023-01-20T00:00:00"/>
    <x v="1"/>
    <x v="0"/>
    <n v="300"/>
    <n v="330"/>
    <n v="232"/>
    <n v="245"/>
    <n v="69600"/>
    <n v="80850"/>
  </r>
  <r>
    <x v="1"/>
    <d v="2023-01-20T00:00:00"/>
    <x v="1"/>
    <x v="1"/>
    <n v="140"/>
    <n v="155"/>
    <n v="299"/>
    <n v="300"/>
    <n v="41860"/>
    <n v="46500"/>
  </r>
  <r>
    <x v="1"/>
    <d v="2023-01-20T00:00:00"/>
    <x v="0"/>
    <x v="0"/>
    <m/>
    <n v="15"/>
    <n v="291"/>
    <n v="290"/>
    <n v="0"/>
    <n v="4350"/>
  </r>
  <r>
    <x v="0"/>
    <d v="2023-01-20T00:00:00"/>
    <x v="0"/>
    <x v="1"/>
    <n v="20"/>
    <n v="20"/>
    <n v="1110"/>
    <n v="1100"/>
    <n v="22200"/>
    <n v="22000"/>
  </r>
  <r>
    <x v="0"/>
    <d v="2023-01-20T00:00:00"/>
    <x v="1"/>
    <x v="1"/>
    <n v="58"/>
    <n v="55"/>
    <n v="960"/>
    <n v="1000"/>
    <n v="55680"/>
    <n v="55000"/>
  </r>
  <r>
    <x v="1"/>
    <d v="2023-01-20T00:00:00"/>
    <x v="0"/>
    <x v="1"/>
    <n v="20"/>
    <n v="15"/>
    <n v="329"/>
    <n v="340"/>
    <n v="6580"/>
    <n v="5100"/>
  </r>
  <r>
    <x v="0"/>
    <d v="2023-01-20T00:00:00"/>
    <x v="1"/>
    <x v="0"/>
    <n v="127"/>
    <n v="115"/>
    <n v="649"/>
    <n v="650"/>
    <n v="82423"/>
    <n v="74750"/>
  </r>
  <r>
    <x v="0"/>
    <d v="2023-01-21T00:00:00"/>
    <x v="0"/>
    <x v="0"/>
    <m/>
    <n v="35"/>
    <n v="685"/>
    <n v="700"/>
    <n v="0"/>
    <n v="24500"/>
  </r>
  <r>
    <x v="1"/>
    <d v="2023-01-21T00:00:00"/>
    <x v="1"/>
    <x v="1"/>
    <n v="125"/>
    <n v="145"/>
    <n v="295"/>
    <n v="300"/>
    <n v="36875"/>
    <n v="43500"/>
  </r>
  <r>
    <x v="1"/>
    <d v="2023-01-21T00:00:00"/>
    <x v="1"/>
    <x v="0"/>
    <n v="320"/>
    <n v="345"/>
    <n v="249"/>
    <n v="245"/>
    <n v="79680"/>
    <n v="84525"/>
  </r>
  <r>
    <x v="1"/>
    <d v="2023-01-21T00:00:00"/>
    <x v="0"/>
    <x v="0"/>
    <m/>
    <n v="15"/>
    <n v="284"/>
    <n v="290"/>
    <n v="0"/>
    <n v="4350"/>
  </r>
  <r>
    <x v="0"/>
    <d v="2023-01-21T00:00:00"/>
    <x v="0"/>
    <x v="1"/>
    <n v="25"/>
    <n v="20"/>
    <n v="1013"/>
    <n v="1100"/>
    <n v="25325"/>
    <n v="22000"/>
  </r>
  <r>
    <x v="1"/>
    <d v="2023-01-21T00:00:00"/>
    <x v="0"/>
    <x v="1"/>
    <n v="25"/>
    <n v="15"/>
    <n v="337"/>
    <n v="340"/>
    <n v="8425"/>
    <n v="5100"/>
  </r>
  <r>
    <x v="0"/>
    <d v="2023-01-21T00:00:00"/>
    <x v="1"/>
    <x v="0"/>
    <n v="127"/>
    <n v="115"/>
    <n v="644"/>
    <n v="650"/>
    <n v="81788"/>
    <n v="74750"/>
  </r>
  <r>
    <x v="0"/>
    <d v="2023-01-21T00:00:00"/>
    <x v="1"/>
    <x v="1"/>
    <n v="68"/>
    <n v="60"/>
    <n v="988"/>
    <n v="1000"/>
    <n v="67184"/>
    <n v="60000"/>
  </r>
  <r>
    <x v="0"/>
    <d v="2023-01-22T00:00:00"/>
    <x v="0"/>
    <x v="0"/>
    <m/>
    <n v="30"/>
    <n v="681"/>
    <n v="700"/>
    <n v="0"/>
    <n v="21000"/>
  </r>
  <r>
    <x v="1"/>
    <d v="2023-01-22T00:00:00"/>
    <x v="1"/>
    <x v="0"/>
    <n v="295"/>
    <n v="330"/>
    <n v="250"/>
    <n v="245"/>
    <n v="73750"/>
    <n v="80850"/>
  </r>
  <r>
    <x v="1"/>
    <d v="2023-01-22T00:00:00"/>
    <x v="0"/>
    <x v="0"/>
    <m/>
    <n v="15"/>
    <n v="299"/>
    <n v="290"/>
    <n v="0"/>
    <n v="4350"/>
  </r>
  <r>
    <x v="1"/>
    <d v="2023-01-22T00:00:00"/>
    <x v="1"/>
    <x v="1"/>
    <n v="155"/>
    <n v="145"/>
    <n v="260"/>
    <n v="300"/>
    <n v="40300"/>
    <n v="43500"/>
  </r>
  <r>
    <x v="0"/>
    <d v="2023-01-22T00:00:00"/>
    <x v="1"/>
    <x v="1"/>
    <n v="66"/>
    <n v="65"/>
    <n v="958"/>
    <n v="1000"/>
    <n v="63228"/>
    <n v="65000"/>
  </r>
  <r>
    <x v="0"/>
    <d v="2023-01-22T00:00:00"/>
    <x v="0"/>
    <x v="1"/>
    <n v="25"/>
    <n v="20"/>
    <n v="988"/>
    <n v="1100"/>
    <n v="24700"/>
    <n v="22000"/>
  </r>
  <r>
    <x v="1"/>
    <d v="2023-01-22T00:00:00"/>
    <x v="0"/>
    <x v="1"/>
    <n v="25"/>
    <n v="15"/>
    <n v="321"/>
    <n v="340"/>
    <n v="8025"/>
    <n v="5100"/>
  </r>
  <r>
    <x v="0"/>
    <d v="2023-01-22T00:00:00"/>
    <x v="1"/>
    <x v="0"/>
    <n v="132"/>
    <n v="115"/>
    <n v="639"/>
    <n v="650"/>
    <n v="84348"/>
    <n v="74750"/>
  </r>
  <r>
    <x v="0"/>
    <d v="2023-01-23T00:00:00"/>
    <x v="0"/>
    <x v="0"/>
    <m/>
    <n v="30"/>
    <n v="689"/>
    <n v="700"/>
    <n v="0"/>
    <n v="21000"/>
  </r>
  <r>
    <x v="1"/>
    <d v="2023-01-23T00:00:00"/>
    <x v="1"/>
    <x v="1"/>
    <n v="135"/>
    <n v="150"/>
    <n v="280"/>
    <n v="300"/>
    <n v="37800"/>
    <n v="45000"/>
  </r>
  <r>
    <x v="1"/>
    <d v="2023-01-23T00:00:00"/>
    <x v="0"/>
    <x v="0"/>
    <m/>
    <n v="15"/>
    <n v="288"/>
    <n v="290"/>
    <n v="0"/>
    <n v="4350"/>
  </r>
  <r>
    <x v="1"/>
    <d v="2023-01-23T00:00:00"/>
    <x v="1"/>
    <x v="0"/>
    <n v="320"/>
    <n v="335"/>
    <n v="247"/>
    <n v="245"/>
    <n v="79040"/>
    <n v="82075"/>
  </r>
  <r>
    <x v="0"/>
    <d v="2023-01-23T00:00:00"/>
    <x v="1"/>
    <x v="1"/>
    <n v="66"/>
    <n v="65"/>
    <n v="945"/>
    <n v="1000"/>
    <n v="62370"/>
    <n v="65000"/>
  </r>
  <r>
    <x v="1"/>
    <d v="2023-01-23T00:00:00"/>
    <x v="0"/>
    <x v="1"/>
    <n v="20"/>
    <n v="20"/>
    <n v="340"/>
    <n v="340"/>
    <n v="6800"/>
    <n v="6800"/>
  </r>
  <r>
    <x v="0"/>
    <d v="2023-01-23T00:00:00"/>
    <x v="0"/>
    <x v="1"/>
    <n v="25"/>
    <n v="20"/>
    <n v="979"/>
    <n v="1100"/>
    <n v="24475"/>
    <n v="22000"/>
  </r>
  <r>
    <x v="0"/>
    <d v="2023-01-23T00:00:00"/>
    <x v="1"/>
    <x v="0"/>
    <n v="127"/>
    <n v="115"/>
    <n v="638"/>
    <n v="650"/>
    <n v="81026"/>
    <n v="74750"/>
  </r>
  <r>
    <x v="0"/>
    <d v="2023-01-24T00:00:00"/>
    <x v="0"/>
    <x v="0"/>
    <m/>
    <n v="30"/>
    <n v="693"/>
    <n v="700"/>
    <n v="0"/>
    <n v="21000"/>
  </r>
  <r>
    <x v="0"/>
    <d v="2023-01-24T00:00:00"/>
    <x v="0"/>
    <x v="1"/>
    <n v="20"/>
    <n v="25"/>
    <n v="1021"/>
    <n v="1100"/>
    <n v="20420"/>
    <n v="27500"/>
  </r>
  <r>
    <x v="1"/>
    <d v="2023-01-24T00:00:00"/>
    <x v="1"/>
    <x v="1"/>
    <n v="125"/>
    <n v="140"/>
    <n v="282"/>
    <n v="300"/>
    <n v="35250"/>
    <n v="42000"/>
  </r>
  <r>
    <x v="1"/>
    <d v="2023-01-24T00:00:00"/>
    <x v="0"/>
    <x v="0"/>
    <m/>
    <n v="15"/>
    <n v="283"/>
    <n v="290"/>
    <n v="0"/>
    <n v="4350"/>
  </r>
  <r>
    <x v="1"/>
    <d v="2023-01-24T00:00:00"/>
    <x v="1"/>
    <x v="0"/>
    <n v="320"/>
    <n v="320"/>
    <n v="237"/>
    <n v="245"/>
    <n v="75840"/>
    <n v="78400"/>
  </r>
  <r>
    <x v="1"/>
    <d v="2023-01-24T00:00:00"/>
    <x v="0"/>
    <x v="1"/>
    <n v="20"/>
    <n v="15"/>
    <n v="329"/>
    <n v="340"/>
    <n v="6580"/>
    <n v="5100"/>
  </r>
  <r>
    <x v="0"/>
    <d v="2023-01-24T00:00:00"/>
    <x v="1"/>
    <x v="0"/>
    <n v="137"/>
    <n v="115"/>
    <n v="635"/>
    <n v="650"/>
    <n v="86995"/>
    <n v="74750"/>
  </r>
  <r>
    <x v="0"/>
    <d v="2023-01-24T00:00:00"/>
    <x v="1"/>
    <x v="1"/>
    <n v="88"/>
    <n v="70"/>
    <n v="955"/>
    <n v="1000"/>
    <n v="84040"/>
    <n v="70000"/>
  </r>
  <r>
    <x v="0"/>
    <d v="2023-01-25T00:00:00"/>
    <x v="0"/>
    <x v="0"/>
    <m/>
    <n v="35"/>
    <n v="727"/>
    <n v="700"/>
    <n v="0"/>
    <n v="24500"/>
  </r>
  <r>
    <x v="1"/>
    <d v="2023-01-25T00:00:00"/>
    <x v="1"/>
    <x v="0"/>
    <n v="305"/>
    <n v="340"/>
    <n v="241"/>
    <n v="245"/>
    <n v="73505"/>
    <n v="83300"/>
  </r>
  <r>
    <x v="1"/>
    <d v="2023-01-25T00:00:00"/>
    <x v="1"/>
    <x v="1"/>
    <n v="130"/>
    <n v="140"/>
    <n v="278"/>
    <n v="300"/>
    <n v="36140"/>
    <n v="42000"/>
  </r>
  <r>
    <x v="1"/>
    <d v="2023-01-25T00:00:00"/>
    <x v="0"/>
    <x v="0"/>
    <m/>
    <n v="15"/>
    <n v="281"/>
    <n v="290"/>
    <n v="0"/>
    <n v="4350"/>
  </r>
  <r>
    <x v="0"/>
    <d v="2023-01-25T00:00:00"/>
    <x v="0"/>
    <x v="1"/>
    <n v="20"/>
    <n v="20"/>
    <n v="1025"/>
    <n v="1100"/>
    <n v="20500"/>
    <n v="22000"/>
  </r>
  <r>
    <x v="1"/>
    <d v="2023-01-25T00:00:00"/>
    <x v="0"/>
    <x v="1"/>
    <n v="20"/>
    <n v="20"/>
    <n v="341"/>
    <n v="340"/>
    <n v="6820"/>
    <n v="6800"/>
  </r>
  <r>
    <x v="0"/>
    <d v="2023-01-25T00:00:00"/>
    <x v="1"/>
    <x v="0"/>
    <n v="122"/>
    <n v="115"/>
    <n v="633"/>
    <n v="650"/>
    <n v="77226"/>
    <n v="74750"/>
  </r>
  <r>
    <x v="0"/>
    <d v="2023-01-25T00:00:00"/>
    <x v="1"/>
    <x v="1"/>
    <n v="93"/>
    <n v="70"/>
    <n v="980"/>
    <n v="1000"/>
    <n v="91140"/>
    <n v="70000"/>
  </r>
  <r>
    <x v="0"/>
    <d v="2023-01-26T00:00:00"/>
    <x v="0"/>
    <x v="0"/>
    <m/>
    <n v="30"/>
    <n v="702"/>
    <n v="700"/>
    <n v="0"/>
    <n v="21000"/>
  </r>
  <r>
    <x v="1"/>
    <d v="2023-01-26T00:00:00"/>
    <x v="1"/>
    <x v="1"/>
    <n v="110"/>
    <n v="145"/>
    <n v="281"/>
    <n v="300"/>
    <n v="30910"/>
    <n v="43500"/>
  </r>
  <r>
    <x v="0"/>
    <d v="2023-01-26T00:00:00"/>
    <x v="0"/>
    <x v="1"/>
    <n v="20"/>
    <n v="25"/>
    <n v="998"/>
    <n v="1100"/>
    <n v="19960"/>
    <n v="27500"/>
  </r>
  <r>
    <x v="1"/>
    <d v="2023-01-26T00:00:00"/>
    <x v="0"/>
    <x v="0"/>
    <m/>
    <n v="15"/>
    <n v="285"/>
    <n v="290"/>
    <n v="0"/>
    <n v="4350"/>
  </r>
  <r>
    <x v="1"/>
    <d v="2023-01-26T00:00:00"/>
    <x v="1"/>
    <x v="0"/>
    <n v="315"/>
    <n v="320"/>
    <n v="242"/>
    <n v="245"/>
    <n v="76230"/>
    <n v="78400"/>
  </r>
  <r>
    <x v="1"/>
    <d v="2023-01-26T00:00:00"/>
    <x v="0"/>
    <x v="1"/>
    <n v="15"/>
    <n v="20"/>
    <n v="330"/>
    <n v="340"/>
    <n v="4950"/>
    <n v="6800"/>
  </r>
  <r>
    <x v="0"/>
    <d v="2023-01-26T00:00:00"/>
    <x v="1"/>
    <x v="1"/>
    <n v="83"/>
    <n v="80"/>
    <n v="972"/>
    <n v="1000"/>
    <n v="80676"/>
    <n v="80000"/>
  </r>
  <r>
    <x v="0"/>
    <d v="2023-01-26T00:00:00"/>
    <x v="1"/>
    <x v="0"/>
    <n v="122"/>
    <n v="115"/>
    <n v="649"/>
    <n v="650"/>
    <n v="79178"/>
    <n v="74750"/>
  </r>
  <r>
    <x v="0"/>
    <d v="2023-01-27T00:00:00"/>
    <x v="0"/>
    <x v="0"/>
    <m/>
    <n v="35"/>
    <n v="688"/>
    <n v="700"/>
    <n v="0"/>
    <n v="24500"/>
  </r>
  <r>
    <x v="1"/>
    <d v="2023-01-27T00:00:00"/>
    <x v="1"/>
    <x v="1"/>
    <n v="130"/>
    <n v="145"/>
    <n v="275"/>
    <n v="300"/>
    <n v="35750"/>
    <n v="43500"/>
  </r>
  <r>
    <x v="1"/>
    <d v="2023-01-27T00:00:00"/>
    <x v="0"/>
    <x v="0"/>
    <m/>
    <n v="15"/>
    <n v="287"/>
    <n v="290"/>
    <n v="0"/>
    <n v="4350"/>
  </r>
  <r>
    <x v="1"/>
    <d v="2023-01-27T00:00:00"/>
    <x v="1"/>
    <x v="0"/>
    <n v="315"/>
    <n v="325"/>
    <n v="240"/>
    <n v="245"/>
    <n v="75600"/>
    <n v="79625"/>
  </r>
  <r>
    <x v="0"/>
    <d v="2023-01-27T00:00:00"/>
    <x v="0"/>
    <x v="1"/>
    <n v="25"/>
    <n v="25"/>
    <n v="1024"/>
    <n v="1100"/>
    <n v="25600"/>
    <n v="27500"/>
  </r>
  <r>
    <x v="0"/>
    <d v="2023-01-27T00:00:00"/>
    <x v="1"/>
    <x v="1"/>
    <n v="88"/>
    <n v="85"/>
    <n v="960"/>
    <n v="1000"/>
    <n v="84480"/>
    <n v="85000"/>
  </r>
  <r>
    <x v="1"/>
    <d v="2023-01-27T00:00:00"/>
    <x v="0"/>
    <x v="1"/>
    <n v="20"/>
    <n v="15"/>
    <n v="326"/>
    <n v="340"/>
    <n v="6520"/>
    <n v="5100"/>
  </r>
  <r>
    <x v="0"/>
    <d v="2023-01-27T00:00:00"/>
    <x v="1"/>
    <x v="0"/>
    <n v="127"/>
    <n v="115"/>
    <n v="646"/>
    <n v="650"/>
    <n v="82042"/>
    <n v="74750"/>
  </r>
  <r>
    <x v="0"/>
    <d v="2023-01-28T00:00:00"/>
    <x v="0"/>
    <x v="0"/>
    <m/>
    <n v="30"/>
    <n v="717"/>
    <n v="700"/>
    <n v="0"/>
    <n v="21000"/>
  </r>
  <r>
    <x v="1"/>
    <d v="2023-01-28T00:00:00"/>
    <x v="1"/>
    <x v="1"/>
    <n v="135"/>
    <n v="155"/>
    <n v="302"/>
    <n v="300"/>
    <n v="40770"/>
    <n v="46500"/>
  </r>
  <r>
    <x v="1"/>
    <d v="2023-01-28T00:00:00"/>
    <x v="0"/>
    <x v="0"/>
    <m/>
    <n v="15"/>
    <n v="304"/>
    <n v="290"/>
    <n v="0"/>
    <n v="4350"/>
  </r>
  <r>
    <x v="0"/>
    <d v="2023-01-28T00:00:00"/>
    <x v="0"/>
    <x v="1"/>
    <n v="20"/>
    <n v="20"/>
    <n v="1081"/>
    <n v="1100"/>
    <n v="21620"/>
    <n v="22000"/>
  </r>
  <r>
    <x v="1"/>
    <d v="2023-01-28T00:00:00"/>
    <x v="1"/>
    <x v="0"/>
    <n v="10"/>
    <n v="10"/>
    <n v="304"/>
    <n v="290"/>
    <n v="3040"/>
    <n v="2900"/>
  </r>
  <r>
    <x v="1"/>
    <d v="2023-01-28T00:00:00"/>
    <x v="0"/>
    <x v="1"/>
    <n v="20"/>
    <n v="15"/>
    <n v="323"/>
    <n v="340"/>
    <n v="6460"/>
    <n v="5100"/>
  </r>
  <r>
    <x v="0"/>
    <d v="2023-01-28T00:00:00"/>
    <x v="1"/>
    <x v="0"/>
    <n v="122"/>
    <n v="115"/>
    <n v="649"/>
    <n v="650"/>
    <n v="79178"/>
    <n v="74750"/>
  </r>
  <r>
    <x v="0"/>
    <d v="2023-01-28T00:00:00"/>
    <x v="1"/>
    <x v="1"/>
    <n v="83"/>
    <n v="70"/>
    <n v="980"/>
    <n v="1000"/>
    <n v="81340"/>
    <n v="70000"/>
  </r>
  <r>
    <x v="0"/>
    <d v="2023-01-29T00:00:00"/>
    <x v="0"/>
    <x v="0"/>
    <m/>
    <n v="35"/>
    <n v="696"/>
    <n v="700"/>
    <n v="0"/>
    <n v="24500"/>
  </r>
  <r>
    <x v="1"/>
    <d v="2023-01-29T00:00:00"/>
    <x v="1"/>
    <x v="1"/>
    <n v="135"/>
    <n v="155"/>
    <n v="299"/>
    <n v="300"/>
    <n v="40365"/>
    <n v="46500"/>
  </r>
  <r>
    <x v="1"/>
    <d v="2023-01-29T00:00:00"/>
    <x v="0"/>
    <x v="0"/>
    <m/>
    <n v="15"/>
    <n v="291"/>
    <n v="290"/>
    <n v="0"/>
    <n v="4350"/>
  </r>
  <r>
    <x v="1"/>
    <d v="2023-01-29T00:00:00"/>
    <x v="1"/>
    <x v="0"/>
    <n v="10"/>
    <n v="10"/>
    <n v="291"/>
    <n v="290"/>
    <n v="2910"/>
    <n v="2900"/>
  </r>
  <r>
    <x v="0"/>
    <d v="2023-01-29T00:00:00"/>
    <x v="0"/>
    <x v="1"/>
    <n v="20"/>
    <n v="20"/>
    <n v="1110"/>
    <n v="1100"/>
    <n v="22200"/>
    <n v="22000"/>
  </r>
  <r>
    <x v="1"/>
    <d v="2023-01-29T00:00:00"/>
    <x v="0"/>
    <x v="1"/>
    <n v="20"/>
    <n v="15"/>
    <n v="329"/>
    <n v="340"/>
    <n v="6580"/>
    <n v="5100"/>
  </r>
  <r>
    <x v="0"/>
    <d v="2023-01-29T00:00:00"/>
    <x v="1"/>
    <x v="0"/>
    <n v="122"/>
    <n v="115"/>
    <n v="644"/>
    <n v="650"/>
    <n v="78568"/>
    <n v="74750"/>
  </r>
  <r>
    <x v="0"/>
    <d v="2023-01-29T00:00:00"/>
    <x v="1"/>
    <x v="1"/>
    <n v="88"/>
    <n v="80"/>
    <n v="972"/>
    <n v="1000"/>
    <n v="85536"/>
    <n v="80000"/>
  </r>
  <r>
    <x v="0"/>
    <d v="2023-01-30T00:00:00"/>
    <x v="0"/>
    <x v="0"/>
    <m/>
    <n v="35"/>
    <n v="685"/>
    <n v="700"/>
    <n v="0"/>
    <n v="24500"/>
  </r>
  <r>
    <x v="1"/>
    <d v="2023-01-30T00:00:00"/>
    <x v="1"/>
    <x v="1"/>
    <n v="135"/>
    <n v="150"/>
    <n v="295"/>
    <n v="300"/>
    <n v="39825"/>
    <n v="45000"/>
  </r>
  <r>
    <x v="1"/>
    <d v="2023-01-30T00:00:00"/>
    <x v="0"/>
    <x v="0"/>
    <m/>
    <n v="15"/>
    <n v="284"/>
    <n v="290"/>
    <n v="0"/>
    <n v="4350"/>
  </r>
  <r>
    <x v="0"/>
    <d v="2023-01-30T00:00:00"/>
    <x v="1"/>
    <x v="1"/>
    <n v="83"/>
    <n v="80"/>
    <n v="960"/>
    <n v="1000"/>
    <n v="79680"/>
    <n v="80000"/>
  </r>
  <r>
    <x v="1"/>
    <d v="2023-01-30T00:00:00"/>
    <x v="1"/>
    <x v="0"/>
    <n v="10"/>
    <n v="10"/>
    <n v="284"/>
    <n v="290"/>
    <n v="2840"/>
    <n v="2900"/>
  </r>
  <r>
    <x v="0"/>
    <d v="2023-01-30T00:00:00"/>
    <x v="1"/>
    <x v="0"/>
    <n v="122"/>
    <n v="115"/>
    <n v="639"/>
    <n v="650"/>
    <n v="77958"/>
    <n v="74750"/>
  </r>
  <r>
    <x v="0"/>
    <d v="2023-01-30T00:00:00"/>
    <x v="0"/>
    <x v="1"/>
    <n v="25"/>
    <n v="20"/>
    <n v="1013"/>
    <n v="1100"/>
    <n v="25325"/>
    <n v="22000"/>
  </r>
  <r>
    <x v="1"/>
    <d v="2023-01-30T00:00:00"/>
    <x v="0"/>
    <x v="1"/>
    <n v="25"/>
    <n v="15"/>
    <n v="337"/>
    <n v="340"/>
    <n v="8425"/>
    <n v="5100"/>
  </r>
  <r>
    <x v="0"/>
    <d v="2023-01-31T00:00:00"/>
    <x v="0"/>
    <x v="0"/>
    <m/>
    <n v="30"/>
    <n v="681"/>
    <n v="700"/>
    <n v="0"/>
    <n v="21000"/>
  </r>
  <r>
    <x v="1"/>
    <d v="2023-01-31T00:00:00"/>
    <x v="0"/>
    <x v="0"/>
    <m/>
    <n v="15"/>
    <n v="299"/>
    <n v="290"/>
    <n v="0"/>
    <n v="4350"/>
  </r>
  <r>
    <x v="1"/>
    <d v="2023-01-31T00:00:00"/>
    <x v="1"/>
    <x v="1"/>
    <n v="155"/>
    <n v="140"/>
    <n v="260"/>
    <n v="300"/>
    <n v="40300"/>
    <n v="42000"/>
  </r>
  <r>
    <x v="1"/>
    <d v="2023-01-31T00:00:00"/>
    <x v="1"/>
    <x v="0"/>
    <n v="10"/>
    <n v="10"/>
    <n v="299"/>
    <n v="290"/>
    <n v="2990"/>
    <n v="2900"/>
  </r>
  <r>
    <x v="0"/>
    <d v="2023-01-31T00:00:00"/>
    <x v="0"/>
    <x v="1"/>
    <n v="25"/>
    <n v="20"/>
    <n v="988"/>
    <n v="1100"/>
    <n v="24700"/>
    <n v="22000"/>
  </r>
  <r>
    <x v="1"/>
    <d v="2023-01-31T00:00:00"/>
    <x v="0"/>
    <x v="1"/>
    <n v="25"/>
    <n v="15"/>
    <n v="321"/>
    <n v="340"/>
    <n v="8025"/>
    <n v="5100"/>
  </r>
  <r>
    <x v="0"/>
    <d v="2023-01-31T00:00:00"/>
    <x v="1"/>
    <x v="0"/>
    <n v="122"/>
    <n v="115"/>
    <n v="638"/>
    <n v="650"/>
    <n v="77836"/>
    <n v="74750"/>
  </r>
  <r>
    <x v="0"/>
    <d v="2023-01-31T00:00:00"/>
    <x v="1"/>
    <x v="1"/>
    <n v="93"/>
    <n v="80"/>
    <n v="960"/>
    <n v="1000"/>
    <n v="89280"/>
    <n v="8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0E0F43-F6D1-4C57-B0F1-88DB250AE7B4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7:I22" firstHeaderRow="0" firstDataRow="1" firstDataCol="1"/>
  <pivotFields count="10">
    <pivotField axis="axisRow" showAll="0">
      <items count="3">
        <item x="0"/>
        <item x="1"/>
        <item t="default"/>
      </items>
    </pivotField>
    <pivotField numFmtId="14"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numFmtId="3" showAll="0"/>
    <pivotField dataField="1" numFmtId="177" showAll="0"/>
    <pivotField dataField="1" numFmtId="3" showAll="0"/>
    <pivotField dataField="1" numFmtId="177" showAll="0"/>
    <pivotField dataField="1" numFmtId="177" showAll="0"/>
  </pivotFields>
  <rowFields count="3">
    <field x="2"/>
    <field x="0"/>
    <field x="3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Actuals Qty" fld="4" baseField="0" baseItem="0"/>
    <dataField name="Average of Actual Price" fld="6" subtotal="average" baseField="2" baseItem="0" numFmtId="177"/>
    <dataField name="Sum of Actual Revenue" fld="8" baseField="0" baseItem="0" numFmtId="177"/>
    <dataField name="Sum of Budget Qty" fld="5" baseField="0" baseItem="0" numFmtId="3"/>
    <dataField name="Average of Budget Price" fld="7" subtotal="average" baseField="2" baseItem="0" numFmtId="3"/>
    <dataField name="Sum of Budget Revenue" fld="9" baseField="0" baseItem="0" numFmtId="177"/>
  </dataFields>
  <formats count="24">
    <format dxfId="23">
      <pivotArea collapsedLevelsAreSubtotals="1" fieldPosition="0">
        <references count="2">
          <reference field="4294967294" count="1" selected="0">
            <x v="0"/>
          </reference>
          <reference field="2" count="1">
            <x v="0"/>
          </reference>
        </references>
      </pivotArea>
    </format>
    <format dxfId="22">
      <pivotArea collapsedLevelsAreSubtotals="1" fieldPosition="0">
        <references count="3">
          <reference field="4294967294" count="1" selected="0">
            <x v="0"/>
          </reference>
          <reference field="0" count="1">
            <x v="0"/>
          </reference>
          <reference field="2" count="1" selected="0">
            <x v="0"/>
          </reference>
        </references>
      </pivotArea>
    </format>
    <format dxfId="21">
      <pivotArea collapsedLevelsAreSubtotals="1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0"/>
        </references>
      </pivotArea>
    </format>
    <format dxfId="20">
      <pivotArea collapsedLevelsAreSubtotals="1" fieldPosition="0">
        <references count="3">
          <reference field="4294967294" count="1" selected="0">
            <x v="0"/>
          </reference>
          <reference field="0" count="1">
            <x v="1"/>
          </reference>
          <reference field="2" count="1" selected="0">
            <x v="0"/>
          </reference>
        </references>
      </pivotArea>
    </format>
    <format dxfId="19">
      <pivotArea collapsedLevelsAreSubtotals="1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0"/>
        </references>
      </pivotArea>
    </format>
    <format dxfId="18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0"/>
          </reference>
          <reference field="0" count="1">
            <x v="0"/>
          </reference>
          <reference field="2" count="1" selected="0">
            <x v="1"/>
          </reference>
        </references>
      </pivotArea>
    </format>
    <format dxfId="16">
      <pivotArea collapsedLevelsAreSubtotals="1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0"/>
        </references>
      </pivotArea>
    </format>
    <format dxfId="15">
      <pivotArea collapsedLevelsAreSubtotals="1" fieldPosition="0">
        <references count="3">
          <reference field="4294967294" count="1" selected="0">
            <x v="0"/>
          </reference>
          <reference field="0" count="1">
            <x v="1"/>
          </reference>
          <reference field="2" count="1" selected="0">
            <x v="1"/>
          </reference>
        </references>
      </pivotArea>
    </format>
    <format dxfId="14">
      <pivotArea collapsedLevelsAreSubtotals="1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0"/>
        </references>
      </pivotArea>
    </format>
    <format dxfId="13">
      <pivotArea field="2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4"/>
          </reference>
          <reference field="2" count="1">
            <x v="0"/>
          </reference>
        </references>
      </pivotArea>
    </format>
    <format dxfId="11">
      <pivotArea collapsedLevelsAreSubtotals="1" fieldPosition="0">
        <references count="3">
          <reference field="4294967294" count="1" selected="0">
            <x v="4"/>
          </reference>
          <reference field="0" count="1">
            <x v="0"/>
          </reference>
          <reference field="2" count="1" selected="0">
            <x v="0"/>
          </reference>
        </references>
      </pivotArea>
    </format>
    <format dxfId="10">
      <pivotArea collapsedLevelsAreSubtotals="1" fieldPosition="0">
        <references count="4">
          <reference field="4294967294" count="1" selected="0">
            <x v="4"/>
          </reference>
          <reference field="0" count="1" selected="0">
            <x v="0"/>
          </reference>
          <reference field="2" count="1" selected="0">
            <x v="0"/>
          </reference>
          <reference field="3" count="0"/>
        </references>
      </pivotArea>
    </format>
    <format dxfId="9">
      <pivotArea collapsedLevelsAreSubtotals="1" fieldPosition="0">
        <references count="3">
          <reference field="4294967294" count="1" selected="0">
            <x v="4"/>
          </reference>
          <reference field="0" count="1">
            <x v="1"/>
          </reference>
          <reference field="2" count="1" selected="0">
            <x v="0"/>
          </reference>
        </references>
      </pivotArea>
    </format>
    <format dxfId="8">
      <pivotArea collapsedLevelsAreSubtotals="1" fieldPosition="0">
        <references count="4">
          <reference field="4294967294" count="1" selected="0">
            <x v="4"/>
          </reference>
          <reference field="0" count="1" selected="0">
            <x v="1"/>
          </reference>
          <reference field="2" count="1" selected="0">
            <x v="0"/>
          </reference>
          <reference field="3" count="0"/>
        </references>
      </pivotArea>
    </format>
    <format dxfId="7">
      <pivotArea collapsedLevelsAreSubtotals="1" fieldPosition="0">
        <references count="2">
          <reference field="4294967294" count="1" selected="0">
            <x v="4"/>
          </reference>
          <reference field="2" count="1">
            <x v="1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4"/>
          </reference>
          <reference field="0" count="1">
            <x v="0"/>
          </reference>
          <reference field="2" count="1" selected="0">
            <x v="1"/>
          </reference>
        </references>
      </pivotArea>
    </format>
    <format dxfId="5">
      <pivotArea collapsedLevelsAreSubtotals="1" fieldPosition="0">
        <references count="4">
          <reference field="4294967294" count="1" selected="0">
            <x v="4"/>
          </reference>
          <reference field="0" count="1" selected="0">
            <x v="0"/>
          </reference>
          <reference field="2" count="1" selected="0">
            <x v="1"/>
          </reference>
          <reference field="3" count="0"/>
        </references>
      </pivotArea>
    </format>
    <format dxfId="4">
      <pivotArea collapsedLevelsAreSubtotals="1" fieldPosition="0">
        <references count="3">
          <reference field="4294967294" count="1" selected="0">
            <x v="4"/>
          </reference>
          <reference field="0" count="1">
            <x v="1"/>
          </reference>
          <reference field="2" count="1" selected="0">
            <x v="1"/>
          </reference>
        </references>
      </pivotArea>
    </format>
    <format dxfId="3">
      <pivotArea collapsedLevelsAreSubtotals="1" fieldPosition="0">
        <references count="4">
          <reference field="4294967294" count="1" selected="0">
            <x v="4"/>
          </reference>
          <reference field="0" count="1" selected="0">
            <x v="1"/>
          </reference>
          <reference field="2" count="1" selected="0">
            <x v="1"/>
          </reference>
          <reference field="3" count="0"/>
        </references>
      </pivotArea>
    </format>
    <format dxfId="2">
      <pivotArea field="2" grandRow="1" outline="0" collapsedLevelsAreSubtotals="1" axis="axisRow" fieldPosition="0">
        <references count="1">
          <reference field="4294967294" count="1" selected="0">
            <x v="4"/>
          </reference>
        </references>
      </pivotArea>
    </format>
    <format dxfId="1">
      <pivotArea field="2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9FE6-33E3-4E90-BB84-D7BB062024C7}">
  <dimension ref="C3:G7"/>
  <sheetViews>
    <sheetView showGridLines="0" workbookViewId="0">
      <selection activeCell="D9" sqref="D9"/>
    </sheetView>
    <sheetView workbookViewId="1"/>
  </sheetViews>
  <sheetFormatPr defaultRowHeight="14.25" x14ac:dyDescent="0.45"/>
  <cols>
    <col min="1" max="2" width="2.59765625" customWidth="1"/>
    <col min="3" max="3" width="20.59765625" customWidth="1"/>
    <col min="4" max="7" width="10.19921875" bestFit="1" customWidth="1"/>
  </cols>
  <sheetData>
    <row r="3" spans="3:7" x14ac:dyDescent="0.45">
      <c r="C3" s="4"/>
      <c r="D3" s="4"/>
      <c r="E3" s="4"/>
      <c r="F3" s="4"/>
      <c r="G3" s="4"/>
    </row>
    <row r="4" spans="3:7" x14ac:dyDescent="0.45">
      <c r="C4" s="14"/>
      <c r="D4" s="14"/>
      <c r="E4" s="14"/>
      <c r="F4" s="14"/>
      <c r="G4" s="14"/>
    </row>
    <row r="5" spans="3:7" x14ac:dyDescent="0.45">
      <c r="C5" s="15" t="s">
        <v>1</v>
      </c>
      <c r="D5" s="15" t="s">
        <v>2</v>
      </c>
      <c r="E5" s="15" t="s">
        <v>3</v>
      </c>
      <c r="F5" s="15" t="s">
        <v>4</v>
      </c>
      <c r="G5" s="15" t="s">
        <v>4</v>
      </c>
    </row>
    <row r="6" spans="3:7" ht="3" customHeight="1" x14ac:dyDescent="0.45"/>
    <row r="7" spans="3:7" x14ac:dyDescent="0.45">
      <c r="C7" t="s">
        <v>5</v>
      </c>
      <c r="D7" s="16">
        <v>40000</v>
      </c>
      <c r="E7" s="16">
        <v>50000</v>
      </c>
      <c r="F7" s="17">
        <f>E7-D7</f>
        <v>10000</v>
      </c>
      <c r="G7" s="18">
        <f>F7/D7</f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2A17-6C39-48B3-9439-75794710C27F}">
  <dimension ref="C3:X27"/>
  <sheetViews>
    <sheetView showGridLines="0" topLeftCell="I1" workbookViewId="0">
      <selection activeCell="X18" sqref="X18"/>
    </sheetView>
    <sheetView workbookViewId="1"/>
  </sheetViews>
  <sheetFormatPr defaultRowHeight="14.25" x14ac:dyDescent="0.45"/>
  <cols>
    <col min="1" max="2" width="2.59765625" customWidth="1"/>
    <col min="3" max="3" width="20.59765625" customWidth="1"/>
    <col min="4" max="7" width="10.19921875" bestFit="1" customWidth="1"/>
    <col min="9" max="9" width="10.19921875" bestFit="1" customWidth="1"/>
    <col min="10" max="10" width="3.59765625" customWidth="1"/>
    <col min="11" max="14" width="15.59765625" customWidth="1"/>
    <col min="15" max="15" width="3.59765625" customWidth="1"/>
    <col min="16" max="19" width="15.59765625" customWidth="1"/>
    <col min="20" max="20" width="3.59765625" customWidth="1"/>
    <col min="21" max="24" width="15.59765625" customWidth="1"/>
  </cols>
  <sheetData>
    <row r="3" spans="3:24" x14ac:dyDescent="0.45">
      <c r="C3" s="5" t="s">
        <v>6</v>
      </c>
      <c r="D3" s="4"/>
      <c r="E3" s="4"/>
      <c r="F3" s="4"/>
      <c r="G3" s="4"/>
    </row>
    <row r="4" spans="3:24" x14ac:dyDescent="0.45">
      <c r="C4" s="14"/>
      <c r="D4" s="14"/>
      <c r="E4" s="14"/>
      <c r="F4" s="14"/>
      <c r="G4" s="14"/>
    </row>
    <row r="5" spans="3:24" x14ac:dyDescent="0.45">
      <c r="C5" s="20" t="s">
        <v>8</v>
      </c>
      <c r="D5" s="15" t="s">
        <v>3</v>
      </c>
      <c r="E5" s="15" t="s">
        <v>2</v>
      </c>
      <c r="F5" s="15" t="s">
        <v>10</v>
      </c>
      <c r="G5" s="15" t="s">
        <v>4</v>
      </c>
    </row>
    <row r="6" spans="3:24" ht="3" customHeight="1" x14ac:dyDescent="0.45"/>
    <row r="7" spans="3:24" x14ac:dyDescent="0.45">
      <c r="C7" t="s">
        <v>0</v>
      </c>
      <c r="D7" s="16">
        <v>40000</v>
      </c>
      <c r="E7" s="16">
        <v>30000</v>
      </c>
      <c r="F7" s="17">
        <f>D7-E7</f>
        <v>10000</v>
      </c>
      <c r="G7" s="18">
        <f>F7/E7</f>
        <v>0.33333333333333331</v>
      </c>
    </row>
    <row r="8" spans="3:24" x14ac:dyDescent="0.45">
      <c r="C8" t="s">
        <v>9</v>
      </c>
      <c r="D8" s="19">
        <v>500</v>
      </c>
      <c r="E8" s="19">
        <v>600</v>
      </c>
      <c r="F8" s="17">
        <f t="shared" ref="F8:F9" si="0">D8-E8</f>
        <v>-100</v>
      </c>
      <c r="G8" s="18">
        <f t="shared" ref="G8:G9" si="1">F8/E8</f>
        <v>-0.16666666666666666</v>
      </c>
    </row>
    <row r="9" spans="3:24" x14ac:dyDescent="0.45">
      <c r="C9" t="s">
        <v>7</v>
      </c>
      <c r="D9" s="16">
        <v>80</v>
      </c>
      <c r="E9" s="16">
        <v>50</v>
      </c>
      <c r="F9" s="17">
        <f t="shared" si="0"/>
        <v>30</v>
      </c>
      <c r="G9" s="18">
        <f t="shared" si="1"/>
        <v>0.6</v>
      </c>
    </row>
    <row r="11" spans="3:24" x14ac:dyDescent="0.45">
      <c r="C11" s="3" t="s">
        <v>11</v>
      </c>
      <c r="D11" s="21">
        <f>D8*F9</f>
        <v>15000</v>
      </c>
    </row>
    <row r="12" spans="3:24" x14ac:dyDescent="0.45">
      <c r="C12" s="3" t="s">
        <v>12</v>
      </c>
      <c r="D12" s="22">
        <f>E9*F8</f>
        <v>-5000</v>
      </c>
    </row>
    <row r="14" spans="3:24" x14ac:dyDescent="0.45">
      <c r="I14" s="5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3:24" x14ac:dyDescent="0.45">
      <c r="I15" s="14"/>
      <c r="J15" s="14"/>
      <c r="K15" s="23" t="s">
        <v>3</v>
      </c>
      <c r="L15" s="23"/>
      <c r="M15" s="23"/>
      <c r="N15" s="23"/>
      <c r="O15" s="14"/>
      <c r="P15" s="23" t="s">
        <v>2</v>
      </c>
      <c r="Q15" s="23"/>
      <c r="R15" s="23"/>
      <c r="S15" s="23"/>
      <c r="T15" s="14"/>
      <c r="U15" s="23" t="s">
        <v>13</v>
      </c>
      <c r="V15" s="23"/>
      <c r="W15" s="23"/>
      <c r="X15" s="23"/>
    </row>
    <row r="16" spans="3:24" ht="28.5" x14ac:dyDescent="0.45">
      <c r="I16" s="20" t="s">
        <v>8</v>
      </c>
      <c r="J16" s="20"/>
      <c r="K16" s="15" t="s">
        <v>0</v>
      </c>
      <c r="L16" s="15" t="s">
        <v>7</v>
      </c>
      <c r="M16" s="15" t="s">
        <v>9</v>
      </c>
      <c r="N16" s="15" t="s">
        <v>20</v>
      </c>
      <c r="O16" s="15"/>
      <c r="P16" s="15" t="s">
        <v>0</v>
      </c>
      <c r="Q16" s="15" t="s">
        <v>7</v>
      </c>
      <c r="R16" s="15" t="s">
        <v>9</v>
      </c>
      <c r="S16" s="15" t="s">
        <v>20</v>
      </c>
      <c r="T16" s="15"/>
      <c r="U16" s="15" t="s">
        <v>0</v>
      </c>
      <c r="V16" s="24" t="s">
        <v>11</v>
      </c>
      <c r="W16" s="24" t="s">
        <v>18</v>
      </c>
      <c r="X16" s="24" t="s">
        <v>19</v>
      </c>
    </row>
    <row r="17" spans="9:24" ht="3" customHeight="1" x14ac:dyDescent="0.45"/>
    <row r="18" spans="9:24" x14ac:dyDescent="0.45">
      <c r="I18" t="s">
        <v>15</v>
      </c>
      <c r="K18" s="13">
        <f>L18*M18</f>
        <v>100000</v>
      </c>
      <c r="L18" s="16">
        <v>200</v>
      </c>
      <c r="M18" s="19">
        <v>500</v>
      </c>
      <c r="N18" s="18">
        <f>M18/M$21</f>
        <v>0.5</v>
      </c>
      <c r="O18" s="18"/>
      <c r="P18" s="13">
        <f>Q18*R18</f>
        <v>50000</v>
      </c>
      <c r="Q18" s="16">
        <v>250</v>
      </c>
      <c r="R18" s="19">
        <v>200</v>
      </c>
      <c r="S18" s="18">
        <f>R18/R$21</f>
        <v>0.33333333333333331</v>
      </c>
      <c r="T18" s="18"/>
      <c r="U18" s="17">
        <f>K18-P18</f>
        <v>50000</v>
      </c>
      <c r="V18" s="25">
        <f>(L18-Q18)*M18</f>
        <v>-25000</v>
      </c>
      <c r="W18" s="25">
        <f>U18-V18-X18</f>
        <v>66666.666666666672</v>
      </c>
      <c r="X18" s="25">
        <f>(N18-S18)*M18*(Q18-Q$21)</f>
        <v>8333.3333333333339</v>
      </c>
    </row>
    <row r="19" spans="9:24" x14ac:dyDescent="0.45">
      <c r="I19" t="s">
        <v>16</v>
      </c>
      <c r="K19" s="13">
        <f t="shared" ref="K19:K20" si="2">L19*M19</f>
        <v>30000</v>
      </c>
      <c r="L19" s="16">
        <v>100</v>
      </c>
      <c r="M19" s="19">
        <v>300</v>
      </c>
      <c r="N19" s="18">
        <f t="shared" ref="N19:N20" si="3">M19/M$21</f>
        <v>0.3</v>
      </c>
      <c r="O19" s="18"/>
      <c r="P19" s="13">
        <f t="shared" ref="P19:P20" si="4">Q19*R19</f>
        <v>20000</v>
      </c>
      <c r="Q19" s="16">
        <v>100</v>
      </c>
      <c r="R19" s="19">
        <v>200</v>
      </c>
      <c r="S19" s="18">
        <f t="shared" ref="S19:S20" si="5">R19/R$21</f>
        <v>0.33333333333333331</v>
      </c>
      <c r="T19" s="18"/>
      <c r="U19" s="17">
        <f>K19-P19</f>
        <v>10000</v>
      </c>
      <c r="V19" s="25">
        <f t="shared" ref="V19:V20" si="6">(L19-Q19)*M19</f>
        <v>0</v>
      </c>
      <c r="W19" s="25">
        <f t="shared" ref="W19:W20" si="7">U19-V19-X19</f>
        <v>9500</v>
      </c>
      <c r="X19" s="25">
        <f>(N19-S19)*M19*(Q19-Q$21)</f>
        <v>499.99999999999989</v>
      </c>
    </row>
    <row r="20" spans="9:24" x14ac:dyDescent="0.45">
      <c r="I20" t="s">
        <v>17</v>
      </c>
      <c r="K20" s="13">
        <f t="shared" si="2"/>
        <v>30000</v>
      </c>
      <c r="L20" s="16">
        <v>150</v>
      </c>
      <c r="M20" s="19">
        <v>200</v>
      </c>
      <c r="N20" s="18">
        <f t="shared" si="3"/>
        <v>0.2</v>
      </c>
      <c r="O20" s="18"/>
      <c r="P20" s="13">
        <f t="shared" si="4"/>
        <v>20000</v>
      </c>
      <c r="Q20" s="16">
        <v>100</v>
      </c>
      <c r="R20" s="19">
        <v>200</v>
      </c>
      <c r="S20" s="18">
        <f t="shared" si="5"/>
        <v>0.33333333333333331</v>
      </c>
      <c r="T20" s="18"/>
      <c r="U20" s="17">
        <f>K20-P20</f>
        <v>10000</v>
      </c>
      <c r="V20" s="25">
        <f t="shared" si="6"/>
        <v>10000</v>
      </c>
      <c r="W20" s="25">
        <f t="shared" si="7"/>
        <v>-1333.333333333333</v>
      </c>
      <c r="X20" s="25">
        <f t="shared" ref="X20" si="8">(N20-S20)*M20*(Q20-Q$21)</f>
        <v>1333.333333333333</v>
      </c>
    </row>
    <row r="21" spans="9:24" x14ac:dyDescent="0.45">
      <c r="I21" s="3" t="s">
        <v>14</v>
      </c>
      <c r="K21" s="21">
        <f>SUM(K18:K20)</f>
        <v>160000</v>
      </c>
      <c r="L21" s="21">
        <f>K21/M21</f>
        <v>160</v>
      </c>
      <c r="M21" s="9">
        <f>SUM(M18:M20)</f>
        <v>1000</v>
      </c>
      <c r="N21" s="26">
        <f>SUM(N18:N20)</f>
        <v>1</v>
      </c>
      <c r="P21" s="21">
        <f>SUM(P18:P20)</f>
        <v>90000</v>
      </c>
      <c r="Q21" s="21">
        <f>P21/R21</f>
        <v>150</v>
      </c>
      <c r="R21" s="9">
        <f>SUM(R18:R20)</f>
        <v>600</v>
      </c>
      <c r="S21" s="26">
        <f>SUM(S18:S20)</f>
        <v>1</v>
      </c>
      <c r="U21" s="21">
        <f>SUM(U18:U20)</f>
        <v>70000</v>
      </c>
      <c r="V21" s="21">
        <f>SUM(V18:V20)</f>
        <v>-15000</v>
      </c>
      <c r="W21" s="21">
        <f t="shared" ref="W21:X21" si="9">SUM(W18:W20)</f>
        <v>74833.333333333343</v>
      </c>
      <c r="X21" s="21">
        <f t="shared" si="9"/>
        <v>10166.666666666668</v>
      </c>
    </row>
    <row r="23" spans="9:24" x14ac:dyDescent="0.45">
      <c r="L23" s="13"/>
    </row>
    <row r="24" spans="9:24" x14ac:dyDescent="0.45">
      <c r="L24" s="13"/>
      <c r="S24" s="27"/>
    </row>
    <row r="25" spans="9:24" x14ac:dyDescent="0.45">
      <c r="L25" s="13"/>
      <c r="S25" s="8"/>
    </row>
    <row r="26" spans="9:24" x14ac:dyDescent="0.45">
      <c r="S26" s="13"/>
    </row>
    <row r="27" spans="9:24" x14ac:dyDescent="0.45">
      <c r="S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B997-BC65-43AE-8828-CB4997674755}">
  <sheetPr filterMode="1">
    <outlinePr summaryBelow="0" summaryRight="0"/>
    <pageSetUpPr fitToPage="1"/>
  </sheetPr>
  <dimension ref="C2:U1035"/>
  <sheetViews>
    <sheetView zoomScale="157" zoomScaleNormal="157" workbookViewId="0">
      <pane ySplit="6" topLeftCell="A7" activePane="bottomLeft" state="frozen"/>
      <selection activeCell="E11" sqref="E11"/>
      <selection pane="bottomLeft" activeCell="E3" sqref="E3"/>
    </sheetView>
    <sheetView showGridLines="0" zoomScale="130" zoomScaleNormal="130" workbookViewId="1">
      <selection activeCell="F44" sqref="F44"/>
    </sheetView>
  </sheetViews>
  <sheetFormatPr defaultColWidth="12.6640625" defaultRowHeight="15.75" customHeight="1" x14ac:dyDescent="0.4"/>
  <cols>
    <col min="1" max="2" width="3.59765625" style="34" customWidth="1"/>
    <col min="3" max="3" width="15.1328125" style="34" customWidth="1"/>
    <col min="4" max="4" width="8.59765625" style="34" bestFit="1" customWidth="1"/>
    <col min="5" max="5" width="9.796875" style="34" customWidth="1"/>
    <col min="6" max="6" width="12.6640625" style="34"/>
    <col min="7" max="8" width="10.33203125" style="32" bestFit="1" customWidth="1"/>
    <col min="9" max="9" width="10.33203125" style="33" bestFit="1" customWidth="1"/>
    <col min="10" max="10" width="10.33203125" style="32" bestFit="1" customWidth="1"/>
    <col min="11" max="12" width="10.33203125" style="33" bestFit="1" customWidth="1"/>
    <col min="13" max="16384" width="12.6640625" style="34"/>
  </cols>
  <sheetData>
    <row r="2" spans="3:21" ht="15.75" customHeight="1" x14ac:dyDescent="0.45">
      <c r="C2" s="60" t="s">
        <v>60</v>
      </c>
    </row>
    <row r="4" spans="3:21" ht="15.75" customHeight="1" x14ac:dyDescent="0.4">
      <c r="C4" s="35"/>
      <c r="D4" s="35"/>
      <c r="E4" s="35"/>
      <c r="F4" s="35"/>
      <c r="G4" s="36"/>
      <c r="H4" s="36"/>
      <c r="I4" s="37"/>
      <c r="J4" s="36"/>
      <c r="K4" s="37"/>
      <c r="L4" s="37"/>
    </row>
    <row r="5" spans="3:21" ht="15.75" customHeight="1" x14ac:dyDescent="0.4">
      <c r="C5" s="38"/>
      <c r="D5" s="38"/>
      <c r="E5" s="38"/>
      <c r="F5" s="38"/>
      <c r="G5" s="39"/>
      <c r="H5" s="39"/>
      <c r="I5" s="40"/>
      <c r="J5" s="39"/>
      <c r="K5" s="40"/>
      <c r="L5" s="40"/>
    </row>
    <row r="6" spans="3:21" s="29" customFormat="1" ht="26.25" x14ac:dyDescent="0.45">
      <c r="C6" s="41" t="s">
        <v>8</v>
      </c>
      <c r="D6" s="41" t="s">
        <v>21</v>
      </c>
      <c r="E6" s="41" t="s">
        <v>22</v>
      </c>
      <c r="F6" s="41" t="s">
        <v>23</v>
      </c>
      <c r="G6" s="41" t="s">
        <v>24</v>
      </c>
      <c r="H6" s="41" t="s">
        <v>25</v>
      </c>
      <c r="I6" s="42" t="s">
        <v>26</v>
      </c>
      <c r="J6" s="41" t="s">
        <v>27</v>
      </c>
      <c r="K6" s="42" t="s">
        <v>28</v>
      </c>
      <c r="L6" s="42" t="s">
        <v>29</v>
      </c>
      <c r="M6" s="28"/>
      <c r="N6" s="28"/>
      <c r="O6" s="28"/>
      <c r="P6" s="28"/>
      <c r="Q6" s="28"/>
      <c r="R6" s="28"/>
      <c r="S6" s="28"/>
      <c r="T6" s="28"/>
      <c r="U6" s="28"/>
    </row>
    <row r="7" spans="3:21" ht="15.75" hidden="1" customHeight="1" x14ac:dyDescent="0.4">
      <c r="C7" s="30" t="s">
        <v>30</v>
      </c>
      <c r="D7" s="31">
        <v>44927</v>
      </c>
      <c r="E7" s="30" t="s">
        <v>31</v>
      </c>
      <c r="F7" s="30" t="s">
        <v>32</v>
      </c>
      <c r="G7" s="32">
        <v>10</v>
      </c>
      <c r="H7" s="32">
        <v>35</v>
      </c>
      <c r="I7" s="33">
        <v>727</v>
      </c>
      <c r="J7" s="32">
        <v>700</v>
      </c>
      <c r="K7" s="33">
        <f t="shared" ref="K7:L70" si="0">G7*I7</f>
        <v>7270</v>
      </c>
      <c r="L7" s="33">
        <f t="shared" si="0"/>
        <v>24500</v>
      </c>
    </row>
    <row r="8" spans="3:21" ht="15.75" hidden="1" customHeight="1" x14ac:dyDescent="0.4">
      <c r="C8" s="30" t="s">
        <v>33</v>
      </c>
      <c r="D8" s="31">
        <v>44927</v>
      </c>
      <c r="E8" s="30" t="s">
        <v>34</v>
      </c>
      <c r="F8" s="30" t="s">
        <v>35</v>
      </c>
      <c r="G8" s="32">
        <v>145</v>
      </c>
      <c r="H8" s="32">
        <v>160</v>
      </c>
      <c r="I8" s="33">
        <v>302</v>
      </c>
      <c r="J8" s="32">
        <v>300</v>
      </c>
      <c r="K8" s="33">
        <f t="shared" si="0"/>
        <v>43790</v>
      </c>
      <c r="L8" s="33">
        <f t="shared" si="0"/>
        <v>48000</v>
      </c>
    </row>
    <row r="9" spans="3:21" ht="15.75" hidden="1" customHeight="1" x14ac:dyDescent="0.4">
      <c r="C9" s="30" t="s">
        <v>33</v>
      </c>
      <c r="D9" s="31">
        <v>44927</v>
      </c>
      <c r="E9" s="30" t="s">
        <v>31</v>
      </c>
      <c r="F9" s="30" t="s">
        <v>32</v>
      </c>
      <c r="H9" s="32">
        <v>10</v>
      </c>
      <c r="I9" s="33">
        <v>304</v>
      </c>
      <c r="J9" s="32">
        <v>290</v>
      </c>
      <c r="K9" s="33">
        <f t="shared" si="0"/>
        <v>0</v>
      </c>
      <c r="L9" s="33">
        <f t="shared" si="0"/>
        <v>2900</v>
      </c>
    </row>
    <row r="10" spans="3:21" ht="15.75" hidden="1" customHeight="1" x14ac:dyDescent="0.4">
      <c r="C10" s="30" t="s">
        <v>30</v>
      </c>
      <c r="D10" s="31">
        <v>44927</v>
      </c>
      <c r="E10" s="30" t="s">
        <v>34</v>
      </c>
      <c r="F10" s="30" t="s">
        <v>35</v>
      </c>
      <c r="G10" s="32">
        <v>48</v>
      </c>
      <c r="H10" s="32">
        <v>50</v>
      </c>
      <c r="I10" s="33">
        <v>987</v>
      </c>
      <c r="J10" s="32">
        <v>1000</v>
      </c>
      <c r="K10" s="33">
        <f t="shared" si="0"/>
        <v>47376</v>
      </c>
      <c r="L10" s="33">
        <f t="shared" si="0"/>
        <v>50000</v>
      </c>
    </row>
    <row r="11" spans="3:21" ht="15.75" customHeight="1" x14ac:dyDescent="0.4">
      <c r="C11" s="30" t="s">
        <v>30</v>
      </c>
      <c r="D11" s="31">
        <v>44927</v>
      </c>
      <c r="E11" s="30" t="s">
        <v>31</v>
      </c>
      <c r="F11" s="30" t="s">
        <v>35</v>
      </c>
      <c r="G11" s="32">
        <v>20</v>
      </c>
      <c r="H11" s="32">
        <v>20</v>
      </c>
      <c r="I11" s="33">
        <v>1081</v>
      </c>
      <c r="J11" s="32">
        <v>1100</v>
      </c>
      <c r="K11" s="33">
        <f t="shared" si="0"/>
        <v>21620</v>
      </c>
      <c r="L11" s="33">
        <f t="shared" si="0"/>
        <v>22000</v>
      </c>
    </row>
    <row r="12" spans="3:21" ht="15.75" hidden="1" customHeight="1" x14ac:dyDescent="0.4">
      <c r="C12" s="30" t="s">
        <v>30</v>
      </c>
      <c r="D12" s="31">
        <v>44927</v>
      </c>
      <c r="E12" s="30" t="s">
        <v>34</v>
      </c>
      <c r="F12" s="30" t="s">
        <v>32</v>
      </c>
      <c r="G12" s="32">
        <v>122</v>
      </c>
      <c r="H12" s="32">
        <v>120</v>
      </c>
      <c r="I12" s="33">
        <v>649</v>
      </c>
      <c r="J12" s="32">
        <v>650</v>
      </c>
      <c r="K12" s="33">
        <f t="shared" si="0"/>
        <v>79178</v>
      </c>
      <c r="L12" s="33">
        <f t="shared" si="0"/>
        <v>78000</v>
      </c>
    </row>
    <row r="13" spans="3:21" ht="15.75" hidden="1" customHeight="1" x14ac:dyDescent="0.4">
      <c r="C13" s="30" t="s">
        <v>33</v>
      </c>
      <c r="D13" s="31">
        <v>44927</v>
      </c>
      <c r="E13" s="30" t="s">
        <v>31</v>
      </c>
      <c r="F13" s="30" t="s">
        <v>35</v>
      </c>
      <c r="G13" s="32">
        <v>20</v>
      </c>
      <c r="H13" s="32">
        <v>15</v>
      </c>
      <c r="I13" s="33">
        <v>323</v>
      </c>
      <c r="J13" s="32">
        <v>340</v>
      </c>
      <c r="K13" s="33">
        <f t="shared" si="0"/>
        <v>6460</v>
      </c>
      <c r="L13" s="33">
        <f t="shared" si="0"/>
        <v>5100</v>
      </c>
    </row>
    <row r="14" spans="3:21" ht="15.75" hidden="1" customHeight="1" x14ac:dyDescent="0.4">
      <c r="C14" s="30" t="s">
        <v>33</v>
      </c>
      <c r="D14" s="31">
        <v>44927</v>
      </c>
      <c r="E14" s="30" t="s">
        <v>34</v>
      </c>
      <c r="F14" s="30" t="s">
        <v>32</v>
      </c>
      <c r="G14" s="32">
        <v>335</v>
      </c>
      <c r="H14" s="32">
        <v>325</v>
      </c>
      <c r="I14" s="33">
        <v>243</v>
      </c>
      <c r="J14" s="32">
        <v>245</v>
      </c>
      <c r="K14" s="33">
        <f t="shared" si="0"/>
        <v>81405</v>
      </c>
      <c r="L14" s="33">
        <f t="shared" si="0"/>
        <v>79625</v>
      </c>
    </row>
    <row r="15" spans="3:21" ht="15.75" hidden="1" customHeight="1" x14ac:dyDescent="0.4">
      <c r="C15" s="30" t="s">
        <v>30</v>
      </c>
      <c r="D15" s="31">
        <v>44928</v>
      </c>
      <c r="E15" s="30" t="s">
        <v>31</v>
      </c>
      <c r="F15" s="30" t="s">
        <v>32</v>
      </c>
      <c r="G15" s="32">
        <v>10</v>
      </c>
      <c r="H15" s="32">
        <v>35</v>
      </c>
      <c r="I15" s="33">
        <v>702</v>
      </c>
      <c r="J15" s="32">
        <v>700</v>
      </c>
      <c r="K15" s="33">
        <f t="shared" si="0"/>
        <v>7020</v>
      </c>
      <c r="L15" s="33">
        <f t="shared" si="0"/>
        <v>24500</v>
      </c>
    </row>
    <row r="16" spans="3:21" ht="15.75" hidden="1" customHeight="1" x14ac:dyDescent="0.4">
      <c r="C16" s="30" t="s">
        <v>33</v>
      </c>
      <c r="D16" s="31">
        <v>44928</v>
      </c>
      <c r="E16" s="30" t="s">
        <v>34</v>
      </c>
      <c r="F16" s="30" t="s">
        <v>32</v>
      </c>
      <c r="G16" s="32">
        <v>315</v>
      </c>
      <c r="H16" s="32">
        <v>340</v>
      </c>
      <c r="I16" s="33">
        <v>232</v>
      </c>
      <c r="J16" s="32">
        <v>245</v>
      </c>
      <c r="K16" s="33">
        <f t="shared" si="0"/>
        <v>73080</v>
      </c>
      <c r="L16" s="33">
        <f t="shared" si="0"/>
        <v>83300</v>
      </c>
    </row>
    <row r="17" spans="3:12" ht="15.75" hidden="1" customHeight="1" x14ac:dyDescent="0.4">
      <c r="C17" s="30" t="s">
        <v>33</v>
      </c>
      <c r="D17" s="31">
        <v>44928</v>
      </c>
      <c r="E17" s="30" t="s">
        <v>34</v>
      </c>
      <c r="F17" s="30" t="s">
        <v>35</v>
      </c>
      <c r="G17" s="32">
        <v>140</v>
      </c>
      <c r="H17" s="32">
        <v>150</v>
      </c>
      <c r="I17" s="33">
        <v>299</v>
      </c>
      <c r="J17" s="32">
        <v>300</v>
      </c>
      <c r="K17" s="33">
        <f t="shared" si="0"/>
        <v>41860</v>
      </c>
      <c r="L17" s="33">
        <f t="shared" si="0"/>
        <v>45000</v>
      </c>
    </row>
    <row r="18" spans="3:12" ht="15.75" hidden="1" customHeight="1" x14ac:dyDescent="0.4">
      <c r="C18" s="30" t="s">
        <v>33</v>
      </c>
      <c r="D18" s="31">
        <v>44928</v>
      </c>
      <c r="E18" s="30" t="s">
        <v>31</v>
      </c>
      <c r="F18" s="30" t="s">
        <v>32</v>
      </c>
      <c r="H18" s="32">
        <v>10</v>
      </c>
      <c r="I18" s="33">
        <v>291</v>
      </c>
      <c r="J18" s="32">
        <v>290</v>
      </c>
      <c r="K18" s="33">
        <f t="shared" si="0"/>
        <v>0</v>
      </c>
      <c r="L18" s="33">
        <f t="shared" si="0"/>
        <v>2900</v>
      </c>
    </row>
    <row r="19" spans="3:12" ht="15.75" customHeight="1" x14ac:dyDescent="0.4">
      <c r="C19" s="30" t="s">
        <v>30</v>
      </c>
      <c r="D19" s="31">
        <v>44928</v>
      </c>
      <c r="E19" s="30" t="s">
        <v>31</v>
      </c>
      <c r="F19" s="30" t="s">
        <v>35</v>
      </c>
      <c r="G19" s="32">
        <v>20</v>
      </c>
      <c r="H19" s="32">
        <v>20</v>
      </c>
      <c r="I19" s="33">
        <v>1110</v>
      </c>
      <c r="J19" s="32">
        <v>1100</v>
      </c>
      <c r="K19" s="33">
        <f t="shared" si="0"/>
        <v>22200</v>
      </c>
      <c r="L19" s="33">
        <f t="shared" si="0"/>
        <v>22000</v>
      </c>
    </row>
    <row r="20" spans="3:12" ht="15.75" hidden="1" customHeight="1" x14ac:dyDescent="0.4">
      <c r="C20" s="30" t="s">
        <v>30</v>
      </c>
      <c r="D20" s="31">
        <v>44928</v>
      </c>
      <c r="E20" s="30" t="s">
        <v>34</v>
      </c>
      <c r="F20" s="30" t="s">
        <v>35</v>
      </c>
      <c r="G20" s="32">
        <v>58</v>
      </c>
      <c r="H20" s="32">
        <v>55</v>
      </c>
      <c r="I20" s="33">
        <v>960</v>
      </c>
      <c r="J20" s="32">
        <v>1000</v>
      </c>
      <c r="K20" s="33">
        <f t="shared" si="0"/>
        <v>55680</v>
      </c>
      <c r="L20" s="33">
        <f t="shared" si="0"/>
        <v>55000</v>
      </c>
    </row>
    <row r="21" spans="3:12" ht="15.75" hidden="1" customHeight="1" x14ac:dyDescent="0.4">
      <c r="C21" s="30" t="s">
        <v>33</v>
      </c>
      <c r="D21" s="31">
        <v>44928</v>
      </c>
      <c r="E21" s="30" t="s">
        <v>31</v>
      </c>
      <c r="F21" s="30" t="s">
        <v>35</v>
      </c>
      <c r="G21" s="32">
        <v>20</v>
      </c>
      <c r="H21" s="32">
        <v>15</v>
      </c>
      <c r="I21" s="33">
        <v>329</v>
      </c>
      <c r="J21" s="32">
        <v>340</v>
      </c>
      <c r="K21" s="33">
        <f t="shared" si="0"/>
        <v>6580</v>
      </c>
      <c r="L21" s="33">
        <f t="shared" si="0"/>
        <v>5100</v>
      </c>
    </row>
    <row r="22" spans="3:12" ht="15.75" hidden="1" customHeight="1" x14ac:dyDescent="0.4">
      <c r="C22" s="30" t="s">
        <v>30</v>
      </c>
      <c r="D22" s="31">
        <v>44928</v>
      </c>
      <c r="E22" s="30" t="s">
        <v>34</v>
      </c>
      <c r="F22" s="30" t="s">
        <v>32</v>
      </c>
      <c r="G22" s="32">
        <v>122</v>
      </c>
      <c r="H22" s="32">
        <v>115</v>
      </c>
      <c r="I22" s="33">
        <v>646</v>
      </c>
      <c r="J22" s="32">
        <v>650</v>
      </c>
      <c r="K22" s="33">
        <f t="shared" si="0"/>
        <v>78812</v>
      </c>
      <c r="L22" s="33">
        <f t="shared" si="0"/>
        <v>74750</v>
      </c>
    </row>
    <row r="23" spans="3:12" ht="15.75" hidden="1" customHeight="1" x14ac:dyDescent="0.4">
      <c r="C23" s="30" t="s">
        <v>30</v>
      </c>
      <c r="D23" s="31">
        <v>44929</v>
      </c>
      <c r="E23" s="30" t="s">
        <v>31</v>
      </c>
      <c r="F23" s="30" t="s">
        <v>32</v>
      </c>
      <c r="G23" s="32">
        <v>4</v>
      </c>
      <c r="H23" s="32">
        <v>35</v>
      </c>
      <c r="I23" s="33">
        <v>688</v>
      </c>
      <c r="J23" s="32">
        <v>700</v>
      </c>
      <c r="K23" s="33">
        <f t="shared" si="0"/>
        <v>2752</v>
      </c>
      <c r="L23" s="33">
        <f t="shared" si="0"/>
        <v>24500</v>
      </c>
    </row>
    <row r="24" spans="3:12" ht="15.75" hidden="1" customHeight="1" x14ac:dyDescent="0.4">
      <c r="C24" s="30" t="s">
        <v>33</v>
      </c>
      <c r="D24" s="31">
        <v>44929</v>
      </c>
      <c r="E24" s="30" t="s">
        <v>34</v>
      </c>
      <c r="F24" s="30" t="s">
        <v>35</v>
      </c>
      <c r="G24" s="32">
        <v>135</v>
      </c>
      <c r="H24" s="32">
        <v>150</v>
      </c>
      <c r="I24" s="33">
        <v>295</v>
      </c>
      <c r="J24" s="32">
        <v>300</v>
      </c>
      <c r="K24" s="33">
        <f t="shared" si="0"/>
        <v>39825</v>
      </c>
      <c r="L24" s="33">
        <f t="shared" si="0"/>
        <v>45000</v>
      </c>
    </row>
    <row r="25" spans="3:12" ht="15.75" hidden="1" customHeight="1" x14ac:dyDescent="0.4">
      <c r="C25" s="30" t="s">
        <v>33</v>
      </c>
      <c r="D25" s="31">
        <v>44929</v>
      </c>
      <c r="E25" s="30" t="s">
        <v>31</v>
      </c>
      <c r="F25" s="30" t="s">
        <v>32</v>
      </c>
      <c r="H25" s="32">
        <v>10</v>
      </c>
      <c r="I25" s="33">
        <v>284</v>
      </c>
      <c r="J25" s="32">
        <v>290</v>
      </c>
      <c r="K25" s="33">
        <f t="shared" si="0"/>
        <v>0</v>
      </c>
      <c r="L25" s="33">
        <f t="shared" si="0"/>
        <v>2900</v>
      </c>
    </row>
    <row r="26" spans="3:12" ht="15.75" hidden="1" customHeight="1" x14ac:dyDescent="0.4">
      <c r="C26" s="30" t="s">
        <v>30</v>
      </c>
      <c r="D26" s="31">
        <v>44929</v>
      </c>
      <c r="E26" s="30" t="s">
        <v>34</v>
      </c>
      <c r="F26" s="30" t="s">
        <v>32</v>
      </c>
      <c r="G26" s="32">
        <v>132</v>
      </c>
      <c r="H26" s="32">
        <v>135</v>
      </c>
      <c r="I26" s="33">
        <v>649</v>
      </c>
      <c r="J26" s="32">
        <v>650</v>
      </c>
      <c r="K26" s="33">
        <f t="shared" si="0"/>
        <v>85668</v>
      </c>
      <c r="L26" s="33">
        <f t="shared" si="0"/>
        <v>87750</v>
      </c>
    </row>
    <row r="27" spans="3:12" ht="15.75" hidden="1" customHeight="1" x14ac:dyDescent="0.4">
      <c r="C27" s="30" t="s">
        <v>33</v>
      </c>
      <c r="D27" s="31">
        <v>44929</v>
      </c>
      <c r="E27" s="30" t="s">
        <v>34</v>
      </c>
      <c r="F27" s="30" t="s">
        <v>32</v>
      </c>
      <c r="G27" s="32">
        <v>335</v>
      </c>
      <c r="H27" s="32">
        <v>340</v>
      </c>
      <c r="I27" s="33">
        <v>249</v>
      </c>
      <c r="J27" s="32">
        <v>245</v>
      </c>
      <c r="K27" s="33">
        <f t="shared" si="0"/>
        <v>83415</v>
      </c>
      <c r="L27" s="33">
        <f t="shared" si="0"/>
        <v>83300</v>
      </c>
    </row>
    <row r="28" spans="3:12" ht="15.75" customHeight="1" x14ac:dyDescent="0.4">
      <c r="C28" s="30" t="s">
        <v>30</v>
      </c>
      <c r="D28" s="31">
        <v>44929</v>
      </c>
      <c r="E28" s="30" t="s">
        <v>31</v>
      </c>
      <c r="F28" s="30" t="s">
        <v>35</v>
      </c>
      <c r="G28" s="32">
        <v>25</v>
      </c>
      <c r="H28" s="32">
        <v>20</v>
      </c>
      <c r="I28" s="33">
        <v>1013</v>
      </c>
      <c r="J28" s="32">
        <v>1100</v>
      </c>
      <c r="K28" s="33">
        <f t="shared" si="0"/>
        <v>25325</v>
      </c>
      <c r="L28" s="33">
        <f t="shared" si="0"/>
        <v>22000</v>
      </c>
    </row>
    <row r="29" spans="3:12" ht="15.75" hidden="1" customHeight="1" x14ac:dyDescent="0.4">
      <c r="C29" s="30" t="s">
        <v>33</v>
      </c>
      <c r="D29" s="31">
        <v>44929</v>
      </c>
      <c r="E29" s="30" t="s">
        <v>31</v>
      </c>
      <c r="F29" s="30" t="s">
        <v>35</v>
      </c>
      <c r="G29" s="32">
        <v>25</v>
      </c>
      <c r="H29" s="32">
        <v>15</v>
      </c>
      <c r="I29" s="33">
        <v>337</v>
      </c>
      <c r="J29" s="32">
        <v>340</v>
      </c>
      <c r="K29" s="33">
        <f t="shared" si="0"/>
        <v>8425</v>
      </c>
      <c r="L29" s="33">
        <f t="shared" si="0"/>
        <v>5100</v>
      </c>
    </row>
    <row r="30" spans="3:12" ht="15.75" hidden="1" customHeight="1" x14ac:dyDescent="0.4">
      <c r="C30" s="30" t="s">
        <v>30</v>
      </c>
      <c r="D30" s="31">
        <v>44929</v>
      </c>
      <c r="E30" s="30" t="s">
        <v>34</v>
      </c>
      <c r="F30" s="30" t="s">
        <v>35</v>
      </c>
      <c r="G30" s="32">
        <v>73</v>
      </c>
      <c r="H30" s="32">
        <v>60</v>
      </c>
      <c r="I30" s="33">
        <v>988</v>
      </c>
      <c r="J30" s="32">
        <v>1000</v>
      </c>
      <c r="K30" s="33">
        <f t="shared" si="0"/>
        <v>72124</v>
      </c>
      <c r="L30" s="33">
        <f t="shared" si="0"/>
        <v>60000</v>
      </c>
    </row>
    <row r="31" spans="3:12" ht="15.75" hidden="1" customHeight="1" x14ac:dyDescent="0.4">
      <c r="C31" s="30" t="s">
        <v>30</v>
      </c>
      <c r="D31" s="31">
        <v>44930</v>
      </c>
      <c r="E31" s="30" t="s">
        <v>31</v>
      </c>
      <c r="F31" s="30" t="s">
        <v>32</v>
      </c>
      <c r="G31" s="32">
        <v>5</v>
      </c>
      <c r="H31" s="32">
        <v>30</v>
      </c>
      <c r="I31" s="33">
        <v>717</v>
      </c>
      <c r="J31" s="32">
        <v>700</v>
      </c>
      <c r="K31" s="33">
        <f t="shared" si="0"/>
        <v>3585</v>
      </c>
      <c r="L31" s="33">
        <f t="shared" si="0"/>
        <v>21000</v>
      </c>
    </row>
    <row r="32" spans="3:12" ht="15.75" hidden="1" customHeight="1" x14ac:dyDescent="0.4">
      <c r="C32" s="30" t="s">
        <v>33</v>
      </c>
      <c r="D32" s="31">
        <v>44930</v>
      </c>
      <c r="E32" s="30" t="s">
        <v>34</v>
      </c>
      <c r="F32" s="30" t="s">
        <v>32</v>
      </c>
      <c r="G32" s="32">
        <v>295</v>
      </c>
      <c r="H32" s="32">
        <v>340</v>
      </c>
      <c r="I32" s="33">
        <v>250</v>
      </c>
      <c r="J32" s="32">
        <v>245</v>
      </c>
      <c r="K32" s="33">
        <f t="shared" si="0"/>
        <v>73750</v>
      </c>
      <c r="L32" s="33">
        <f t="shared" si="0"/>
        <v>83300</v>
      </c>
    </row>
    <row r="33" spans="3:12" ht="15.75" hidden="1" customHeight="1" x14ac:dyDescent="0.4">
      <c r="C33" s="30" t="s">
        <v>30</v>
      </c>
      <c r="D33" s="31">
        <v>44930</v>
      </c>
      <c r="E33" s="30" t="s">
        <v>34</v>
      </c>
      <c r="F33" s="30" t="s">
        <v>32</v>
      </c>
      <c r="G33" s="32">
        <v>127</v>
      </c>
      <c r="H33" s="32">
        <v>135</v>
      </c>
      <c r="I33" s="33">
        <v>644</v>
      </c>
      <c r="J33" s="32">
        <v>650</v>
      </c>
      <c r="K33" s="33">
        <f t="shared" si="0"/>
        <v>81788</v>
      </c>
      <c r="L33" s="33">
        <f t="shared" si="0"/>
        <v>87750</v>
      </c>
    </row>
    <row r="34" spans="3:12" ht="15.75" hidden="1" customHeight="1" x14ac:dyDescent="0.4">
      <c r="C34" s="30" t="s">
        <v>33</v>
      </c>
      <c r="D34" s="31">
        <v>44930</v>
      </c>
      <c r="E34" s="30" t="s">
        <v>31</v>
      </c>
      <c r="F34" s="30" t="s">
        <v>32</v>
      </c>
      <c r="H34" s="32">
        <v>10</v>
      </c>
      <c r="I34" s="33">
        <v>299</v>
      </c>
      <c r="J34" s="32">
        <v>290</v>
      </c>
      <c r="K34" s="33">
        <f t="shared" si="0"/>
        <v>0</v>
      </c>
      <c r="L34" s="33">
        <f t="shared" si="0"/>
        <v>2900</v>
      </c>
    </row>
    <row r="35" spans="3:12" ht="15.75" hidden="1" customHeight="1" x14ac:dyDescent="0.4">
      <c r="C35" s="30" t="s">
        <v>33</v>
      </c>
      <c r="D35" s="31">
        <v>44930</v>
      </c>
      <c r="E35" s="30" t="s">
        <v>34</v>
      </c>
      <c r="F35" s="30" t="s">
        <v>35</v>
      </c>
      <c r="G35" s="32">
        <v>160</v>
      </c>
      <c r="H35" s="32">
        <v>145</v>
      </c>
      <c r="I35" s="33">
        <v>260</v>
      </c>
      <c r="J35" s="32">
        <v>300</v>
      </c>
      <c r="K35" s="33">
        <f t="shared" si="0"/>
        <v>41600</v>
      </c>
      <c r="L35" s="33">
        <f t="shared" si="0"/>
        <v>43500</v>
      </c>
    </row>
    <row r="36" spans="3:12" ht="15.75" customHeight="1" x14ac:dyDescent="0.4">
      <c r="C36" s="30" t="s">
        <v>30</v>
      </c>
      <c r="D36" s="31">
        <v>44930</v>
      </c>
      <c r="E36" s="30" t="s">
        <v>31</v>
      </c>
      <c r="F36" s="30" t="s">
        <v>35</v>
      </c>
      <c r="G36" s="32">
        <v>25</v>
      </c>
      <c r="H36" s="32">
        <v>20</v>
      </c>
      <c r="I36" s="33">
        <v>988</v>
      </c>
      <c r="J36" s="32">
        <v>1100</v>
      </c>
      <c r="K36" s="33">
        <f t="shared" si="0"/>
        <v>24700</v>
      </c>
      <c r="L36" s="33">
        <f t="shared" si="0"/>
        <v>22000</v>
      </c>
    </row>
    <row r="37" spans="3:12" ht="15.75" hidden="1" customHeight="1" x14ac:dyDescent="0.4">
      <c r="C37" s="30" t="s">
        <v>33</v>
      </c>
      <c r="D37" s="31">
        <v>44930</v>
      </c>
      <c r="E37" s="30" t="s">
        <v>31</v>
      </c>
      <c r="F37" s="30" t="s">
        <v>35</v>
      </c>
      <c r="G37" s="32">
        <v>25</v>
      </c>
      <c r="H37" s="32">
        <v>15</v>
      </c>
      <c r="I37" s="33">
        <v>321</v>
      </c>
      <c r="J37" s="32">
        <v>340</v>
      </c>
      <c r="K37" s="33">
        <f t="shared" si="0"/>
        <v>8025</v>
      </c>
      <c r="L37" s="33">
        <f t="shared" si="0"/>
        <v>5100</v>
      </c>
    </row>
    <row r="38" spans="3:12" ht="15.75" hidden="1" customHeight="1" x14ac:dyDescent="0.4">
      <c r="C38" s="30" t="s">
        <v>30</v>
      </c>
      <c r="D38" s="31">
        <v>44930</v>
      </c>
      <c r="E38" s="30" t="s">
        <v>34</v>
      </c>
      <c r="F38" s="30" t="s">
        <v>35</v>
      </c>
      <c r="G38" s="32">
        <v>78</v>
      </c>
      <c r="H38" s="32">
        <v>60</v>
      </c>
      <c r="I38" s="33">
        <v>958</v>
      </c>
      <c r="J38" s="32">
        <v>1000</v>
      </c>
      <c r="K38" s="33">
        <f t="shared" si="0"/>
        <v>74724</v>
      </c>
      <c r="L38" s="33">
        <f t="shared" si="0"/>
        <v>60000</v>
      </c>
    </row>
    <row r="39" spans="3:12" ht="15.75" hidden="1" customHeight="1" x14ac:dyDescent="0.4">
      <c r="C39" s="30" t="s">
        <v>30</v>
      </c>
      <c r="D39" s="31">
        <v>44931</v>
      </c>
      <c r="E39" s="30" t="s">
        <v>31</v>
      </c>
      <c r="F39" s="30" t="s">
        <v>32</v>
      </c>
      <c r="H39" s="32">
        <v>30</v>
      </c>
      <c r="I39" s="33">
        <v>696</v>
      </c>
      <c r="J39" s="32">
        <v>700</v>
      </c>
      <c r="K39" s="33">
        <f t="shared" si="0"/>
        <v>0</v>
      </c>
      <c r="L39" s="33">
        <f t="shared" si="0"/>
        <v>21000</v>
      </c>
    </row>
    <row r="40" spans="3:12" ht="15.75" hidden="1" customHeight="1" x14ac:dyDescent="0.4">
      <c r="C40" s="30" t="s">
        <v>33</v>
      </c>
      <c r="D40" s="31">
        <v>44931</v>
      </c>
      <c r="E40" s="30" t="s">
        <v>34</v>
      </c>
      <c r="F40" s="30" t="s">
        <v>35</v>
      </c>
      <c r="G40" s="32">
        <v>130</v>
      </c>
      <c r="H40" s="32">
        <v>155</v>
      </c>
      <c r="I40" s="33">
        <v>280</v>
      </c>
      <c r="J40" s="32">
        <v>300</v>
      </c>
      <c r="K40" s="33">
        <f t="shared" si="0"/>
        <v>36400</v>
      </c>
      <c r="L40" s="33">
        <f t="shared" si="0"/>
        <v>46500</v>
      </c>
    </row>
    <row r="41" spans="3:12" ht="15.75" hidden="1" customHeight="1" x14ac:dyDescent="0.4">
      <c r="C41" s="30" t="s">
        <v>33</v>
      </c>
      <c r="D41" s="31">
        <v>44931</v>
      </c>
      <c r="E41" s="30" t="s">
        <v>34</v>
      </c>
      <c r="F41" s="30" t="s">
        <v>32</v>
      </c>
      <c r="G41" s="32">
        <v>315</v>
      </c>
      <c r="H41" s="32">
        <v>340</v>
      </c>
      <c r="I41" s="33">
        <v>247</v>
      </c>
      <c r="J41" s="32">
        <v>245</v>
      </c>
      <c r="K41" s="33">
        <f t="shared" si="0"/>
        <v>77805</v>
      </c>
      <c r="L41" s="33">
        <f t="shared" si="0"/>
        <v>83300</v>
      </c>
    </row>
    <row r="42" spans="3:12" ht="15.75" hidden="1" customHeight="1" x14ac:dyDescent="0.4">
      <c r="C42" s="30" t="s">
        <v>33</v>
      </c>
      <c r="D42" s="31">
        <v>44931</v>
      </c>
      <c r="E42" s="30" t="s">
        <v>31</v>
      </c>
      <c r="F42" s="30" t="s">
        <v>32</v>
      </c>
      <c r="H42" s="32">
        <v>10</v>
      </c>
      <c r="I42" s="33">
        <v>288</v>
      </c>
      <c r="J42" s="32">
        <v>290</v>
      </c>
      <c r="K42" s="33">
        <f t="shared" si="0"/>
        <v>0</v>
      </c>
      <c r="L42" s="33">
        <f t="shared" si="0"/>
        <v>2900</v>
      </c>
    </row>
    <row r="43" spans="3:12" ht="15.75" hidden="1" customHeight="1" x14ac:dyDescent="0.4">
      <c r="C43" s="30" t="s">
        <v>33</v>
      </c>
      <c r="D43" s="31">
        <v>44931</v>
      </c>
      <c r="E43" s="30" t="s">
        <v>31</v>
      </c>
      <c r="F43" s="30" t="s">
        <v>35</v>
      </c>
      <c r="G43" s="32">
        <v>20</v>
      </c>
      <c r="H43" s="32">
        <v>20</v>
      </c>
      <c r="I43" s="33">
        <v>340</v>
      </c>
      <c r="J43" s="32">
        <v>340</v>
      </c>
      <c r="K43" s="33">
        <f t="shared" si="0"/>
        <v>6800</v>
      </c>
      <c r="L43" s="33">
        <f t="shared" si="0"/>
        <v>6800</v>
      </c>
    </row>
    <row r="44" spans="3:12" ht="15.75" customHeight="1" x14ac:dyDescent="0.4">
      <c r="C44" s="30" t="s">
        <v>30</v>
      </c>
      <c r="D44" s="31">
        <v>44931</v>
      </c>
      <c r="E44" s="30" t="s">
        <v>31</v>
      </c>
      <c r="F44" s="30" t="s">
        <v>35</v>
      </c>
      <c r="G44" s="32">
        <v>25</v>
      </c>
      <c r="H44" s="32">
        <v>20</v>
      </c>
      <c r="I44" s="33">
        <v>979</v>
      </c>
      <c r="J44" s="32">
        <v>1100</v>
      </c>
      <c r="K44" s="33">
        <f t="shared" si="0"/>
        <v>24475</v>
      </c>
      <c r="L44" s="33">
        <f t="shared" si="0"/>
        <v>22000</v>
      </c>
    </row>
    <row r="45" spans="3:12" ht="15.75" hidden="1" customHeight="1" x14ac:dyDescent="0.4">
      <c r="C45" s="30" t="s">
        <v>30</v>
      </c>
      <c r="D45" s="31">
        <v>44931</v>
      </c>
      <c r="E45" s="30" t="s">
        <v>34</v>
      </c>
      <c r="F45" s="30" t="s">
        <v>35</v>
      </c>
      <c r="G45" s="32">
        <v>88</v>
      </c>
      <c r="H45" s="32">
        <v>65</v>
      </c>
      <c r="I45" s="33">
        <v>945</v>
      </c>
      <c r="J45" s="32">
        <v>1000</v>
      </c>
      <c r="K45" s="33">
        <f t="shared" si="0"/>
        <v>83160</v>
      </c>
      <c r="L45" s="33">
        <f t="shared" si="0"/>
        <v>65000</v>
      </c>
    </row>
    <row r="46" spans="3:12" ht="15.75" hidden="1" customHeight="1" x14ac:dyDescent="0.4">
      <c r="C46" s="30" t="s">
        <v>30</v>
      </c>
      <c r="D46" s="31">
        <v>44931</v>
      </c>
      <c r="E46" s="30" t="s">
        <v>34</v>
      </c>
      <c r="F46" s="30" t="s">
        <v>32</v>
      </c>
      <c r="G46" s="32">
        <v>132</v>
      </c>
      <c r="H46" s="32">
        <v>5</v>
      </c>
      <c r="I46" s="33">
        <v>639</v>
      </c>
      <c r="J46" s="32">
        <v>650</v>
      </c>
      <c r="K46" s="33">
        <f t="shared" si="0"/>
        <v>84348</v>
      </c>
      <c r="L46" s="33">
        <f t="shared" si="0"/>
        <v>3250</v>
      </c>
    </row>
    <row r="47" spans="3:12" ht="15.75" hidden="1" customHeight="1" x14ac:dyDescent="0.4">
      <c r="C47" s="30" t="s">
        <v>30</v>
      </c>
      <c r="D47" s="31">
        <v>44932</v>
      </c>
      <c r="E47" s="30" t="s">
        <v>31</v>
      </c>
      <c r="F47" s="30" t="s">
        <v>32</v>
      </c>
      <c r="H47" s="32">
        <v>30</v>
      </c>
      <c r="I47" s="33">
        <v>685</v>
      </c>
      <c r="J47" s="32">
        <v>700</v>
      </c>
      <c r="K47" s="33">
        <f t="shared" si="0"/>
        <v>0</v>
      </c>
      <c r="L47" s="33">
        <f t="shared" si="0"/>
        <v>21000</v>
      </c>
    </row>
    <row r="48" spans="3:12" ht="15.75" hidden="1" customHeight="1" x14ac:dyDescent="0.4">
      <c r="C48" s="30" t="s">
        <v>30</v>
      </c>
      <c r="D48" s="31">
        <v>44932</v>
      </c>
      <c r="E48" s="30" t="s">
        <v>34</v>
      </c>
      <c r="F48" s="30" t="s">
        <v>32</v>
      </c>
      <c r="G48" s="32">
        <v>122</v>
      </c>
      <c r="H48" s="32">
        <v>135</v>
      </c>
      <c r="I48" s="33">
        <v>638</v>
      </c>
      <c r="J48" s="32">
        <v>650</v>
      </c>
      <c r="K48" s="33">
        <f t="shared" si="0"/>
        <v>77836</v>
      </c>
      <c r="L48" s="33">
        <f t="shared" si="0"/>
        <v>87750</v>
      </c>
    </row>
    <row r="49" spans="3:12" ht="15.75" hidden="1" customHeight="1" x14ac:dyDescent="0.4">
      <c r="C49" s="30" t="s">
        <v>33</v>
      </c>
      <c r="D49" s="31">
        <v>44932</v>
      </c>
      <c r="E49" s="30" t="s">
        <v>34</v>
      </c>
      <c r="F49" s="30" t="s">
        <v>35</v>
      </c>
      <c r="G49" s="32">
        <v>120</v>
      </c>
      <c r="H49" s="32">
        <v>145</v>
      </c>
      <c r="I49" s="33">
        <v>282</v>
      </c>
      <c r="J49" s="32">
        <v>300</v>
      </c>
      <c r="K49" s="33">
        <f t="shared" si="0"/>
        <v>33840</v>
      </c>
      <c r="L49" s="33">
        <f t="shared" si="0"/>
        <v>43500</v>
      </c>
    </row>
    <row r="50" spans="3:12" ht="15.75" hidden="1" customHeight="1" x14ac:dyDescent="0.4">
      <c r="C50" s="30" t="s">
        <v>33</v>
      </c>
      <c r="D50" s="31">
        <v>44932</v>
      </c>
      <c r="E50" s="30" t="s">
        <v>34</v>
      </c>
      <c r="F50" s="30" t="s">
        <v>32</v>
      </c>
      <c r="G50" s="32">
        <v>305</v>
      </c>
      <c r="H50" s="32">
        <v>325</v>
      </c>
      <c r="I50" s="33">
        <v>237</v>
      </c>
      <c r="J50" s="32">
        <v>245</v>
      </c>
      <c r="K50" s="33">
        <f t="shared" si="0"/>
        <v>72285</v>
      </c>
      <c r="L50" s="33">
        <f t="shared" si="0"/>
        <v>79625</v>
      </c>
    </row>
    <row r="51" spans="3:12" ht="15.75" customHeight="1" x14ac:dyDescent="0.4">
      <c r="C51" s="30" t="s">
        <v>30</v>
      </c>
      <c r="D51" s="31">
        <v>44932</v>
      </c>
      <c r="E51" s="30" t="s">
        <v>31</v>
      </c>
      <c r="F51" s="30" t="s">
        <v>35</v>
      </c>
      <c r="G51" s="32">
        <v>20</v>
      </c>
      <c r="H51" s="32">
        <v>25</v>
      </c>
      <c r="I51" s="33">
        <v>1021</v>
      </c>
      <c r="J51" s="32">
        <v>1100</v>
      </c>
      <c r="K51" s="33">
        <f t="shared" si="0"/>
        <v>20420</v>
      </c>
      <c r="L51" s="33">
        <f t="shared" si="0"/>
        <v>27500</v>
      </c>
    </row>
    <row r="52" spans="3:12" ht="15.75" hidden="1" customHeight="1" x14ac:dyDescent="0.4">
      <c r="C52" s="30" t="s">
        <v>33</v>
      </c>
      <c r="D52" s="31">
        <v>44932</v>
      </c>
      <c r="E52" s="30" t="s">
        <v>31</v>
      </c>
      <c r="F52" s="30" t="s">
        <v>32</v>
      </c>
      <c r="H52" s="32">
        <v>10</v>
      </c>
      <c r="I52" s="33">
        <v>283</v>
      </c>
      <c r="J52" s="32">
        <v>290</v>
      </c>
      <c r="K52" s="33">
        <f t="shared" si="0"/>
        <v>0</v>
      </c>
      <c r="L52" s="33">
        <f t="shared" si="0"/>
        <v>2900</v>
      </c>
    </row>
    <row r="53" spans="3:12" ht="15.75" hidden="1" customHeight="1" x14ac:dyDescent="0.4">
      <c r="C53" s="30" t="s">
        <v>33</v>
      </c>
      <c r="D53" s="31">
        <v>44932</v>
      </c>
      <c r="E53" s="30" t="s">
        <v>31</v>
      </c>
      <c r="F53" s="30" t="s">
        <v>35</v>
      </c>
      <c r="G53" s="32">
        <v>20</v>
      </c>
      <c r="H53" s="32">
        <v>20</v>
      </c>
      <c r="I53" s="33">
        <v>329</v>
      </c>
      <c r="J53" s="32">
        <v>340</v>
      </c>
      <c r="K53" s="33">
        <f t="shared" si="0"/>
        <v>6580</v>
      </c>
      <c r="L53" s="33">
        <f t="shared" si="0"/>
        <v>6800</v>
      </c>
    </row>
    <row r="54" spans="3:12" ht="15.75" hidden="1" customHeight="1" x14ac:dyDescent="0.4">
      <c r="C54" s="30" t="s">
        <v>30</v>
      </c>
      <c r="D54" s="31">
        <v>44932</v>
      </c>
      <c r="E54" s="30" t="s">
        <v>34</v>
      </c>
      <c r="F54" s="30" t="s">
        <v>35</v>
      </c>
      <c r="G54" s="32">
        <v>88</v>
      </c>
      <c r="H54" s="32">
        <v>70</v>
      </c>
      <c r="I54" s="33">
        <v>955</v>
      </c>
      <c r="J54" s="32">
        <v>1000</v>
      </c>
      <c r="K54" s="33">
        <f t="shared" si="0"/>
        <v>84040</v>
      </c>
      <c r="L54" s="33">
        <f t="shared" si="0"/>
        <v>70000</v>
      </c>
    </row>
    <row r="55" spans="3:12" ht="15.75" hidden="1" customHeight="1" x14ac:dyDescent="0.4">
      <c r="C55" s="30" t="s">
        <v>30</v>
      </c>
      <c r="D55" s="31">
        <v>44933</v>
      </c>
      <c r="E55" s="30" t="s">
        <v>31</v>
      </c>
      <c r="F55" s="30" t="s">
        <v>32</v>
      </c>
      <c r="H55" s="32">
        <v>30</v>
      </c>
      <c r="I55" s="33">
        <v>681</v>
      </c>
      <c r="J55" s="32">
        <v>700</v>
      </c>
      <c r="K55" s="33">
        <f t="shared" si="0"/>
        <v>0</v>
      </c>
      <c r="L55" s="33">
        <f t="shared" si="0"/>
        <v>21000</v>
      </c>
    </row>
    <row r="56" spans="3:12" ht="15.75" hidden="1" customHeight="1" x14ac:dyDescent="0.4">
      <c r="C56" s="30" t="s">
        <v>33</v>
      </c>
      <c r="D56" s="31">
        <v>44933</v>
      </c>
      <c r="E56" s="30" t="s">
        <v>34</v>
      </c>
      <c r="F56" s="30" t="s">
        <v>35</v>
      </c>
      <c r="G56" s="32">
        <v>120</v>
      </c>
      <c r="H56" s="32">
        <v>145</v>
      </c>
      <c r="I56" s="33">
        <v>278</v>
      </c>
      <c r="J56" s="32">
        <v>300</v>
      </c>
      <c r="K56" s="33">
        <f t="shared" si="0"/>
        <v>33360</v>
      </c>
      <c r="L56" s="33">
        <f t="shared" si="0"/>
        <v>43500</v>
      </c>
    </row>
    <row r="57" spans="3:12" ht="15.75" hidden="1" customHeight="1" x14ac:dyDescent="0.4">
      <c r="C57" s="30" t="s">
        <v>33</v>
      </c>
      <c r="D57" s="31">
        <v>44933</v>
      </c>
      <c r="E57" s="30" t="s">
        <v>34</v>
      </c>
      <c r="F57" s="30" t="s">
        <v>32</v>
      </c>
      <c r="G57" s="32">
        <v>290</v>
      </c>
      <c r="H57" s="32">
        <v>325</v>
      </c>
      <c r="I57" s="33">
        <v>241</v>
      </c>
      <c r="J57" s="32">
        <v>245</v>
      </c>
      <c r="K57" s="33">
        <f t="shared" si="0"/>
        <v>69890</v>
      </c>
      <c r="L57" s="33">
        <f t="shared" si="0"/>
        <v>79625</v>
      </c>
    </row>
    <row r="58" spans="3:12" ht="15.75" hidden="1" customHeight="1" x14ac:dyDescent="0.4">
      <c r="C58" s="30" t="s">
        <v>30</v>
      </c>
      <c r="D58" s="31">
        <v>44933</v>
      </c>
      <c r="E58" s="30" t="s">
        <v>34</v>
      </c>
      <c r="F58" s="30" t="s">
        <v>32</v>
      </c>
      <c r="G58" s="32">
        <v>132</v>
      </c>
      <c r="H58" s="32">
        <v>140</v>
      </c>
      <c r="I58" s="33">
        <v>635</v>
      </c>
      <c r="J58" s="32">
        <v>650</v>
      </c>
      <c r="K58" s="33">
        <f t="shared" si="0"/>
        <v>83820</v>
      </c>
      <c r="L58" s="33">
        <f t="shared" si="0"/>
        <v>91000</v>
      </c>
    </row>
    <row r="59" spans="3:12" ht="15.75" customHeight="1" x14ac:dyDescent="0.4">
      <c r="C59" s="30" t="s">
        <v>30</v>
      </c>
      <c r="D59" s="31">
        <v>44933</v>
      </c>
      <c r="E59" s="30" t="s">
        <v>31</v>
      </c>
      <c r="F59" s="30" t="s">
        <v>35</v>
      </c>
      <c r="G59" s="32">
        <v>20</v>
      </c>
      <c r="H59" s="32">
        <v>25</v>
      </c>
      <c r="I59" s="33">
        <v>1025</v>
      </c>
      <c r="J59" s="32">
        <v>1100</v>
      </c>
      <c r="K59" s="33">
        <f t="shared" si="0"/>
        <v>20500</v>
      </c>
      <c r="L59" s="33">
        <f t="shared" si="0"/>
        <v>27500</v>
      </c>
    </row>
    <row r="60" spans="3:12" ht="15.75" hidden="1" customHeight="1" x14ac:dyDescent="0.4">
      <c r="C60" s="30" t="s">
        <v>33</v>
      </c>
      <c r="D60" s="31">
        <v>44933</v>
      </c>
      <c r="E60" s="30" t="s">
        <v>31</v>
      </c>
      <c r="F60" s="30" t="s">
        <v>32</v>
      </c>
      <c r="H60" s="32">
        <v>15</v>
      </c>
      <c r="I60" s="33">
        <v>281</v>
      </c>
      <c r="J60" s="32">
        <v>290</v>
      </c>
      <c r="K60" s="33">
        <f t="shared" si="0"/>
        <v>0</v>
      </c>
      <c r="L60" s="33">
        <f t="shared" si="0"/>
        <v>4350</v>
      </c>
    </row>
    <row r="61" spans="3:12" ht="15.75" hidden="1" customHeight="1" x14ac:dyDescent="0.4">
      <c r="C61" s="30" t="s">
        <v>33</v>
      </c>
      <c r="D61" s="31">
        <v>44933</v>
      </c>
      <c r="E61" s="30" t="s">
        <v>31</v>
      </c>
      <c r="F61" s="30" t="s">
        <v>35</v>
      </c>
      <c r="G61" s="32">
        <v>20</v>
      </c>
      <c r="H61" s="32">
        <v>20</v>
      </c>
      <c r="I61" s="33">
        <v>341</v>
      </c>
      <c r="J61" s="32">
        <v>340</v>
      </c>
      <c r="K61" s="33">
        <f t="shared" si="0"/>
        <v>6820</v>
      </c>
      <c r="L61" s="33">
        <f t="shared" si="0"/>
        <v>6800</v>
      </c>
    </row>
    <row r="62" spans="3:12" ht="15.75" hidden="1" customHeight="1" x14ac:dyDescent="0.4">
      <c r="C62" s="30" t="s">
        <v>30</v>
      </c>
      <c r="D62" s="31">
        <v>44933</v>
      </c>
      <c r="E62" s="30" t="s">
        <v>34</v>
      </c>
      <c r="F62" s="30" t="s">
        <v>35</v>
      </c>
      <c r="G62" s="32">
        <v>73</v>
      </c>
      <c r="H62" s="32">
        <v>70</v>
      </c>
      <c r="I62" s="33">
        <v>980</v>
      </c>
      <c r="J62" s="32">
        <v>1000</v>
      </c>
      <c r="K62" s="33">
        <f t="shared" si="0"/>
        <v>71540</v>
      </c>
      <c r="L62" s="33">
        <f t="shared" si="0"/>
        <v>70000</v>
      </c>
    </row>
    <row r="63" spans="3:12" ht="15.75" hidden="1" customHeight="1" x14ac:dyDescent="0.4">
      <c r="C63" s="30" t="s">
        <v>30</v>
      </c>
      <c r="D63" s="31">
        <v>44934</v>
      </c>
      <c r="E63" s="30" t="s">
        <v>31</v>
      </c>
      <c r="F63" s="30" t="s">
        <v>32</v>
      </c>
      <c r="H63" s="32">
        <v>30</v>
      </c>
      <c r="I63" s="33">
        <v>689</v>
      </c>
      <c r="J63" s="32">
        <v>700</v>
      </c>
      <c r="K63" s="33">
        <f t="shared" si="0"/>
        <v>0</v>
      </c>
      <c r="L63" s="33">
        <f t="shared" si="0"/>
        <v>21000</v>
      </c>
    </row>
    <row r="64" spans="3:12" ht="15.75" hidden="1" customHeight="1" x14ac:dyDescent="0.4">
      <c r="C64" s="30" t="s">
        <v>33</v>
      </c>
      <c r="D64" s="31">
        <v>44934</v>
      </c>
      <c r="E64" s="30" t="s">
        <v>34</v>
      </c>
      <c r="F64" s="30" t="s">
        <v>35</v>
      </c>
      <c r="G64" s="32">
        <v>115</v>
      </c>
      <c r="H64" s="32">
        <v>140</v>
      </c>
      <c r="I64" s="33">
        <v>281</v>
      </c>
      <c r="J64" s="32">
        <v>300</v>
      </c>
      <c r="K64" s="33">
        <f t="shared" si="0"/>
        <v>32315</v>
      </c>
      <c r="L64" s="33">
        <f t="shared" si="0"/>
        <v>42000</v>
      </c>
    </row>
    <row r="65" spans="3:12" ht="15.75" customHeight="1" x14ac:dyDescent="0.4">
      <c r="C65" s="30" t="s">
        <v>30</v>
      </c>
      <c r="D65" s="31">
        <v>44934</v>
      </c>
      <c r="E65" s="30" t="s">
        <v>31</v>
      </c>
      <c r="F65" s="30" t="s">
        <v>35</v>
      </c>
      <c r="G65" s="32">
        <v>20</v>
      </c>
      <c r="H65" s="32">
        <v>25</v>
      </c>
      <c r="I65" s="33">
        <v>998</v>
      </c>
      <c r="J65" s="32">
        <v>1100</v>
      </c>
      <c r="K65" s="33">
        <f t="shared" si="0"/>
        <v>19960</v>
      </c>
      <c r="L65" s="33">
        <f t="shared" si="0"/>
        <v>27500</v>
      </c>
    </row>
    <row r="66" spans="3:12" ht="15.75" hidden="1" customHeight="1" x14ac:dyDescent="0.4">
      <c r="C66" s="30" t="s">
        <v>30</v>
      </c>
      <c r="D66" s="31">
        <v>44934</v>
      </c>
      <c r="E66" s="30" t="s">
        <v>34</v>
      </c>
      <c r="F66" s="30" t="s">
        <v>32</v>
      </c>
      <c r="G66" s="32">
        <v>127</v>
      </c>
      <c r="H66" s="32">
        <v>135</v>
      </c>
      <c r="I66" s="33">
        <v>633</v>
      </c>
      <c r="J66" s="32">
        <v>650</v>
      </c>
      <c r="K66" s="33">
        <f t="shared" si="0"/>
        <v>80391</v>
      </c>
      <c r="L66" s="33">
        <f t="shared" si="0"/>
        <v>87750</v>
      </c>
    </row>
    <row r="67" spans="3:12" ht="15.75" hidden="1" customHeight="1" x14ac:dyDescent="0.4">
      <c r="C67" s="30" t="s">
        <v>33</v>
      </c>
      <c r="D67" s="31">
        <v>44934</v>
      </c>
      <c r="E67" s="30" t="s">
        <v>31</v>
      </c>
      <c r="F67" s="30" t="s">
        <v>32</v>
      </c>
      <c r="H67" s="32">
        <v>15</v>
      </c>
      <c r="I67" s="33">
        <v>285</v>
      </c>
      <c r="J67" s="32">
        <v>290</v>
      </c>
      <c r="K67" s="33">
        <f t="shared" si="0"/>
        <v>0</v>
      </c>
      <c r="L67" s="33">
        <f t="shared" si="0"/>
        <v>4350</v>
      </c>
    </row>
    <row r="68" spans="3:12" ht="15.75" hidden="1" customHeight="1" x14ac:dyDescent="0.4">
      <c r="C68" s="30" t="s">
        <v>33</v>
      </c>
      <c r="D68" s="31">
        <v>44934</v>
      </c>
      <c r="E68" s="30" t="s">
        <v>34</v>
      </c>
      <c r="F68" s="30" t="s">
        <v>32</v>
      </c>
      <c r="G68" s="32">
        <v>325</v>
      </c>
      <c r="H68" s="32">
        <v>335</v>
      </c>
      <c r="I68" s="33">
        <v>242</v>
      </c>
      <c r="J68" s="32">
        <v>245</v>
      </c>
      <c r="K68" s="33">
        <f t="shared" si="0"/>
        <v>78650</v>
      </c>
      <c r="L68" s="33">
        <f t="shared" si="0"/>
        <v>82075</v>
      </c>
    </row>
    <row r="69" spans="3:12" ht="15.75" hidden="1" customHeight="1" x14ac:dyDescent="0.4">
      <c r="C69" s="30" t="s">
        <v>33</v>
      </c>
      <c r="D69" s="31">
        <v>44934</v>
      </c>
      <c r="E69" s="30" t="s">
        <v>31</v>
      </c>
      <c r="F69" s="30" t="s">
        <v>35</v>
      </c>
      <c r="G69" s="32">
        <v>15</v>
      </c>
      <c r="H69" s="32">
        <v>20</v>
      </c>
      <c r="I69" s="33">
        <v>330</v>
      </c>
      <c r="J69" s="32">
        <v>340</v>
      </c>
      <c r="K69" s="33">
        <f t="shared" si="0"/>
        <v>4950</v>
      </c>
      <c r="L69" s="33">
        <f t="shared" si="0"/>
        <v>6800</v>
      </c>
    </row>
    <row r="70" spans="3:12" ht="15.75" hidden="1" customHeight="1" x14ac:dyDescent="0.4">
      <c r="C70" s="30" t="s">
        <v>30</v>
      </c>
      <c r="D70" s="31">
        <v>44934</v>
      </c>
      <c r="E70" s="30" t="s">
        <v>34</v>
      </c>
      <c r="F70" s="30" t="s">
        <v>35</v>
      </c>
      <c r="G70" s="32">
        <v>83</v>
      </c>
      <c r="H70" s="32">
        <v>75</v>
      </c>
      <c r="I70" s="33">
        <v>972</v>
      </c>
      <c r="J70" s="32">
        <v>1000</v>
      </c>
      <c r="K70" s="33">
        <f t="shared" si="0"/>
        <v>80676</v>
      </c>
      <c r="L70" s="33">
        <f t="shared" si="0"/>
        <v>75000</v>
      </c>
    </row>
    <row r="71" spans="3:12" ht="15.75" hidden="1" customHeight="1" x14ac:dyDescent="0.4">
      <c r="C71" s="30" t="s">
        <v>30</v>
      </c>
      <c r="D71" s="31">
        <v>44935</v>
      </c>
      <c r="E71" s="30" t="s">
        <v>31</v>
      </c>
      <c r="F71" s="30" t="s">
        <v>32</v>
      </c>
      <c r="H71" s="32">
        <v>30</v>
      </c>
      <c r="I71" s="33">
        <v>693</v>
      </c>
      <c r="J71" s="32">
        <v>700</v>
      </c>
      <c r="K71" s="33">
        <f t="shared" ref="K71:L134" si="1">G71*I71</f>
        <v>0</v>
      </c>
      <c r="L71" s="33">
        <f t="shared" si="1"/>
        <v>21000</v>
      </c>
    </row>
    <row r="72" spans="3:12" ht="15.75" hidden="1" customHeight="1" x14ac:dyDescent="0.4">
      <c r="C72" s="30" t="s">
        <v>33</v>
      </c>
      <c r="D72" s="31">
        <v>44935</v>
      </c>
      <c r="E72" s="30" t="s">
        <v>34</v>
      </c>
      <c r="F72" s="30" t="s">
        <v>35</v>
      </c>
      <c r="G72" s="32">
        <v>125</v>
      </c>
      <c r="H72" s="32">
        <v>145</v>
      </c>
      <c r="I72" s="33">
        <v>275</v>
      </c>
      <c r="J72" s="32">
        <v>300</v>
      </c>
      <c r="K72" s="33">
        <f t="shared" si="1"/>
        <v>34375</v>
      </c>
      <c r="L72" s="33">
        <f t="shared" si="1"/>
        <v>43500</v>
      </c>
    </row>
    <row r="73" spans="3:12" ht="15.75" customHeight="1" x14ac:dyDescent="0.4">
      <c r="C73" s="30" t="s">
        <v>30</v>
      </c>
      <c r="D73" s="31">
        <v>44935</v>
      </c>
      <c r="E73" s="30" t="s">
        <v>31</v>
      </c>
      <c r="F73" s="30" t="s">
        <v>35</v>
      </c>
      <c r="G73" s="32">
        <v>20</v>
      </c>
      <c r="H73" s="32">
        <v>25</v>
      </c>
      <c r="I73" s="33">
        <v>1024</v>
      </c>
      <c r="J73" s="32">
        <v>1100</v>
      </c>
      <c r="K73" s="33">
        <f t="shared" si="1"/>
        <v>20480</v>
      </c>
      <c r="L73" s="33">
        <f t="shared" si="1"/>
        <v>27500</v>
      </c>
    </row>
    <row r="74" spans="3:12" ht="15.75" hidden="1" customHeight="1" x14ac:dyDescent="0.4">
      <c r="C74" s="30" t="s">
        <v>30</v>
      </c>
      <c r="D74" s="31">
        <v>44935</v>
      </c>
      <c r="E74" s="30" t="s">
        <v>34</v>
      </c>
      <c r="F74" s="30" t="s">
        <v>32</v>
      </c>
      <c r="G74" s="32">
        <v>117</v>
      </c>
      <c r="H74" s="32">
        <v>125</v>
      </c>
      <c r="I74" s="33">
        <v>649</v>
      </c>
      <c r="J74" s="32">
        <v>650</v>
      </c>
      <c r="K74" s="33">
        <f t="shared" si="1"/>
        <v>75933</v>
      </c>
      <c r="L74" s="33">
        <f t="shared" si="1"/>
        <v>81250</v>
      </c>
    </row>
    <row r="75" spans="3:12" ht="15.75" hidden="1" customHeight="1" x14ac:dyDescent="0.4">
      <c r="C75" s="30" t="s">
        <v>33</v>
      </c>
      <c r="D75" s="31">
        <v>44935</v>
      </c>
      <c r="E75" s="30" t="s">
        <v>31</v>
      </c>
      <c r="F75" s="30" t="s">
        <v>32</v>
      </c>
      <c r="H75" s="32">
        <v>15</v>
      </c>
      <c r="I75" s="33">
        <v>287</v>
      </c>
      <c r="J75" s="32">
        <v>290</v>
      </c>
      <c r="K75" s="33">
        <f t="shared" si="1"/>
        <v>0</v>
      </c>
      <c r="L75" s="33">
        <f t="shared" si="1"/>
        <v>4350</v>
      </c>
    </row>
    <row r="76" spans="3:12" ht="15.75" hidden="1" customHeight="1" x14ac:dyDescent="0.4">
      <c r="C76" s="30" t="s">
        <v>33</v>
      </c>
      <c r="D76" s="31">
        <v>44935</v>
      </c>
      <c r="E76" s="30" t="s">
        <v>34</v>
      </c>
      <c r="F76" s="30" t="s">
        <v>32</v>
      </c>
      <c r="G76" s="32">
        <v>310</v>
      </c>
      <c r="H76" s="32">
        <v>315</v>
      </c>
      <c r="I76" s="33">
        <v>240</v>
      </c>
      <c r="J76" s="32">
        <v>245</v>
      </c>
      <c r="K76" s="33">
        <f t="shared" si="1"/>
        <v>74400</v>
      </c>
      <c r="L76" s="33">
        <f t="shared" si="1"/>
        <v>77175</v>
      </c>
    </row>
    <row r="77" spans="3:12" ht="15.75" hidden="1" customHeight="1" x14ac:dyDescent="0.4">
      <c r="C77" s="30" t="s">
        <v>33</v>
      </c>
      <c r="D77" s="31">
        <v>44935</v>
      </c>
      <c r="E77" s="30" t="s">
        <v>31</v>
      </c>
      <c r="F77" s="30" t="s">
        <v>35</v>
      </c>
      <c r="G77" s="32">
        <v>20</v>
      </c>
      <c r="H77" s="32">
        <v>15</v>
      </c>
      <c r="I77" s="33">
        <v>326</v>
      </c>
      <c r="J77" s="32">
        <v>340</v>
      </c>
      <c r="K77" s="33">
        <f t="shared" si="1"/>
        <v>6520</v>
      </c>
      <c r="L77" s="33">
        <f t="shared" si="1"/>
        <v>5100</v>
      </c>
    </row>
    <row r="78" spans="3:12" ht="15.75" hidden="1" customHeight="1" x14ac:dyDescent="0.4">
      <c r="C78" s="30" t="s">
        <v>30</v>
      </c>
      <c r="D78" s="31">
        <v>44935</v>
      </c>
      <c r="E78" s="30" t="s">
        <v>34</v>
      </c>
      <c r="F78" s="30" t="s">
        <v>35</v>
      </c>
      <c r="G78" s="32">
        <v>103</v>
      </c>
      <c r="H78" s="32">
        <v>80</v>
      </c>
      <c r="I78" s="33">
        <v>960</v>
      </c>
      <c r="J78" s="32">
        <v>1000</v>
      </c>
      <c r="K78" s="33">
        <f t="shared" si="1"/>
        <v>98880</v>
      </c>
      <c r="L78" s="33">
        <f t="shared" si="1"/>
        <v>80000</v>
      </c>
    </row>
    <row r="79" spans="3:12" ht="15.75" hidden="1" customHeight="1" x14ac:dyDescent="0.4">
      <c r="C79" s="30" t="s">
        <v>30</v>
      </c>
      <c r="D79" s="31">
        <v>44936</v>
      </c>
      <c r="E79" s="30" t="s">
        <v>31</v>
      </c>
      <c r="F79" s="30" t="s">
        <v>32</v>
      </c>
      <c r="H79" s="32">
        <v>30</v>
      </c>
      <c r="I79" s="33">
        <v>727</v>
      </c>
      <c r="J79" s="32">
        <v>700</v>
      </c>
      <c r="K79" s="33">
        <f t="shared" si="1"/>
        <v>0</v>
      </c>
      <c r="L79" s="33">
        <f t="shared" si="1"/>
        <v>21000</v>
      </c>
    </row>
    <row r="80" spans="3:12" ht="15.75" hidden="1" customHeight="1" x14ac:dyDescent="0.4">
      <c r="C80" s="30" t="s">
        <v>30</v>
      </c>
      <c r="D80" s="31">
        <v>44936</v>
      </c>
      <c r="E80" s="30" t="s">
        <v>34</v>
      </c>
      <c r="F80" s="30" t="s">
        <v>35</v>
      </c>
      <c r="G80" s="32">
        <v>48</v>
      </c>
      <c r="H80" s="32">
        <v>55</v>
      </c>
      <c r="I80" s="33">
        <v>987</v>
      </c>
      <c r="J80" s="32">
        <v>1000</v>
      </c>
      <c r="K80" s="33">
        <f t="shared" si="1"/>
        <v>47376</v>
      </c>
      <c r="L80" s="33">
        <f t="shared" si="1"/>
        <v>55000</v>
      </c>
    </row>
    <row r="81" spans="3:12" ht="15.75" hidden="1" customHeight="1" x14ac:dyDescent="0.4">
      <c r="C81" s="30" t="s">
        <v>33</v>
      </c>
      <c r="D81" s="31">
        <v>44936</v>
      </c>
      <c r="E81" s="30" t="s">
        <v>34</v>
      </c>
      <c r="F81" s="30" t="s">
        <v>32</v>
      </c>
      <c r="G81" s="32">
        <v>320</v>
      </c>
      <c r="H81" s="32">
        <v>335</v>
      </c>
      <c r="I81" s="33">
        <v>243</v>
      </c>
      <c r="J81" s="32">
        <v>245</v>
      </c>
      <c r="K81" s="33">
        <f t="shared" si="1"/>
        <v>77760</v>
      </c>
      <c r="L81" s="33">
        <f t="shared" si="1"/>
        <v>82075</v>
      </c>
    </row>
    <row r="82" spans="3:12" ht="15.75" hidden="1" customHeight="1" x14ac:dyDescent="0.4">
      <c r="C82" s="30" t="s">
        <v>33</v>
      </c>
      <c r="D82" s="31">
        <v>44936</v>
      </c>
      <c r="E82" s="30" t="s">
        <v>31</v>
      </c>
      <c r="F82" s="30" t="s">
        <v>32</v>
      </c>
      <c r="H82" s="32">
        <v>10</v>
      </c>
      <c r="I82" s="33">
        <v>304</v>
      </c>
      <c r="J82" s="32">
        <v>290</v>
      </c>
      <c r="K82" s="33">
        <f t="shared" si="1"/>
        <v>0</v>
      </c>
      <c r="L82" s="33">
        <f t="shared" si="1"/>
        <v>2900</v>
      </c>
    </row>
    <row r="83" spans="3:12" ht="15.75" hidden="1" customHeight="1" x14ac:dyDescent="0.4">
      <c r="C83" s="30" t="s">
        <v>33</v>
      </c>
      <c r="D83" s="31">
        <v>44936</v>
      </c>
      <c r="E83" s="30" t="s">
        <v>34</v>
      </c>
      <c r="F83" s="30" t="s">
        <v>35</v>
      </c>
      <c r="G83" s="32">
        <v>140</v>
      </c>
      <c r="H83" s="32">
        <v>150</v>
      </c>
      <c r="I83" s="33">
        <v>302</v>
      </c>
      <c r="J83" s="32">
        <v>300</v>
      </c>
      <c r="K83" s="33">
        <f t="shared" si="1"/>
        <v>42280</v>
      </c>
      <c r="L83" s="33">
        <f t="shared" si="1"/>
        <v>45000</v>
      </c>
    </row>
    <row r="84" spans="3:12" ht="15.75" customHeight="1" x14ac:dyDescent="0.4">
      <c r="C84" s="30" t="s">
        <v>30</v>
      </c>
      <c r="D84" s="31">
        <v>44936</v>
      </c>
      <c r="E84" s="30" t="s">
        <v>31</v>
      </c>
      <c r="F84" s="30" t="s">
        <v>35</v>
      </c>
      <c r="G84" s="32">
        <v>20</v>
      </c>
      <c r="H84" s="32">
        <v>20</v>
      </c>
      <c r="I84" s="33">
        <v>1081</v>
      </c>
      <c r="J84" s="32">
        <v>1100</v>
      </c>
      <c r="K84" s="33">
        <f t="shared" si="1"/>
        <v>21620</v>
      </c>
      <c r="L84" s="33">
        <f t="shared" si="1"/>
        <v>22000</v>
      </c>
    </row>
    <row r="85" spans="3:12" ht="15.75" hidden="1" customHeight="1" x14ac:dyDescent="0.4">
      <c r="C85" s="30" t="s">
        <v>30</v>
      </c>
      <c r="D85" s="31">
        <v>44936</v>
      </c>
      <c r="E85" s="30" t="s">
        <v>34</v>
      </c>
      <c r="F85" s="30" t="s">
        <v>32</v>
      </c>
      <c r="G85" s="32">
        <v>127</v>
      </c>
      <c r="H85" s="32">
        <v>125</v>
      </c>
      <c r="I85" s="33">
        <v>646</v>
      </c>
      <c r="J85" s="32">
        <v>650</v>
      </c>
      <c r="K85" s="33">
        <f t="shared" si="1"/>
        <v>82042</v>
      </c>
      <c r="L85" s="33">
        <f t="shared" si="1"/>
        <v>81250</v>
      </c>
    </row>
    <row r="86" spans="3:12" ht="15.75" hidden="1" customHeight="1" x14ac:dyDescent="0.4">
      <c r="C86" s="30" t="s">
        <v>33</v>
      </c>
      <c r="D86" s="31">
        <v>44936</v>
      </c>
      <c r="E86" s="30" t="s">
        <v>31</v>
      </c>
      <c r="F86" s="30" t="s">
        <v>35</v>
      </c>
      <c r="G86" s="32">
        <v>20</v>
      </c>
      <c r="H86" s="32">
        <v>15</v>
      </c>
      <c r="I86" s="33">
        <v>323</v>
      </c>
      <c r="J86" s="32">
        <v>340</v>
      </c>
      <c r="K86" s="33">
        <f t="shared" si="1"/>
        <v>6460</v>
      </c>
      <c r="L86" s="33">
        <f t="shared" si="1"/>
        <v>5100</v>
      </c>
    </row>
    <row r="87" spans="3:12" ht="15.75" hidden="1" customHeight="1" x14ac:dyDescent="0.4">
      <c r="C87" s="30" t="s">
        <v>30</v>
      </c>
      <c r="D87" s="31">
        <v>44937</v>
      </c>
      <c r="E87" s="30" t="s">
        <v>31</v>
      </c>
      <c r="F87" s="30" t="s">
        <v>32</v>
      </c>
      <c r="H87" s="32">
        <v>30</v>
      </c>
      <c r="I87" s="33">
        <v>702</v>
      </c>
      <c r="J87" s="32">
        <v>700</v>
      </c>
      <c r="K87" s="33">
        <f t="shared" si="1"/>
        <v>0</v>
      </c>
      <c r="L87" s="33">
        <f t="shared" si="1"/>
        <v>21000</v>
      </c>
    </row>
    <row r="88" spans="3:12" ht="15.75" hidden="1" customHeight="1" x14ac:dyDescent="0.4">
      <c r="C88" s="30" t="s">
        <v>33</v>
      </c>
      <c r="D88" s="31">
        <v>44937</v>
      </c>
      <c r="E88" s="30" t="s">
        <v>34</v>
      </c>
      <c r="F88" s="30" t="s">
        <v>32</v>
      </c>
      <c r="G88" s="32">
        <v>320</v>
      </c>
      <c r="H88" s="32">
        <v>330</v>
      </c>
      <c r="I88" s="33">
        <v>232</v>
      </c>
      <c r="J88" s="32">
        <v>245</v>
      </c>
      <c r="K88" s="33">
        <f t="shared" si="1"/>
        <v>74240</v>
      </c>
      <c r="L88" s="33">
        <f t="shared" si="1"/>
        <v>80850</v>
      </c>
    </row>
    <row r="89" spans="3:12" ht="15.75" hidden="1" customHeight="1" x14ac:dyDescent="0.4">
      <c r="C89" s="30" t="s">
        <v>33</v>
      </c>
      <c r="D89" s="31">
        <v>44937</v>
      </c>
      <c r="E89" s="30" t="s">
        <v>34</v>
      </c>
      <c r="F89" s="30" t="s">
        <v>35</v>
      </c>
      <c r="G89" s="32">
        <v>135</v>
      </c>
      <c r="H89" s="32">
        <v>150</v>
      </c>
      <c r="I89" s="33">
        <v>299</v>
      </c>
      <c r="J89" s="32">
        <v>300</v>
      </c>
      <c r="K89" s="33">
        <f t="shared" si="1"/>
        <v>40365</v>
      </c>
      <c r="L89" s="33">
        <f t="shared" si="1"/>
        <v>45000</v>
      </c>
    </row>
    <row r="90" spans="3:12" ht="15.75" hidden="1" customHeight="1" x14ac:dyDescent="0.4">
      <c r="C90" s="30" t="s">
        <v>33</v>
      </c>
      <c r="D90" s="31">
        <v>44937</v>
      </c>
      <c r="E90" s="30" t="s">
        <v>31</v>
      </c>
      <c r="F90" s="30" t="s">
        <v>32</v>
      </c>
      <c r="H90" s="32">
        <v>15</v>
      </c>
      <c r="I90" s="33">
        <v>291</v>
      </c>
      <c r="J90" s="32">
        <v>290</v>
      </c>
      <c r="K90" s="33">
        <f t="shared" si="1"/>
        <v>0</v>
      </c>
      <c r="L90" s="33">
        <f t="shared" si="1"/>
        <v>4350</v>
      </c>
    </row>
    <row r="91" spans="3:12" ht="15.75" hidden="1" customHeight="1" x14ac:dyDescent="0.4">
      <c r="C91" s="30" t="s">
        <v>30</v>
      </c>
      <c r="D91" s="31">
        <v>44937</v>
      </c>
      <c r="E91" s="30" t="s">
        <v>34</v>
      </c>
      <c r="F91" s="30" t="s">
        <v>32</v>
      </c>
      <c r="G91" s="32">
        <v>132</v>
      </c>
      <c r="H91" s="32">
        <v>135</v>
      </c>
      <c r="I91" s="33">
        <v>649</v>
      </c>
      <c r="J91" s="32">
        <v>650</v>
      </c>
      <c r="K91" s="33">
        <f t="shared" si="1"/>
        <v>85668</v>
      </c>
      <c r="L91" s="33">
        <f t="shared" si="1"/>
        <v>87750</v>
      </c>
    </row>
    <row r="92" spans="3:12" ht="15.75" customHeight="1" x14ac:dyDescent="0.4">
      <c r="C92" s="30" t="s">
        <v>30</v>
      </c>
      <c r="D92" s="31">
        <v>44937</v>
      </c>
      <c r="E92" s="30" t="s">
        <v>31</v>
      </c>
      <c r="F92" s="30" t="s">
        <v>35</v>
      </c>
      <c r="G92" s="32">
        <v>20</v>
      </c>
      <c r="H92" s="32">
        <v>20</v>
      </c>
      <c r="I92" s="33">
        <v>1110</v>
      </c>
      <c r="J92" s="32">
        <v>1100</v>
      </c>
      <c r="K92" s="33">
        <f t="shared" si="1"/>
        <v>22200</v>
      </c>
      <c r="L92" s="33">
        <f t="shared" si="1"/>
        <v>22000</v>
      </c>
    </row>
    <row r="93" spans="3:12" ht="15.75" hidden="1" customHeight="1" x14ac:dyDescent="0.4">
      <c r="C93" s="30" t="s">
        <v>30</v>
      </c>
      <c r="D93" s="31">
        <v>44937</v>
      </c>
      <c r="E93" s="30" t="s">
        <v>34</v>
      </c>
      <c r="F93" s="30" t="s">
        <v>35</v>
      </c>
      <c r="G93" s="32">
        <v>63</v>
      </c>
      <c r="H93" s="32">
        <v>60</v>
      </c>
      <c r="I93" s="33">
        <v>960</v>
      </c>
      <c r="J93" s="32">
        <v>1000</v>
      </c>
      <c r="K93" s="33">
        <f t="shared" si="1"/>
        <v>60480</v>
      </c>
      <c r="L93" s="33">
        <f t="shared" si="1"/>
        <v>60000</v>
      </c>
    </row>
    <row r="94" spans="3:12" ht="15.75" hidden="1" customHeight="1" x14ac:dyDescent="0.4">
      <c r="C94" s="30" t="s">
        <v>33</v>
      </c>
      <c r="D94" s="31">
        <v>44937</v>
      </c>
      <c r="E94" s="30" t="s">
        <v>31</v>
      </c>
      <c r="F94" s="30" t="s">
        <v>35</v>
      </c>
      <c r="G94" s="32">
        <v>20</v>
      </c>
      <c r="H94" s="32">
        <v>15</v>
      </c>
      <c r="I94" s="33">
        <v>329</v>
      </c>
      <c r="J94" s="32">
        <v>340</v>
      </c>
      <c r="K94" s="33">
        <f t="shared" si="1"/>
        <v>6580</v>
      </c>
      <c r="L94" s="33">
        <f t="shared" si="1"/>
        <v>5100</v>
      </c>
    </row>
    <row r="95" spans="3:12" ht="15.75" hidden="1" customHeight="1" x14ac:dyDescent="0.4">
      <c r="C95" s="30" t="s">
        <v>30</v>
      </c>
      <c r="D95" s="31">
        <v>44938</v>
      </c>
      <c r="E95" s="30" t="s">
        <v>31</v>
      </c>
      <c r="F95" s="30" t="s">
        <v>32</v>
      </c>
      <c r="H95" s="32">
        <v>30</v>
      </c>
      <c r="I95" s="33">
        <v>688</v>
      </c>
      <c r="J95" s="32">
        <v>700</v>
      </c>
      <c r="K95" s="33">
        <f t="shared" si="1"/>
        <v>0</v>
      </c>
      <c r="L95" s="33">
        <f t="shared" si="1"/>
        <v>21000</v>
      </c>
    </row>
    <row r="96" spans="3:12" ht="15.75" hidden="1" customHeight="1" x14ac:dyDescent="0.4">
      <c r="C96" s="30" t="s">
        <v>33</v>
      </c>
      <c r="D96" s="31">
        <v>44938</v>
      </c>
      <c r="E96" s="30" t="s">
        <v>34</v>
      </c>
      <c r="F96" s="30" t="s">
        <v>35</v>
      </c>
      <c r="G96" s="32">
        <v>135</v>
      </c>
      <c r="H96" s="32">
        <v>150</v>
      </c>
      <c r="I96" s="33">
        <v>295</v>
      </c>
      <c r="J96" s="32">
        <v>300</v>
      </c>
      <c r="K96" s="33">
        <f t="shared" si="1"/>
        <v>39825</v>
      </c>
      <c r="L96" s="33">
        <f t="shared" si="1"/>
        <v>45000</v>
      </c>
    </row>
    <row r="97" spans="3:12" ht="15.75" hidden="1" customHeight="1" x14ac:dyDescent="0.4">
      <c r="C97" s="30" t="s">
        <v>33</v>
      </c>
      <c r="D97" s="31">
        <v>44938</v>
      </c>
      <c r="E97" s="30" t="s">
        <v>31</v>
      </c>
      <c r="F97" s="30" t="s">
        <v>32</v>
      </c>
      <c r="H97" s="32">
        <v>15</v>
      </c>
      <c r="I97" s="33">
        <v>284</v>
      </c>
      <c r="J97" s="32">
        <v>290</v>
      </c>
      <c r="K97" s="33">
        <f t="shared" si="1"/>
        <v>0</v>
      </c>
      <c r="L97" s="33">
        <f t="shared" si="1"/>
        <v>4350</v>
      </c>
    </row>
    <row r="98" spans="3:12" ht="15.75" hidden="1" customHeight="1" x14ac:dyDescent="0.4">
      <c r="C98" s="30" t="s">
        <v>30</v>
      </c>
      <c r="D98" s="31">
        <v>44938</v>
      </c>
      <c r="E98" s="30" t="s">
        <v>34</v>
      </c>
      <c r="F98" s="30" t="s">
        <v>32</v>
      </c>
      <c r="G98" s="32">
        <v>127</v>
      </c>
      <c r="H98" s="32">
        <v>125</v>
      </c>
      <c r="I98" s="33">
        <v>644</v>
      </c>
      <c r="J98" s="32">
        <v>650</v>
      </c>
      <c r="K98" s="33">
        <f t="shared" si="1"/>
        <v>81788</v>
      </c>
      <c r="L98" s="33">
        <f t="shared" si="1"/>
        <v>81250</v>
      </c>
    </row>
    <row r="99" spans="3:12" ht="15.75" hidden="1" customHeight="1" x14ac:dyDescent="0.4">
      <c r="C99" s="30" t="s">
        <v>33</v>
      </c>
      <c r="D99" s="31">
        <v>44938</v>
      </c>
      <c r="E99" s="30" t="s">
        <v>34</v>
      </c>
      <c r="F99" s="30" t="s">
        <v>32</v>
      </c>
      <c r="G99" s="32">
        <v>320</v>
      </c>
      <c r="H99" s="32">
        <v>320</v>
      </c>
      <c r="I99" s="33">
        <v>249</v>
      </c>
      <c r="J99" s="32">
        <v>245</v>
      </c>
      <c r="K99" s="33">
        <f t="shared" si="1"/>
        <v>79680</v>
      </c>
      <c r="L99" s="33">
        <f t="shared" si="1"/>
        <v>78400</v>
      </c>
    </row>
    <row r="100" spans="3:12" ht="15.75" customHeight="1" x14ac:dyDescent="0.4">
      <c r="C100" s="30" t="s">
        <v>30</v>
      </c>
      <c r="D100" s="31">
        <v>44938</v>
      </c>
      <c r="E100" s="30" t="s">
        <v>31</v>
      </c>
      <c r="F100" s="30" t="s">
        <v>35</v>
      </c>
      <c r="G100" s="32">
        <v>25</v>
      </c>
      <c r="H100" s="32">
        <v>20</v>
      </c>
      <c r="I100" s="33">
        <v>1013</v>
      </c>
      <c r="J100" s="32">
        <v>1100</v>
      </c>
      <c r="K100" s="33">
        <f t="shared" si="1"/>
        <v>25325</v>
      </c>
      <c r="L100" s="33">
        <f t="shared" si="1"/>
        <v>22000</v>
      </c>
    </row>
    <row r="101" spans="3:12" ht="15.75" hidden="1" customHeight="1" x14ac:dyDescent="0.4">
      <c r="C101" s="30" t="s">
        <v>33</v>
      </c>
      <c r="D101" s="31">
        <v>44938</v>
      </c>
      <c r="E101" s="30" t="s">
        <v>31</v>
      </c>
      <c r="F101" s="30" t="s">
        <v>35</v>
      </c>
      <c r="G101" s="32">
        <v>25</v>
      </c>
      <c r="H101" s="32">
        <v>15</v>
      </c>
      <c r="I101" s="33">
        <v>337</v>
      </c>
      <c r="J101" s="32">
        <v>340</v>
      </c>
      <c r="K101" s="33">
        <f t="shared" si="1"/>
        <v>8425</v>
      </c>
      <c r="L101" s="33">
        <f t="shared" si="1"/>
        <v>5100</v>
      </c>
    </row>
    <row r="102" spans="3:12" ht="15.75" hidden="1" customHeight="1" x14ac:dyDescent="0.4">
      <c r="C102" s="30" t="s">
        <v>30</v>
      </c>
      <c r="D102" s="31">
        <v>44938</v>
      </c>
      <c r="E102" s="30" t="s">
        <v>34</v>
      </c>
      <c r="F102" s="30" t="s">
        <v>35</v>
      </c>
      <c r="G102" s="32">
        <v>68</v>
      </c>
      <c r="H102" s="32">
        <v>60</v>
      </c>
      <c r="I102" s="33">
        <v>988</v>
      </c>
      <c r="J102" s="32">
        <v>1000</v>
      </c>
      <c r="K102" s="33">
        <f t="shared" si="1"/>
        <v>67184</v>
      </c>
      <c r="L102" s="33">
        <f t="shared" si="1"/>
        <v>60000</v>
      </c>
    </row>
    <row r="103" spans="3:12" ht="15.75" hidden="1" customHeight="1" x14ac:dyDescent="0.4">
      <c r="C103" s="30" t="s">
        <v>30</v>
      </c>
      <c r="D103" s="31">
        <v>44939</v>
      </c>
      <c r="E103" s="30" t="s">
        <v>31</v>
      </c>
      <c r="F103" s="30" t="s">
        <v>32</v>
      </c>
      <c r="H103" s="32">
        <v>35</v>
      </c>
      <c r="I103" s="33">
        <v>717</v>
      </c>
      <c r="J103" s="32">
        <v>700</v>
      </c>
      <c r="K103" s="33">
        <f t="shared" si="1"/>
        <v>0</v>
      </c>
      <c r="L103" s="33">
        <f t="shared" si="1"/>
        <v>24500</v>
      </c>
    </row>
    <row r="104" spans="3:12" ht="15.75" hidden="1" customHeight="1" x14ac:dyDescent="0.4">
      <c r="C104" s="30" t="s">
        <v>30</v>
      </c>
      <c r="D104" s="31">
        <v>44939</v>
      </c>
      <c r="E104" s="30" t="s">
        <v>34</v>
      </c>
      <c r="F104" s="30" t="s">
        <v>32</v>
      </c>
      <c r="G104" s="32">
        <v>127</v>
      </c>
      <c r="H104" s="32">
        <v>140</v>
      </c>
      <c r="I104" s="33">
        <v>639</v>
      </c>
      <c r="J104" s="32">
        <v>650</v>
      </c>
      <c r="K104" s="33">
        <f t="shared" si="1"/>
        <v>81153</v>
      </c>
      <c r="L104" s="33">
        <f t="shared" si="1"/>
        <v>91000</v>
      </c>
    </row>
    <row r="105" spans="3:12" ht="15.75" hidden="1" customHeight="1" x14ac:dyDescent="0.4">
      <c r="C105" s="30" t="s">
        <v>33</v>
      </c>
      <c r="D105" s="31">
        <v>44939</v>
      </c>
      <c r="E105" s="30" t="s">
        <v>34</v>
      </c>
      <c r="F105" s="30" t="s">
        <v>35</v>
      </c>
      <c r="G105" s="32">
        <v>150</v>
      </c>
      <c r="H105" s="32">
        <v>150</v>
      </c>
      <c r="I105" s="33">
        <v>260</v>
      </c>
      <c r="J105" s="32">
        <v>300</v>
      </c>
      <c r="K105" s="33">
        <f t="shared" si="1"/>
        <v>39000</v>
      </c>
      <c r="L105" s="33">
        <f t="shared" si="1"/>
        <v>45000</v>
      </c>
    </row>
    <row r="106" spans="3:12" ht="15.75" hidden="1" customHeight="1" x14ac:dyDescent="0.4">
      <c r="C106" s="30" t="s">
        <v>33</v>
      </c>
      <c r="D106" s="31">
        <v>44939</v>
      </c>
      <c r="E106" s="30" t="s">
        <v>34</v>
      </c>
      <c r="F106" s="30" t="s">
        <v>32</v>
      </c>
      <c r="G106" s="32">
        <v>310</v>
      </c>
      <c r="H106" s="32">
        <v>335</v>
      </c>
      <c r="I106" s="33">
        <v>250</v>
      </c>
      <c r="J106" s="32">
        <v>245</v>
      </c>
      <c r="K106" s="33">
        <f t="shared" si="1"/>
        <v>77500</v>
      </c>
      <c r="L106" s="33">
        <f t="shared" si="1"/>
        <v>82075</v>
      </c>
    </row>
    <row r="107" spans="3:12" ht="15.75" hidden="1" customHeight="1" x14ac:dyDescent="0.4">
      <c r="C107" s="30" t="s">
        <v>33</v>
      </c>
      <c r="D107" s="31">
        <v>44939</v>
      </c>
      <c r="E107" s="30" t="s">
        <v>31</v>
      </c>
      <c r="F107" s="30" t="s">
        <v>32</v>
      </c>
      <c r="H107" s="32">
        <v>15</v>
      </c>
      <c r="I107" s="33">
        <v>299</v>
      </c>
      <c r="J107" s="32">
        <v>290</v>
      </c>
      <c r="K107" s="33">
        <f t="shared" si="1"/>
        <v>0</v>
      </c>
      <c r="L107" s="33">
        <f t="shared" si="1"/>
        <v>4350</v>
      </c>
    </row>
    <row r="108" spans="3:12" ht="15.75" customHeight="1" x14ac:dyDescent="0.4">
      <c r="C108" s="30" t="s">
        <v>30</v>
      </c>
      <c r="D108" s="31">
        <v>44939</v>
      </c>
      <c r="E108" s="30" t="s">
        <v>31</v>
      </c>
      <c r="F108" s="30" t="s">
        <v>35</v>
      </c>
      <c r="G108" s="32">
        <v>25</v>
      </c>
      <c r="H108" s="32">
        <v>20</v>
      </c>
      <c r="I108" s="33">
        <v>988</v>
      </c>
      <c r="J108" s="32">
        <v>1100</v>
      </c>
      <c r="K108" s="33">
        <f t="shared" si="1"/>
        <v>24700</v>
      </c>
      <c r="L108" s="33">
        <f t="shared" si="1"/>
        <v>22000</v>
      </c>
    </row>
    <row r="109" spans="3:12" ht="15.75" hidden="1" customHeight="1" x14ac:dyDescent="0.4">
      <c r="C109" s="30" t="s">
        <v>33</v>
      </c>
      <c r="D109" s="31">
        <v>44939</v>
      </c>
      <c r="E109" s="30" t="s">
        <v>31</v>
      </c>
      <c r="F109" s="30" t="s">
        <v>35</v>
      </c>
      <c r="G109" s="32">
        <v>25</v>
      </c>
      <c r="H109" s="32">
        <v>15</v>
      </c>
      <c r="I109" s="33">
        <v>321</v>
      </c>
      <c r="J109" s="32">
        <v>340</v>
      </c>
      <c r="K109" s="33">
        <f t="shared" si="1"/>
        <v>8025</v>
      </c>
      <c r="L109" s="33">
        <f t="shared" si="1"/>
        <v>5100</v>
      </c>
    </row>
    <row r="110" spans="3:12" ht="15.75" hidden="1" customHeight="1" x14ac:dyDescent="0.4">
      <c r="C110" s="30" t="s">
        <v>30</v>
      </c>
      <c r="D110" s="31">
        <v>44939</v>
      </c>
      <c r="E110" s="30" t="s">
        <v>34</v>
      </c>
      <c r="F110" s="30" t="s">
        <v>35</v>
      </c>
      <c r="G110" s="32">
        <v>78</v>
      </c>
      <c r="H110" s="32">
        <v>65</v>
      </c>
      <c r="I110" s="33">
        <v>958</v>
      </c>
      <c r="J110" s="32">
        <v>1000</v>
      </c>
      <c r="K110" s="33">
        <f t="shared" si="1"/>
        <v>74724</v>
      </c>
      <c r="L110" s="33">
        <f t="shared" si="1"/>
        <v>65000</v>
      </c>
    </row>
    <row r="111" spans="3:12" ht="15.75" hidden="1" customHeight="1" x14ac:dyDescent="0.4">
      <c r="C111" s="30" t="s">
        <v>30</v>
      </c>
      <c r="D111" s="31">
        <v>44940</v>
      </c>
      <c r="E111" s="30" t="s">
        <v>31</v>
      </c>
      <c r="F111" s="30" t="s">
        <v>32</v>
      </c>
      <c r="H111" s="32">
        <v>35</v>
      </c>
      <c r="I111" s="33">
        <v>696</v>
      </c>
      <c r="J111" s="32">
        <v>700</v>
      </c>
      <c r="K111" s="33">
        <f t="shared" si="1"/>
        <v>0</v>
      </c>
      <c r="L111" s="33">
        <f t="shared" si="1"/>
        <v>24500</v>
      </c>
    </row>
    <row r="112" spans="3:12" ht="15.75" customHeight="1" x14ac:dyDescent="0.4">
      <c r="C112" s="30" t="s">
        <v>30</v>
      </c>
      <c r="D112" s="31">
        <v>44940</v>
      </c>
      <c r="E112" s="30" t="s">
        <v>31</v>
      </c>
      <c r="F112" s="30" t="s">
        <v>35</v>
      </c>
      <c r="G112" s="32">
        <v>20</v>
      </c>
      <c r="H112" s="32">
        <v>25</v>
      </c>
      <c r="I112" s="33">
        <v>979</v>
      </c>
      <c r="J112" s="32">
        <v>1100</v>
      </c>
      <c r="K112" s="33">
        <f t="shared" si="1"/>
        <v>19580</v>
      </c>
      <c r="L112" s="33">
        <f t="shared" si="1"/>
        <v>27500</v>
      </c>
    </row>
    <row r="113" spans="3:12" ht="15.75" hidden="1" customHeight="1" x14ac:dyDescent="0.4">
      <c r="C113" s="30" t="s">
        <v>33</v>
      </c>
      <c r="D113" s="31">
        <v>44940</v>
      </c>
      <c r="E113" s="30" t="s">
        <v>31</v>
      </c>
      <c r="F113" s="30" t="s">
        <v>32</v>
      </c>
      <c r="H113" s="32">
        <v>15</v>
      </c>
      <c r="I113" s="33">
        <v>288</v>
      </c>
      <c r="J113" s="32">
        <v>290</v>
      </c>
      <c r="K113" s="33">
        <f t="shared" si="1"/>
        <v>0</v>
      </c>
      <c r="L113" s="33">
        <f t="shared" si="1"/>
        <v>4350</v>
      </c>
    </row>
    <row r="114" spans="3:12" ht="15.75" hidden="1" customHeight="1" x14ac:dyDescent="0.4">
      <c r="C114" s="30" t="s">
        <v>33</v>
      </c>
      <c r="D114" s="31">
        <v>44940</v>
      </c>
      <c r="E114" s="30" t="s">
        <v>34</v>
      </c>
      <c r="F114" s="30" t="s">
        <v>35</v>
      </c>
      <c r="G114" s="32">
        <v>135</v>
      </c>
      <c r="H114" s="32">
        <v>140</v>
      </c>
      <c r="I114" s="33">
        <v>280</v>
      </c>
      <c r="J114" s="32">
        <v>300</v>
      </c>
      <c r="K114" s="33">
        <f t="shared" si="1"/>
        <v>37800</v>
      </c>
      <c r="L114" s="33">
        <f t="shared" si="1"/>
        <v>42000</v>
      </c>
    </row>
    <row r="115" spans="3:12" ht="15.75" hidden="1" customHeight="1" x14ac:dyDescent="0.4">
      <c r="C115" s="30" t="s">
        <v>33</v>
      </c>
      <c r="D115" s="31">
        <v>44940</v>
      </c>
      <c r="E115" s="30" t="s">
        <v>31</v>
      </c>
      <c r="F115" s="30" t="s">
        <v>35</v>
      </c>
      <c r="G115" s="32">
        <v>20</v>
      </c>
      <c r="H115" s="32">
        <v>20</v>
      </c>
      <c r="I115" s="33">
        <v>340</v>
      </c>
      <c r="J115" s="32">
        <v>340</v>
      </c>
      <c r="K115" s="33">
        <f t="shared" si="1"/>
        <v>6800</v>
      </c>
      <c r="L115" s="33">
        <f t="shared" si="1"/>
        <v>6800</v>
      </c>
    </row>
    <row r="116" spans="3:12" ht="15.75" hidden="1" customHeight="1" x14ac:dyDescent="0.4">
      <c r="C116" s="30" t="s">
        <v>33</v>
      </c>
      <c r="D116" s="31">
        <v>44940</v>
      </c>
      <c r="E116" s="30" t="s">
        <v>34</v>
      </c>
      <c r="F116" s="30" t="s">
        <v>32</v>
      </c>
      <c r="G116" s="32">
        <v>335</v>
      </c>
      <c r="H116" s="32">
        <v>335</v>
      </c>
      <c r="I116" s="33">
        <v>247</v>
      </c>
      <c r="J116" s="32">
        <v>245</v>
      </c>
      <c r="K116" s="33">
        <f t="shared" si="1"/>
        <v>82745</v>
      </c>
      <c r="L116" s="33">
        <f t="shared" si="1"/>
        <v>82075</v>
      </c>
    </row>
    <row r="117" spans="3:12" ht="15.75" hidden="1" customHeight="1" x14ac:dyDescent="0.4">
      <c r="C117" s="30" t="s">
        <v>30</v>
      </c>
      <c r="D117" s="31">
        <v>44940</v>
      </c>
      <c r="E117" s="30" t="s">
        <v>34</v>
      </c>
      <c r="F117" s="30" t="s">
        <v>32</v>
      </c>
      <c r="G117" s="32">
        <v>122</v>
      </c>
      <c r="H117" s="32">
        <v>115</v>
      </c>
      <c r="I117" s="33">
        <v>638</v>
      </c>
      <c r="J117" s="32">
        <v>650</v>
      </c>
      <c r="K117" s="33">
        <f t="shared" si="1"/>
        <v>77836</v>
      </c>
      <c r="L117" s="33">
        <f t="shared" si="1"/>
        <v>74750</v>
      </c>
    </row>
    <row r="118" spans="3:12" ht="15.75" hidden="1" customHeight="1" x14ac:dyDescent="0.4">
      <c r="C118" s="30" t="s">
        <v>30</v>
      </c>
      <c r="D118" s="31">
        <v>44940</v>
      </c>
      <c r="E118" s="30" t="s">
        <v>34</v>
      </c>
      <c r="F118" s="30" t="s">
        <v>35</v>
      </c>
      <c r="G118" s="32">
        <v>83</v>
      </c>
      <c r="H118" s="32">
        <v>65</v>
      </c>
      <c r="I118" s="33">
        <v>945</v>
      </c>
      <c r="J118" s="32">
        <v>1000</v>
      </c>
      <c r="K118" s="33">
        <f t="shared" si="1"/>
        <v>78435</v>
      </c>
      <c r="L118" s="33">
        <f t="shared" si="1"/>
        <v>65000</v>
      </c>
    </row>
    <row r="119" spans="3:12" ht="15.75" hidden="1" customHeight="1" x14ac:dyDescent="0.4">
      <c r="C119" s="30" t="s">
        <v>30</v>
      </c>
      <c r="D119" s="31">
        <v>44941</v>
      </c>
      <c r="E119" s="30" t="s">
        <v>31</v>
      </c>
      <c r="F119" s="30" t="s">
        <v>32</v>
      </c>
      <c r="H119" s="32">
        <v>35</v>
      </c>
      <c r="I119" s="33">
        <v>685</v>
      </c>
      <c r="J119" s="32">
        <v>700</v>
      </c>
      <c r="K119" s="33">
        <f t="shared" si="1"/>
        <v>0</v>
      </c>
      <c r="L119" s="33">
        <f t="shared" si="1"/>
        <v>24500</v>
      </c>
    </row>
    <row r="120" spans="3:12" ht="15.75" customHeight="1" x14ac:dyDescent="0.4">
      <c r="C120" s="30" t="s">
        <v>30</v>
      </c>
      <c r="D120" s="31">
        <v>44941</v>
      </c>
      <c r="E120" s="30" t="s">
        <v>31</v>
      </c>
      <c r="F120" s="30" t="s">
        <v>35</v>
      </c>
      <c r="G120" s="32">
        <v>20</v>
      </c>
      <c r="H120" s="32">
        <v>25</v>
      </c>
      <c r="I120" s="33">
        <v>1021</v>
      </c>
      <c r="J120" s="32">
        <v>1100</v>
      </c>
      <c r="K120" s="33">
        <f t="shared" si="1"/>
        <v>20420</v>
      </c>
      <c r="L120" s="33">
        <f t="shared" si="1"/>
        <v>27500</v>
      </c>
    </row>
    <row r="121" spans="3:12" ht="15.75" hidden="1" customHeight="1" x14ac:dyDescent="0.4">
      <c r="C121" s="30" t="s">
        <v>33</v>
      </c>
      <c r="D121" s="31">
        <v>44941</v>
      </c>
      <c r="E121" s="30" t="s">
        <v>34</v>
      </c>
      <c r="F121" s="30" t="s">
        <v>35</v>
      </c>
      <c r="G121" s="32">
        <v>130</v>
      </c>
      <c r="H121" s="32">
        <v>140</v>
      </c>
      <c r="I121" s="33">
        <v>282</v>
      </c>
      <c r="J121" s="32">
        <v>300</v>
      </c>
      <c r="K121" s="33">
        <f t="shared" si="1"/>
        <v>36660</v>
      </c>
      <c r="L121" s="33">
        <f t="shared" si="1"/>
        <v>42000</v>
      </c>
    </row>
    <row r="122" spans="3:12" ht="15.75" hidden="1" customHeight="1" x14ac:dyDescent="0.4">
      <c r="C122" s="30" t="s">
        <v>33</v>
      </c>
      <c r="D122" s="31">
        <v>44941</v>
      </c>
      <c r="E122" s="30" t="s">
        <v>34</v>
      </c>
      <c r="F122" s="30" t="s">
        <v>32</v>
      </c>
      <c r="G122" s="32">
        <v>315</v>
      </c>
      <c r="H122" s="32">
        <v>325</v>
      </c>
      <c r="I122" s="33">
        <v>237</v>
      </c>
      <c r="J122" s="32">
        <v>245</v>
      </c>
      <c r="K122" s="33">
        <f t="shared" si="1"/>
        <v>74655</v>
      </c>
      <c r="L122" s="33">
        <f t="shared" si="1"/>
        <v>79625</v>
      </c>
    </row>
    <row r="123" spans="3:12" ht="15.75" hidden="1" customHeight="1" x14ac:dyDescent="0.4">
      <c r="C123" s="30" t="s">
        <v>33</v>
      </c>
      <c r="D123" s="31">
        <v>44941</v>
      </c>
      <c r="E123" s="30" t="s">
        <v>31</v>
      </c>
      <c r="F123" s="30" t="s">
        <v>32</v>
      </c>
      <c r="H123" s="32">
        <v>15</v>
      </c>
      <c r="I123" s="33">
        <v>283</v>
      </c>
      <c r="J123" s="32">
        <v>290</v>
      </c>
      <c r="K123" s="33">
        <f t="shared" si="1"/>
        <v>0</v>
      </c>
      <c r="L123" s="33">
        <f t="shared" si="1"/>
        <v>4350</v>
      </c>
    </row>
    <row r="124" spans="3:12" ht="15.75" hidden="1" customHeight="1" x14ac:dyDescent="0.4">
      <c r="C124" s="30" t="s">
        <v>33</v>
      </c>
      <c r="D124" s="31">
        <v>44941</v>
      </c>
      <c r="E124" s="30" t="s">
        <v>31</v>
      </c>
      <c r="F124" s="30" t="s">
        <v>35</v>
      </c>
      <c r="G124" s="32">
        <v>20</v>
      </c>
      <c r="H124" s="32">
        <v>15</v>
      </c>
      <c r="I124" s="33">
        <v>329</v>
      </c>
      <c r="J124" s="32">
        <v>340</v>
      </c>
      <c r="K124" s="33">
        <f t="shared" si="1"/>
        <v>6580</v>
      </c>
      <c r="L124" s="33">
        <f t="shared" si="1"/>
        <v>5100</v>
      </c>
    </row>
    <row r="125" spans="3:12" ht="15.75" hidden="1" customHeight="1" x14ac:dyDescent="0.4">
      <c r="C125" s="30" t="s">
        <v>30</v>
      </c>
      <c r="D125" s="31">
        <v>44941</v>
      </c>
      <c r="E125" s="30" t="s">
        <v>34</v>
      </c>
      <c r="F125" s="30" t="s">
        <v>32</v>
      </c>
      <c r="G125" s="32">
        <v>132</v>
      </c>
      <c r="H125" s="32">
        <v>115</v>
      </c>
      <c r="I125" s="33">
        <v>635</v>
      </c>
      <c r="J125" s="32">
        <v>650</v>
      </c>
      <c r="K125" s="33">
        <f t="shared" si="1"/>
        <v>83820</v>
      </c>
      <c r="L125" s="33">
        <f t="shared" si="1"/>
        <v>74750</v>
      </c>
    </row>
    <row r="126" spans="3:12" ht="15.75" hidden="1" customHeight="1" x14ac:dyDescent="0.4">
      <c r="C126" s="30" t="s">
        <v>30</v>
      </c>
      <c r="D126" s="31">
        <v>44941</v>
      </c>
      <c r="E126" s="30" t="s">
        <v>34</v>
      </c>
      <c r="F126" s="30" t="s">
        <v>35</v>
      </c>
      <c r="G126" s="32">
        <v>93</v>
      </c>
      <c r="H126" s="32">
        <v>70</v>
      </c>
      <c r="I126" s="33">
        <v>955</v>
      </c>
      <c r="J126" s="32">
        <v>1000</v>
      </c>
      <c r="K126" s="33">
        <f t="shared" si="1"/>
        <v>88815</v>
      </c>
      <c r="L126" s="33">
        <f t="shared" si="1"/>
        <v>70000</v>
      </c>
    </row>
    <row r="127" spans="3:12" ht="15.75" hidden="1" customHeight="1" x14ac:dyDescent="0.4">
      <c r="C127" s="30" t="s">
        <v>30</v>
      </c>
      <c r="D127" s="31">
        <v>44942</v>
      </c>
      <c r="E127" s="30" t="s">
        <v>31</v>
      </c>
      <c r="F127" s="30" t="s">
        <v>32</v>
      </c>
      <c r="H127" s="32">
        <v>35</v>
      </c>
      <c r="I127" s="33">
        <v>727</v>
      </c>
      <c r="J127" s="32">
        <v>700</v>
      </c>
      <c r="K127" s="33">
        <f t="shared" si="1"/>
        <v>0</v>
      </c>
      <c r="L127" s="33">
        <f t="shared" si="1"/>
        <v>24500</v>
      </c>
    </row>
    <row r="128" spans="3:12" ht="15.75" hidden="1" customHeight="1" x14ac:dyDescent="0.4">
      <c r="C128" s="30" t="s">
        <v>33</v>
      </c>
      <c r="D128" s="31">
        <v>44942</v>
      </c>
      <c r="E128" s="30" t="s">
        <v>34</v>
      </c>
      <c r="F128" s="30" t="s">
        <v>32</v>
      </c>
      <c r="G128" s="32">
        <v>290</v>
      </c>
      <c r="H128" s="32">
        <v>335</v>
      </c>
      <c r="I128" s="33">
        <v>241</v>
      </c>
      <c r="J128" s="32">
        <v>245</v>
      </c>
      <c r="K128" s="33">
        <f t="shared" si="1"/>
        <v>69890</v>
      </c>
      <c r="L128" s="33">
        <f t="shared" si="1"/>
        <v>82075</v>
      </c>
    </row>
    <row r="129" spans="3:12" ht="15.75" hidden="1" customHeight="1" x14ac:dyDescent="0.4">
      <c r="C129" s="30" t="s">
        <v>33</v>
      </c>
      <c r="D129" s="31">
        <v>44942</v>
      </c>
      <c r="E129" s="30" t="s">
        <v>34</v>
      </c>
      <c r="F129" s="30" t="s">
        <v>35</v>
      </c>
      <c r="G129" s="32">
        <v>120</v>
      </c>
      <c r="H129" s="32">
        <v>140</v>
      </c>
      <c r="I129" s="33">
        <v>278</v>
      </c>
      <c r="J129" s="32">
        <v>300</v>
      </c>
      <c r="K129" s="33">
        <f t="shared" si="1"/>
        <v>33360</v>
      </c>
      <c r="L129" s="33">
        <f t="shared" si="1"/>
        <v>42000</v>
      </c>
    </row>
    <row r="130" spans="3:12" ht="15.75" customHeight="1" x14ac:dyDescent="0.4">
      <c r="C130" s="30" t="s">
        <v>30</v>
      </c>
      <c r="D130" s="31">
        <v>44942</v>
      </c>
      <c r="E130" s="30" t="s">
        <v>31</v>
      </c>
      <c r="F130" s="30" t="s">
        <v>35</v>
      </c>
      <c r="G130" s="32">
        <v>20</v>
      </c>
      <c r="H130" s="32">
        <v>25</v>
      </c>
      <c r="I130" s="33">
        <v>1025</v>
      </c>
      <c r="J130" s="32">
        <v>1100</v>
      </c>
      <c r="K130" s="33">
        <f t="shared" si="1"/>
        <v>20500</v>
      </c>
      <c r="L130" s="33">
        <f t="shared" si="1"/>
        <v>27500</v>
      </c>
    </row>
    <row r="131" spans="3:12" ht="15.75" hidden="1" customHeight="1" x14ac:dyDescent="0.4">
      <c r="C131" s="30" t="s">
        <v>33</v>
      </c>
      <c r="D131" s="31">
        <v>44942</v>
      </c>
      <c r="E131" s="30" t="s">
        <v>31</v>
      </c>
      <c r="F131" s="30" t="s">
        <v>32</v>
      </c>
      <c r="H131" s="32">
        <v>15</v>
      </c>
      <c r="I131" s="33">
        <v>281</v>
      </c>
      <c r="J131" s="32">
        <v>290</v>
      </c>
      <c r="K131" s="33">
        <f t="shared" si="1"/>
        <v>0</v>
      </c>
      <c r="L131" s="33">
        <f t="shared" si="1"/>
        <v>4350</v>
      </c>
    </row>
    <row r="132" spans="3:12" ht="15.75" hidden="1" customHeight="1" x14ac:dyDescent="0.4">
      <c r="C132" s="30" t="s">
        <v>33</v>
      </c>
      <c r="D132" s="31">
        <v>44942</v>
      </c>
      <c r="E132" s="30" t="s">
        <v>31</v>
      </c>
      <c r="F132" s="30" t="s">
        <v>35</v>
      </c>
      <c r="G132" s="32">
        <v>20</v>
      </c>
      <c r="H132" s="32">
        <v>20</v>
      </c>
      <c r="I132" s="33">
        <v>341</v>
      </c>
      <c r="J132" s="32">
        <v>340</v>
      </c>
      <c r="K132" s="33">
        <f t="shared" si="1"/>
        <v>6820</v>
      </c>
      <c r="L132" s="33">
        <f t="shared" si="1"/>
        <v>6800</v>
      </c>
    </row>
    <row r="133" spans="3:12" ht="15.75" hidden="1" customHeight="1" x14ac:dyDescent="0.4">
      <c r="C133" s="30" t="s">
        <v>30</v>
      </c>
      <c r="D133" s="31">
        <v>44942</v>
      </c>
      <c r="E133" s="30" t="s">
        <v>34</v>
      </c>
      <c r="F133" s="30" t="s">
        <v>32</v>
      </c>
      <c r="G133" s="32">
        <v>122</v>
      </c>
      <c r="H133" s="32">
        <v>115</v>
      </c>
      <c r="I133" s="33">
        <v>633</v>
      </c>
      <c r="J133" s="32">
        <v>650</v>
      </c>
      <c r="K133" s="33">
        <f t="shared" si="1"/>
        <v>77226</v>
      </c>
      <c r="L133" s="33">
        <f t="shared" si="1"/>
        <v>74750</v>
      </c>
    </row>
    <row r="134" spans="3:12" ht="15.75" hidden="1" customHeight="1" x14ac:dyDescent="0.4">
      <c r="C134" s="30" t="s">
        <v>30</v>
      </c>
      <c r="D134" s="31">
        <v>44942</v>
      </c>
      <c r="E134" s="30" t="s">
        <v>34</v>
      </c>
      <c r="F134" s="30" t="s">
        <v>35</v>
      </c>
      <c r="G134" s="32">
        <v>98</v>
      </c>
      <c r="H134" s="32">
        <v>75</v>
      </c>
      <c r="I134" s="33">
        <v>980</v>
      </c>
      <c r="J134" s="32">
        <v>1000</v>
      </c>
      <c r="K134" s="33">
        <f t="shared" si="1"/>
        <v>96040</v>
      </c>
      <c r="L134" s="33">
        <f t="shared" si="1"/>
        <v>75000</v>
      </c>
    </row>
    <row r="135" spans="3:12" ht="15.75" hidden="1" customHeight="1" x14ac:dyDescent="0.4">
      <c r="C135" s="30" t="s">
        <v>30</v>
      </c>
      <c r="D135" s="31">
        <v>44943</v>
      </c>
      <c r="E135" s="30" t="s">
        <v>31</v>
      </c>
      <c r="F135" s="30" t="s">
        <v>32</v>
      </c>
      <c r="H135" s="32">
        <v>30</v>
      </c>
      <c r="I135" s="33">
        <v>702</v>
      </c>
      <c r="J135" s="32">
        <v>700</v>
      </c>
      <c r="K135" s="33">
        <f t="shared" ref="K135:L198" si="2">G135*I135</f>
        <v>0</v>
      </c>
      <c r="L135" s="33">
        <f t="shared" si="2"/>
        <v>21000</v>
      </c>
    </row>
    <row r="136" spans="3:12" ht="15.75" hidden="1" customHeight="1" x14ac:dyDescent="0.4">
      <c r="C136" s="30" t="s">
        <v>33</v>
      </c>
      <c r="D136" s="31">
        <v>44943</v>
      </c>
      <c r="E136" s="30" t="s">
        <v>34</v>
      </c>
      <c r="F136" s="30" t="s">
        <v>35</v>
      </c>
      <c r="G136" s="32">
        <v>120</v>
      </c>
      <c r="H136" s="32">
        <v>150</v>
      </c>
      <c r="I136" s="33">
        <v>281</v>
      </c>
      <c r="J136" s="32">
        <v>300</v>
      </c>
      <c r="K136" s="33">
        <f t="shared" si="2"/>
        <v>33720</v>
      </c>
      <c r="L136" s="33">
        <f t="shared" si="2"/>
        <v>45000</v>
      </c>
    </row>
    <row r="137" spans="3:12" ht="15.75" customHeight="1" x14ac:dyDescent="0.4">
      <c r="C137" s="30" t="s">
        <v>30</v>
      </c>
      <c r="D137" s="31">
        <v>44943</v>
      </c>
      <c r="E137" s="30" t="s">
        <v>31</v>
      </c>
      <c r="F137" s="30" t="s">
        <v>35</v>
      </c>
      <c r="G137" s="32">
        <v>20</v>
      </c>
      <c r="H137" s="32">
        <v>25</v>
      </c>
      <c r="I137" s="33">
        <v>998</v>
      </c>
      <c r="J137" s="32">
        <v>1100</v>
      </c>
      <c r="K137" s="33">
        <f t="shared" si="2"/>
        <v>19960</v>
      </c>
      <c r="L137" s="33">
        <f t="shared" si="2"/>
        <v>27500</v>
      </c>
    </row>
    <row r="138" spans="3:12" ht="15.75" hidden="1" customHeight="1" x14ac:dyDescent="0.4">
      <c r="C138" s="30" t="s">
        <v>33</v>
      </c>
      <c r="D138" s="31">
        <v>44943</v>
      </c>
      <c r="E138" s="30" t="s">
        <v>31</v>
      </c>
      <c r="F138" s="30" t="s">
        <v>32</v>
      </c>
      <c r="H138" s="32">
        <v>15</v>
      </c>
      <c r="I138" s="33">
        <v>285</v>
      </c>
      <c r="J138" s="32">
        <v>290</v>
      </c>
      <c r="K138" s="33">
        <f t="shared" si="2"/>
        <v>0</v>
      </c>
      <c r="L138" s="33">
        <f t="shared" si="2"/>
        <v>4350</v>
      </c>
    </row>
    <row r="139" spans="3:12" ht="15.75" hidden="1" customHeight="1" x14ac:dyDescent="0.4">
      <c r="C139" s="30" t="s">
        <v>33</v>
      </c>
      <c r="D139" s="31">
        <v>44943</v>
      </c>
      <c r="E139" s="30" t="s">
        <v>31</v>
      </c>
      <c r="F139" s="30" t="s">
        <v>35</v>
      </c>
      <c r="G139" s="32">
        <v>15</v>
      </c>
      <c r="H139" s="32">
        <v>15</v>
      </c>
      <c r="I139" s="33">
        <v>330</v>
      </c>
      <c r="J139" s="32">
        <v>340</v>
      </c>
      <c r="K139" s="33">
        <f t="shared" si="2"/>
        <v>4950</v>
      </c>
      <c r="L139" s="33">
        <f t="shared" si="2"/>
        <v>5100</v>
      </c>
    </row>
    <row r="140" spans="3:12" ht="15.75" hidden="1" customHeight="1" x14ac:dyDescent="0.4">
      <c r="C140" s="30" t="s">
        <v>33</v>
      </c>
      <c r="D140" s="31">
        <v>44943</v>
      </c>
      <c r="E140" s="30" t="s">
        <v>34</v>
      </c>
      <c r="F140" s="30" t="s">
        <v>32</v>
      </c>
      <c r="G140" s="32">
        <v>330</v>
      </c>
      <c r="H140" s="32">
        <v>315</v>
      </c>
      <c r="I140" s="33">
        <v>242</v>
      </c>
      <c r="J140" s="32">
        <v>245</v>
      </c>
      <c r="K140" s="33">
        <f t="shared" si="2"/>
        <v>79860</v>
      </c>
      <c r="L140" s="33">
        <f t="shared" si="2"/>
        <v>77175</v>
      </c>
    </row>
    <row r="141" spans="3:12" ht="15.75" hidden="1" customHeight="1" x14ac:dyDescent="0.4">
      <c r="C141" s="30" t="s">
        <v>30</v>
      </c>
      <c r="D141" s="31">
        <v>44943</v>
      </c>
      <c r="E141" s="30" t="s">
        <v>34</v>
      </c>
      <c r="F141" s="30" t="s">
        <v>32</v>
      </c>
      <c r="G141" s="32">
        <v>127</v>
      </c>
      <c r="H141" s="32">
        <v>115</v>
      </c>
      <c r="I141" s="33">
        <v>632</v>
      </c>
      <c r="J141" s="32">
        <v>650</v>
      </c>
      <c r="K141" s="33">
        <f t="shared" si="2"/>
        <v>80264</v>
      </c>
      <c r="L141" s="33">
        <f t="shared" si="2"/>
        <v>74750</v>
      </c>
    </row>
    <row r="142" spans="3:12" ht="15.75" hidden="1" customHeight="1" x14ac:dyDescent="0.4">
      <c r="C142" s="30" t="s">
        <v>30</v>
      </c>
      <c r="D142" s="31">
        <v>44943</v>
      </c>
      <c r="E142" s="30" t="s">
        <v>34</v>
      </c>
      <c r="F142" s="30" t="s">
        <v>35</v>
      </c>
      <c r="G142" s="32">
        <v>83</v>
      </c>
      <c r="H142" s="32">
        <v>70</v>
      </c>
      <c r="I142" s="33">
        <v>972</v>
      </c>
      <c r="J142" s="32">
        <v>1000</v>
      </c>
      <c r="K142" s="33">
        <f t="shared" si="2"/>
        <v>80676</v>
      </c>
      <c r="L142" s="33">
        <f t="shared" si="2"/>
        <v>70000</v>
      </c>
    </row>
    <row r="143" spans="3:12" ht="15.75" hidden="1" customHeight="1" x14ac:dyDescent="0.4">
      <c r="C143" s="30" t="s">
        <v>30</v>
      </c>
      <c r="D143" s="31">
        <v>44944</v>
      </c>
      <c r="E143" s="30" t="s">
        <v>31</v>
      </c>
      <c r="F143" s="30" t="s">
        <v>32</v>
      </c>
      <c r="H143" s="32">
        <v>30</v>
      </c>
      <c r="I143" s="33">
        <v>688</v>
      </c>
      <c r="J143" s="32">
        <v>700</v>
      </c>
      <c r="K143" s="33">
        <f t="shared" si="2"/>
        <v>0</v>
      </c>
      <c r="L143" s="33">
        <f t="shared" si="2"/>
        <v>21000</v>
      </c>
    </row>
    <row r="144" spans="3:12" ht="15.75" hidden="1" customHeight="1" x14ac:dyDescent="0.4">
      <c r="C144" s="30" t="s">
        <v>33</v>
      </c>
      <c r="D144" s="31">
        <v>44944</v>
      </c>
      <c r="E144" s="30" t="s">
        <v>34</v>
      </c>
      <c r="F144" s="30" t="s">
        <v>35</v>
      </c>
      <c r="G144" s="32">
        <v>120</v>
      </c>
      <c r="H144" s="32">
        <v>145</v>
      </c>
      <c r="I144" s="33">
        <v>275</v>
      </c>
      <c r="J144" s="32">
        <v>300</v>
      </c>
      <c r="K144" s="33">
        <f t="shared" si="2"/>
        <v>33000</v>
      </c>
      <c r="L144" s="33">
        <f t="shared" si="2"/>
        <v>43500</v>
      </c>
    </row>
    <row r="145" spans="3:12" ht="15.75" hidden="1" customHeight="1" x14ac:dyDescent="0.4">
      <c r="C145" s="30" t="s">
        <v>33</v>
      </c>
      <c r="D145" s="31">
        <v>44944</v>
      </c>
      <c r="E145" s="30" t="s">
        <v>34</v>
      </c>
      <c r="F145" s="30" t="s">
        <v>32</v>
      </c>
      <c r="G145" s="32">
        <v>315</v>
      </c>
      <c r="H145" s="32">
        <v>340</v>
      </c>
      <c r="I145" s="33">
        <v>240</v>
      </c>
      <c r="J145" s="32">
        <v>245</v>
      </c>
      <c r="K145" s="33">
        <f t="shared" si="2"/>
        <v>75600</v>
      </c>
      <c r="L145" s="33">
        <f t="shared" si="2"/>
        <v>83300</v>
      </c>
    </row>
    <row r="146" spans="3:12" ht="15.75" hidden="1" customHeight="1" x14ac:dyDescent="0.4">
      <c r="C146" s="30" t="s">
        <v>33</v>
      </c>
      <c r="D146" s="31">
        <v>44944</v>
      </c>
      <c r="E146" s="30" t="s">
        <v>31</v>
      </c>
      <c r="F146" s="30" t="s">
        <v>32</v>
      </c>
      <c r="H146" s="32">
        <v>15</v>
      </c>
      <c r="I146" s="33">
        <v>287</v>
      </c>
      <c r="J146" s="32">
        <v>290</v>
      </c>
      <c r="K146" s="33">
        <f t="shared" si="2"/>
        <v>0</v>
      </c>
      <c r="L146" s="33">
        <f t="shared" si="2"/>
        <v>4350</v>
      </c>
    </row>
    <row r="147" spans="3:12" ht="15.75" hidden="1" customHeight="1" x14ac:dyDescent="0.4">
      <c r="C147" s="30" t="s">
        <v>30</v>
      </c>
      <c r="D147" s="31">
        <v>44944</v>
      </c>
      <c r="E147" s="30" t="s">
        <v>34</v>
      </c>
      <c r="F147" s="30" t="s">
        <v>35</v>
      </c>
      <c r="G147" s="32">
        <v>80</v>
      </c>
      <c r="H147" s="32">
        <v>80</v>
      </c>
      <c r="I147" s="33">
        <v>960</v>
      </c>
      <c r="J147" s="32">
        <v>1000</v>
      </c>
      <c r="K147" s="33">
        <f t="shared" si="2"/>
        <v>76800</v>
      </c>
      <c r="L147" s="33">
        <f t="shared" si="2"/>
        <v>80000</v>
      </c>
    </row>
    <row r="148" spans="3:12" ht="15.75" customHeight="1" x14ac:dyDescent="0.4">
      <c r="C148" s="30" t="s">
        <v>30</v>
      </c>
      <c r="D148" s="31">
        <v>44944</v>
      </c>
      <c r="E148" s="30" t="s">
        <v>31</v>
      </c>
      <c r="F148" s="30" t="s">
        <v>35</v>
      </c>
      <c r="G148" s="32">
        <v>25</v>
      </c>
      <c r="H148" s="32">
        <v>25</v>
      </c>
      <c r="I148" s="33">
        <v>1024</v>
      </c>
      <c r="J148" s="32">
        <v>1100</v>
      </c>
      <c r="K148" s="33">
        <f t="shared" si="2"/>
        <v>25600</v>
      </c>
      <c r="L148" s="33">
        <f t="shared" si="2"/>
        <v>27500</v>
      </c>
    </row>
    <row r="149" spans="3:12" ht="15.75" hidden="1" customHeight="1" x14ac:dyDescent="0.4">
      <c r="C149" s="30" t="s">
        <v>33</v>
      </c>
      <c r="D149" s="31">
        <v>44944</v>
      </c>
      <c r="E149" s="30" t="s">
        <v>31</v>
      </c>
      <c r="F149" s="30" t="s">
        <v>35</v>
      </c>
      <c r="G149" s="32">
        <v>20</v>
      </c>
      <c r="H149" s="32">
        <v>15</v>
      </c>
      <c r="I149" s="33">
        <v>326</v>
      </c>
      <c r="J149" s="32">
        <v>340</v>
      </c>
      <c r="K149" s="33">
        <f t="shared" si="2"/>
        <v>6520</v>
      </c>
      <c r="L149" s="33">
        <f t="shared" si="2"/>
        <v>5100</v>
      </c>
    </row>
    <row r="150" spans="3:12" ht="15.75" hidden="1" customHeight="1" x14ac:dyDescent="0.4">
      <c r="C150" s="30" t="s">
        <v>30</v>
      </c>
      <c r="D150" s="31">
        <v>44944</v>
      </c>
      <c r="E150" s="30" t="s">
        <v>34</v>
      </c>
      <c r="F150" s="30" t="s">
        <v>32</v>
      </c>
      <c r="G150" s="32">
        <v>122</v>
      </c>
      <c r="H150" s="32">
        <v>115</v>
      </c>
      <c r="I150" s="33">
        <v>649</v>
      </c>
      <c r="J150" s="32">
        <v>650</v>
      </c>
      <c r="K150" s="33">
        <f t="shared" si="2"/>
        <v>79178</v>
      </c>
      <c r="L150" s="33">
        <f t="shared" si="2"/>
        <v>74750</v>
      </c>
    </row>
    <row r="151" spans="3:12" ht="15.75" hidden="1" customHeight="1" x14ac:dyDescent="0.4">
      <c r="C151" s="30" t="s">
        <v>30</v>
      </c>
      <c r="D151" s="31">
        <v>44945</v>
      </c>
      <c r="E151" s="30" t="s">
        <v>31</v>
      </c>
      <c r="F151" s="30" t="s">
        <v>32</v>
      </c>
      <c r="H151" s="32">
        <v>30</v>
      </c>
      <c r="I151" s="33">
        <v>717</v>
      </c>
      <c r="J151" s="32">
        <v>700</v>
      </c>
      <c r="K151" s="33">
        <f t="shared" si="2"/>
        <v>0</v>
      </c>
      <c r="L151" s="33">
        <f t="shared" si="2"/>
        <v>21000</v>
      </c>
    </row>
    <row r="152" spans="3:12" ht="15.75" hidden="1" customHeight="1" x14ac:dyDescent="0.4">
      <c r="C152" s="30" t="s">
        <v>30</v>
      </c>
      <c r="D152" s="31">
        <v>44945</v>
      </c>
      <c r="E152" s="30" t="s">
        <v>34</v>
      </c>
      <c r="F152" s="30" t="s">
        <v>35</v>
      </c>
      <c r="G152" s="32">
        <v>48</v>
      </c>
      <c r="H152" s="32">
        <v>55</v>
      </c>
      <c r="I152" s="33">
        <v>987</v>
      </c>
      <c r="J152" s="32">
        <v>1000</v>
      </c>
      <c r="K152" s="33">
        <f t="shared" si="2"/>
        <v>47376</v>
      </c>
      <c r="L152" s="33">
        <f t="shared" si="2"/>
        <v>55000</v>
      </c>
    </row>
    <row r="153" spans="3:12" ht="15.75" hidden="1" customHeight="1" x14ac:dyDescent="0.4">
      <c r="C153" s="30" t="s">
        <v>33</v>
      </c>
      <c r="D153" s="31">
        <v>44945</v>
      </c>
      <c r="E153" s="30" t="s">
        <v>34</v>
      </c>
      <c r="F153" s="30" t="s">
        <v>35</v>
      </c>
      <c r="G153" s="32">
        <v>135</v>
      </c>
      <c r="H153" s="32">
        <v>155</v>
      </c>
      <c r="I153" s="33">
        <v>302</v>
      </c>
      <c r="J153" s="32">
        <v>300</v>
      </c>
      <c r="K153" s="33">
        <f t="shared" si="2"/>
        <v>40770</v>
      </c>
      <c r="L153" s="33">
        <f t="shared" si="2"/>
        <v>46500</v>
      </c>
    </row>
    <row r="154" spans="3:12" ht="15.75" hidden="1" customHeight="1" x14ac:dyDescent="0.4">
      <c r="C154" s="30" t="s">
        <v>33</v>
      </c>
      <c r="D154" s="31">
        <v>44945</v>
      </c>
      <c r="E154" s="30" t="s">
        <v>31</v>
      </c>
      <c r="F154" s="30" t="s">
        <v>32</v>
      </c>
      <c r="H154" s="32">
        <v>15</v>
      </c>
      <c r="I154" s="33">
        <v>304</v>
      </c>
      <c r="J154" s="32">
        <v>290</v>
      </c>
      <c r="K154" s="33">
        <f t="shared" si="2"/>
        <v>0</v>
      </c>
      <c r="L154" s="33">
        <f t="shared" si="2"/>
        <v>4350</v>
      </c>
    </row>
    <row r="155" spans="3:12" ht="15.75" customHeight="1" x14ac:dyDescent="0.4">
      <c r="C155" s="30" t="s">
        <v>30</v>
      </c>
      <c r="D155" s="31">
        <v>44945</v>
      </c>
      <c r="E155" s="30" t="s">
        <v>31</v>
      </c>
      <c r="F155" s="30" t="s">
        <v>35</v>
      </c>
      <c r="G155" s="32">
        <v>20</v>
      </c>
      <c r="H155" s="32">
        <v>20</v>
      </c>
      <c r="I155" s="33">
        <v>1081</v>
      </c>
      <c r="J155" s="32">
        <v>1100</v>
      </c>
      <c r="K155" s="33">
        <f t="shared" si="2"/>
        <v>21620</v>
      </c>
      <c r="L155" s="33">
        <f t="shared" si="2"/>
        <v>22000</v>
      </c>
    </row>
    <row r="156" spans="3:12" ht="15.75" hidden="1" customHeight="1" x14ac:dyDescent="0.4">
      <c r="C156" s="30" t="s">
        <v>33</v>
      </c>
      <c r="D156" s="31">
        <v>44945</v>
      </c>
      <c r="E156" s="30" t="s">
        <v>34</v>
      </c>
      <c r="F156" s="30" t="s">
        <v>32</v>
      </c>
      <c r="G156" s="32">
        <v>350</v>
      </c>
      <c r="H156" s="32">
        <v>345</v>
      </c>
      <c r="I156" s="33">
        <v>243</v>
      </c>
      <c r="J156" s="32">
        <v>245</v>
      </c>
      <c r="K156" s="33">
        <f t="shared" si="2"/>
        <v>85050</v>
      </c>
      <c r="L156" s="33">
        <f t="shared" si="2"/>
        <v>84525</v>
      </c>
    </row>
    <row r="157" spans="3:12" ht="15.75" hidden="1" customHeight="1" x14ac:dyDescent="0.4">
      <c r="C157" s="30" t="s">
        <v>33</v>
      </c>
      <c r="D157" s="31">
        <v>44945</v>
      </c>
      <c r="E157" s="30" t="s">
        <v>31</v>
      </c>
      <c r="F157" s="30" t="s">
        <v>35</v>
      </c>
      <c r="G157" s="32">
        <v>20</v>
      </c>
      <c r="H157" s="32">
        <v>15</v>
      </c>
      <c r="I157" s="33">
        <v>323</v>
      </c>
      <c r="J157" s="32">
        <v>340</v>
      </c>
      <c r="K157" s="33">
        <f t="shared" si="2"/>
        <v>6460</v>
      </c>
      <c r="L157" s="33">
        <f t="shared" si="2"/>
        <v>5100</v>
      </c>
    </row>
    <row r="158" spans="3:12" ht="15.75" hidden="1" customHeight="1" x14ac:dyDescent="0.4">
      <c r="C158" s="30" t="s">
        <v>30</v>
      </c>
      <c r="D158" s="31">
        <v>44945</v>
      </c>
      <c r="E158" s="30" t="s">
        <v>34</v>
      </c>
      <c r="F158" s="30" t="s">
        <v>32</v>
      </c>
      <c r="G158" s="32">
        <v>122</v>
      </c>
      <c r="H158" s="32">
        <v>115</v>
      </c>
      <c r="I158" s="33">
        <v>646</v>
      </c>
      <c r="J158" s="32">
        <v>650</v>
      </c>
      <c r="K158" s="33">
        <f t="shared" si="2"/>
        <v>78812</v>
      </c>
      <c r="L158" s="33">
        <f t="shared" si="2"/>
        <v>74750</v>
      </c>
    </row>
    <row r="159" spans="3:12" ht="15.75" hidden="1" customHeight="1" x14ac:dyDescent="0.4">
      <c r="C159" s="30" t="s">
        <v>30</v>
      </c>
      <c r="D159" s="31">
        <v>44946</v>
      </c>
      <c r="E159" s="30" t="s">
        <v>31</v>
      </c>
      <c r="F159" s="30" t="s">
        <v>32</v>
      </c>
      <c r="H159" s="32">
        <v>30</v>
      </c>
      <c r="I159" s="33">
        <v>696</v>
      </c>
      <c r="J159" s="32">
        <v>700</v>
      </c>
      <c r="K159" s="33">
        <f t="shared" si="2"/>
        <v>0</v>
      </c>
      <c r="L159" s="33">
        <f t="shared" si="2"/>
        <v>21000</v>
      </c>
    </row>
    <row r="160" spans="3:12" ht="15.75" hidden="1" customHeight="1" x14ac:dyDescent="0.4">
      <c r="C160" s="30" t="s">
        <v>33</v>
      </c>
      <c r="D160" s="31">
        <v>44946</v>
      </c>
      <c r="E160" s="30" t="s">
        <v>34</v>
      </c>
      <c r="F160" s="30" t="s">
        <v>32</v>
      </c>
      <c r="G160" s="32">
        <v>300</v>
      </c>
      <c r="H160" s="32">
        <v>330</v>
      </c>
      <c r="I160" s="33">
        <v>232</v>
      </c>
      <c r="J160" s="32">
        <v>245</v>
      </c>
      <c r="K160" s="33">
        <f t="shared" si="2"/>
        <v>69600</v>
      </c>
      <c r="L160" s="33">
        <f t="shared" si="2"/>
        <v>80850</v>
      </c>
    </row>
    <row r="161" spans="3:12" ht="15.75" hidden="1" customHeight="1" x14ac:dyDescent="0.4">
      <c r="C161" s="30" t="s">
        <v>33</v>
      </c>
      <c r="D161" s="31">
        <v>44946</v>
      </c>
      <c r="E161" s="30" t="s">
        <v>34</v>
      </c>
      <c r="F161" s="30" t="s">
        <v>35</v>
      </c>
      <c r="G161" s="32">
        <v>140</v>
      </c>
      <c r="H161" s="32">
        <v>155</v>
      </c>
      <c r="I161" s="33">
        <v>299</v>
      </c>
      <c r="J161" s="32">
        <v>300</v>
      </c>
      <c r="K161" s="33">
        <f t="shared" si="2"/>
        <v>41860</v>
      </c>
      <c r="L161" s="33">
        <f t="shared" si="2"/>
        <v>46500</v>
      </c>
    </row>
    <row r="162" spans="3:12" ht="15.75" hidden="1" customHeight="1" x14ac:dyDescent="0.4">
      <c r="C162" s="30" t="s">
        <v>33</v>
      </c>
      <c r="D162" s="31">
        <v>44946</v>
      </c>
      <c r="E162" s="30" t="s">
        <v>31</v>
      </c>
      <c r="F162" s="30" t="s">
        <v>32</v>
      </c>
      <c r="H162" s="32">
        <v>15</v>
      </c>
      <c r="I162" s="33">
        <v>291</v>
      </c>
      <c r="J162" s="32">
        <v>290</v>
      </c>
      <c r="K162" s="33">
        <f t="shared" si="2"/>
        <v>0</v>
      </c>
      <c r="L162" s="33">
        <f t="shared" si="2"/>
        <v>4350</v>
      </c>
    </row>
    <row r="163" spans="3:12" ht="15.75" customHeight="1" x14ac:dyDescent="0.4">
      <c r="C163" s="30" t="s">
        <v>30</v>
      </c>
      <c r="D163" s="31">
        <v>44946</v>
      </c>
      <c r="E163" s="30" t="s">
        <v>31</v>
      </c>
      <c r="F163" s="30" t="s">
        <v>35</v>
      </c>
      <c r="G163" s="32">
        <v>20</v>
      </c>
      <c r="H163" s="32">
        <v>20</v>
      </c>
      <c r="I163" s="33">
        <v>1110</v>
      </c>
      <c r="J163" s="32">
        <v>1100</v>
      </c>
      <c r="K163" s="33">
        <f t="shared" si="2"/>
        <v>22200</v>
      </c>
      <c r="L163" s="33">
        <f t="shared" si="2"/>
        <v>22000</v>
      </c>
    </row>
    <row r="164" spans="3:12" ht="15.75" hidden="1" customHeight="1" x14ac:dyDescent="0.4">
      <c r="C164" s="30" t="s">
        <v>30</v>
      </c>
      <c r="D164" s="31">
        <v>44946</v>
      </c>
      <c r="E164" s="30" t="s">
        <v>34</v>
      </c>
      <c r="F164" s="30" t="s">
        <v>35</v>
      </c>
      <c r="G164" s="32">
        <v>58</v>
      </c>
      <c r="H164" s="32">
        <v>55</v>
      </c>
      <c r="I164" s="33">
        <v>960</v>
      </c>
      <c r="J164" s="32">
        <v>1000</v>
      </c>
      <c r="K164" s="33">
        <f t="shared" si="2"/>
        <v>55680</v>
      </c>
      <c r="L164" s="33">
        <f t="shared" si="2"/>
        <v>55000</v>
      </c>
    </row>
    <row r="165" spans="3:12" ht="15.75" hidden="1" customHeight="1" x14ac:dyDescent="0.4">
      <c r="C165" s="30" t="s">
        <v>33</v>
      </c>
      <c r="D165" s="31">
        <v>44946</v>
      </c>
      <c r="E165" s="30" t="s">
        <v>31</v>
      </c>
      <c r="F165" s="30" t="s">
        <v>35</v>
      </c>
      <c r="G165" s="32">
        <v>20</v>
      </c>
      <c r="H165" s="32">
        <v>15</v>
      </c>
      <c r="I165" s="33">
        <v>329</v>
      </c>
      <c r="J165" s="32">
        <v>340</v>
      </c>
      <c r="K165" s="33">
        <f t="shared" si="2"/>
        <v>6580</v>
      </c>
      <c r="L165" s="33">
        <f t="shared" si="2"/>
        <v>5100</v>
      </c>
    </row>
    <row r="166" spans="3:12" ht="15.75" hidden="1" customHeight="1" x14ac:dyDescent="0.4">
      <c r="C166" s="30" t="s">
        <v>30</v>
      </c>
      <c r="D166" s="31">
        <v>44946</v>
      </c>
      <c r="E166" s="30" t="s">
        <v>34</v>
      </c>
      <c r="F166" s="30" t="s">
        <v>32</v>
      </c>
      <c r="G166" s="32">
        <v>127</v>
      </c>
      <c r="H166" s="32">
        <v>115</v>
      </c>
      <c r="I166" s="33">
        <v>649</v>
      </c>
      <c r="J166" s="32">
        <v>650</v>
      </c>
      <c r="K166" s="33">
        <f t="shared" si="2"/>
        <v>82423</v>
      </c>
      <c r="L166" s="33">
        <f t="shared" si="2"/>
        <v>74750</v>
      </c>
    </row>
    <row r="167" spans="3:12" ht="15.75" hidden="1" customHeight="1" x14ac:dyDescent="0.4">
      <c r="C167" s="30" t="s">
        <v>30</v>
      </c>
      <c r="D167" s="31">
        <v>44947</v>
      </c>
      <c r="E167" s="30" t="s">
        <v>31</v>
      </c>
      <c r="F167" s="30" t="s">
        <v>32</v>
      </c>
      <c r="H167" s="32">
        <v>35</v>
      </c>
      <c r="I167" s="33">
        <v>685</v>
      </c>
      <c r="J167" s="32">
        <v>700</v>
      </c>
      <c r="K167" s="33">
        <f t="shared" si="2"/>
        <v>0</v>
      </c>
      <c r="L167" s="33">
        <f t="shared" si="2"/>
        <v>24500</v>
      </c>
    </row>
    <row r="168" spans="3:12" ht="15.75" hidden="1" customHeight="1" x14ac:dyDescent="0.4">
      <c r="C168" s="30" t="s">
        <v>33</v>
      </c>
      <c r="D168" s="31">
        <v>44947</v>
      </c>
      <c r="E168" s="30" t="s">
        <v>34</v>
      </c>
      <c r="F168" s="30" t="s">
        <v>35</v>
      </c>
      <c r="G168" s="32">
        <v>125</v>
      </c>
      <c r="H168" s="32">
        <v>145</v>
      </c>
      <c r="I168" s="33">
        <v>295</v>
      </c>
      <c r="J168" s="32">
        <v>300</v>
      </c>
      <c r="K168" s="33">
        <f t="shared" si="2"/>
        <v>36875</v>
      </c>
      <c r="L168" s="33">
        <f t="shared" si="2"/>
        <v>43500</v>
      </c>
    </row>
    <row r="169" spans="3:12" ht="13.15" hidden="1" x14ac:dyDescent="0.4">
      <c r="C169" s="30" t="s">
        <v>33</v>
      </c>
      <c r="D169" s="31">
        <v>44947</v>
      </c>
      <c r="E169" s="30" t="s">
        <v>34</v>
      </c>
      <c r="F169" s="30" t="s">
        <v>32</v>
      </c>
      <c r="G169" s="32">
        <v>320</v>
      </c>
      <c r="H169" s="32">
        <v>345</v>
      </c>
      <c r="I169" s="33">
        <v>249</v>
      </c>
      <c r="J169" s="32">
        <v>245</v>
      </c>
      <c r="K169" s="33">
        <f t="shared" si="2"/>
        <v>79680</v>
      </c>
      <c r="L169" s="33">
        <f t="shared" si="2"/>
        <v>84525</v>
      </c>
    </row>
    <row r="170" spans="3:12" ht="13.15" hidden="1" x14ac:dyDescent="0.4">
      <c r="C170" s="30" t="s">
        <v>33</v>
      </c>
      <c r="D170" s="31">
        <v>44947</v>
      </c>
      <c r="E170" s="30" t="s">
        <v>31</v>
      </c>
      <c r="F170" s="30" t="s">
        <v>32</v>
      </c>
      <c r="H170" s="32">
        <v>15</v>
      </c>
      <c r="I170" s="33">
        <v>284</v>
      </c>
      <c r="J170" s="32">
        <v>290</v>
      </c>
      <c r="K170" s="33">
        <f t="shared" si="2"/>
        <v>0</v>
      </c>
      <c r="L170" s="33">
        <f t="shared" si="2"/>
        <v>4350</v>
      </c>
    </row>
    <row r="171" spans="3:12" ht="15.75" customHeight="1" x14ac:dyDescent="0.4">
      <c r="C171" s="30" t="s">
        <v>30</v>
      </c>
      <c r="D171" s="31">
        <v>44947</v>
      </c>
      <c r="E171" s="30" t="s">
        <v>31</v>
      </c>
      <c r="F171" s="30" t="s">
        <v>35</v>
      </c>
      <c r="G171" s="32">
        <v>25</v>
      </c>
      <c r="H171" s="32">
        <v>20</v>
      </c>
      <c r="I171" s="33">
        <v>1013</v>
      </c>
      <c r="J171" s="32">
        <v>1100</v>
      </c>
      <c r="K171" s="33">
        <f t="shared" si="2"/>
        <v>25325</v>
      </c>
      <c r="L171" s="33">
        <f t="shared" si="2"/>
        <v>22000</v>
      </c>
    </row>
    <row r="172" spans="3:12" ht="15.75" hidden="1" customHeight="1" x14ac:dyDescent="0.4">
      <c r="C172" s="30" t="s">
        <v>33</v>
      </c>
      <c r="D172" s="31">
        <v>44947</v>
      </c>
      <c r="E172" s="30" t="s">
        <v>31</v>
      </c>
      <c r="F172" s="30" t="s">
        <v>35</v>
      </c>
      <c r="G172" s="32">
        <v>25</v>
      </c>
      <c r="H172" s="32">
        <v>15</v>
      </c>
      <c r="I172" s="33">
        <v>337</v>
      </c>
      <c r="J172" s="32">
        <v>340</v>
      </c>
      <c r="K172" s="33">
        <f t="shared" si="2"/>
        <v>8425</v>
      </c>
      <c r="L172" s="33">
        <f t="shared" si="2"/>
        <v>5100</v>
      </c>
    </row>
    <row r="173" spans="3:12" ht="15.75" hidden="1" customHeight="1" x14ac:dyDescent="0.4">
      <c r="C173" s="30" t="s">
        <v>30</v>
      </c>
      <c r="D173" s="31">
        <v>44947</v>
      </c>
      <c r="E173" s="30" t="s">
        <v>34</v>
      </c>
      <c r="F173" s="30" t="s">
        <v>32</v>
      </c>
      <c r="G173" s="32">
        <v>127</v>
      </c>
      <c r="H173" s="32">
        <v>115</v>
      </c>
      <c r="I173" s="33">
        <v>644</v>
      </c>
      <c r="J173" s="32">
        <v>650</v>
      </c>
      <c r="K173" s="33">
        <f t="shared" si="2"/>
        <v>81788</v>
      </c>
      <c r="L173" s="33">
        <f t="shared" si="2"/>
        <v>74750</v>
      </c>
    </row>
    <row r="174" spans="3:12" ht="15.75" hidden="1" customHeight="1" x14ac:dyDescent="0.4">
      <c r="C174" s="30" t="s">
        <v>30</v>
      </c>
      <c r="D174" s="31">
        <v>44947</v>
      </c>
      <c r="E174" s="30" t="s">
        <v>34</v>
      </c>
      <c r="F174" s="30" t="s">
        <v>35</v>
      </c>
      <c r="G174" s="32">
        <v>68</v>
      </c>
      <c r="H174" s="32">
        <v>60</v>
      </c>
      <c r="I174" s="33">
        <v>988</v>
      </c>
      <c r="J174" s="32">
        <v>1000</v>
      </c>
      <c r="K174" s="33">
        <f t="shared" si="2"/>
        <v>67184</v>
      </c>
      <c r="L174" s="33">
        <f t="shared" si="2"/>
        <v>60000</v>
      </c>
    </row>
    <row r="175" spans="3:12" ht="15.75" hidden="1" customHeight="1" x14ac:dyDescent="0.4">
      <c r="C175" s="30" t="s">
        <v>30</v>
      </c>
      <c r="D175" s="31">
        <v>44948</v>
      </c>
      <c r="E175" s="30" t="s">
        <v>31</v>
      </c>
      <c r="F175" s="30" t="s">
        <v>32</v>
      </c>
      <c r="H175" s="32">
        <v>30</v>
      </c>
      <c r="I175" s="33">
        <v>681</v>
      </c>
      <c r="J175" s="32">
        <v>700</v>
      </c>
      <c r="K175" s="33">
        <f t="shared" si="2"/>
        <v>0</v>
      </c>
      <c r="L175" s="33">
        <f t="shared" si="2"/>
        <v>21000</v>
      </c>
    </row>
    <row r="176" spans="3:12" ht="15.75" hidden="1" customHeight="1" x14ac:dyDescent="0.4">
      <c r="C176" s="30" t="s">
        <v>33</v>
      </c>
      <c r="D176" s="31">
        <v>44948</v>
      </c>
      <c r="E176" s="30" t="s">
        <v>34</v>
      </c>
      <c r="F176" s="30" t="s">
        <v>32</v>
      </c>
      <c r="G176" s="32">
        <v>295</v>
      </c>
      <c r="H176" s="32">
        <v>330</v>
      </c>
      <c r="I176" s="33">
        <v>250</v>
      </c>
      <c r="J176" s="32">
        <v>245</v>
      </c>
      <c r="K176" s="33">
        <f t="shared" si="2"/>
        <v>73750</v>
      </c>
      <c r="L176" s="33">
        <f t="shared" si="2"/>
        <v>80850</v>
      </c>
    </row>
    <row r="177" spans="3:12" ht="15.75" hidden="1" customHeight="1" x14ac:dyDescent="0.4">
      <c r="C177" s="30" t="s">
        <v>33</v>
      </c>
      <c r="D177" s="31">
        <v>44948</v>
      </c>
      <c r="E177" s="30" t="s">
        <v>31</v>
      </c>
      <c r="F177" s="30" t="s">
        <v>32</v>
      </c>
      <c r="H177" s="32">
        <v>15</v>
      </c>
      <c r="I177" s="33">
        <v>299</v>
      </c>
      <c r="J177" s="32">
        <v>290</v>
      </c>
      <c r="K177" s="33">
        <f t="shared" si="2"/>
        <v>0</v>
      </c>
      <c r="L177" s="33">
        <f t="shared" si="2"/>
        <v>4350</v>
      </c>
    </row>
    <row r="178" spans="3:12" ht="13.15" hidden="1" x14ac:dyDescent="0.4">
      <c r="C178" s="30" t="s">
        <v>33</v>
      </c>
      <c r="D178" s="31">
        <v>44948</v>
      </c>
      <c r="E178" s="30" t="s">
        <v>34</v>
      </c>
      <c r="F178" s="30" t="s">
        <v>35</v>
      </c>
      <c r="G178" s="32">
        <v>155</v>
      </c>
      <c r="H178" s="32">
        <v>145</v>
      </c>
      <c r="I178" s="33">
        <v>260</v>
      </c>
      <c r="J178" s="32">
        <v>300</v>
      </c>
      <c r="K178" s="33">
        <f t="shared" si="2"/>
        <v>40300</v>
      </c>
      <c r="L178" s="33">
        <f t="shared" si="2"/>
        <v>43500</v>
      </c>
    </row>
    <row r="179" spans="3:12" ht="13.15" hidden="1" x14ac:dyDescent="0.4">
      <c r="C179" s="30" t="s">
        <v>30</v>
      </c>
      <c r="D179" s="31">
        <v>44948</v>
      </c>
      <c r="E179" s="30" t="s">
        <v>34</v>
      </c>
      <c r="F179" s="30" t="s">
        <v>35</v>
      </c>
      <c r="G179" s="32">
        <v>66</v>
      </c>
      <c r="H179" s="32">
        <v>65</v>
      </c>
      <c r="I179" s="33">
        <v>958</v>
      </c>
      <c r="J179" s="32">
        <v>1000</v>
      </c>
      <c r="K179" s="33">
        <f t="shared" si="2"/>
        <v>63228</v>
      </c>
      <c r="L179" s="33">
        <f t="shared" si="2"/>
        <v>65000</v>
      </c>
    </row>
    <row r="180" spans="3:12" ht="15.75" customHeight="1" x14ac:dyDescent="0.4">
      <c r="C180" s="30" t="s">
        <v>30</v>
      </c>
      <c r="D180" s="31">
        <v>44948</v>
      </c>
      <c r="E180" s="30" t="s">
        <v>31</v>
      </c>
      <c r="F180" s="30" t="s">
        <v>35</v>
      </c>
      <c r="G180" s="32">
        <v>25</v>
      </c>
      <c r="H180" s="32">
        <v>20</v>
      </c>
      <c r="I180" s="33">
        <v>988</v>
      </c>
      <c r="J180" s="32">
        <v>1100</v>
      </c>
      <c r="K180" s="33">
        <f t="shared" si="2"/>
        <v>24700</v>
      </c>
      <c r="L180" s="33">
        <f t="shared" si="2"/>
        <v>22000</v>
      </c>
    </row>
    <row r="181" spans="3:12" ht="15.75" hidden="1" customHeight="1" x14ac:dyDescent="0.4">
      <c r="C181" s="30" t="s">
        <v>33</v>
      </c>
      <c r="D181" s="31">
        <v>44948</v>
      </c>
      <c r="E181" s="30" t="s">
        <v>31</v>
      </c>
      <c r="F181" s="30" t="s">
        <v>35</v>
      </c>
      <c r="G181" s="32">
        <v>25</v>
      </c>
      <c r="H181" s="32">
        <v>15</v>
      </c>
      <c r="I181" s="33">
        <v>321</v>
      </c>
      <c r="J181" s="32">
        <v>340</v>
      </c>
      <c r="K181" s="33">
        <f t="shared" si="2"/>
        <v>8025</v>
      </c>
      <c r="L181" s="33">
        <f t="shared" si="2"/>
        <v>5100</v>
      </c>
    </row>
    <row r="182" spans="3:12" ht="15.75" hidden="1" customHeight="1" x14ac:dyDescent="0.4">
      <c r="C182" s="30" t="s">
        <v>30</v>
      </c>
      <c r="D182" s="31">
        <v>44948</v>
      </c>
      <c r="E182" s="30" t="s">
        <v>34</v>
      </c>
      <c r="F182" s="30" t="s">
        <v>32</v>
      </c>
      <c r="G182" s="32">
        <v>132</v>
      </c>
      <c r="H182" s="32">
        <v>115</v>
      </c>
      <c r="I182" s="33">
        <v>639</v>
      </c>
      <c r="J182" s="32">
        <v>650</v>
      </c>
      <c r="K182" s="33">
        <f t="shared" si="2"/>
        <v>84348</v>
      </c>
      <c r="L182" s="33">
        <f t="shared" si="2"/>
        <v>74750</v>
      </c>
    </row>
    <row r="183" spans="3:12" ht="15.75" hidden="1" customHeight="1" x14ac:dyDescent="0.4">
      <c r="C183" s="30" t="s">
        <v>30</v>
      </c>
      <c r="D183" s="31">
        <v>44949</v>
      </c>
      <c r="E183" s="30" t="s">
        <v>31</v>
      </c>
      <c r="F183" s="30" t="s">
        <v>32</v>
      </c>
      <c r="H183" s="32">
        <v>30</v>
      </c>
      <c r="I183" s="33">
        <v>689</v>
      </c>
      <c r="J183" s="32">
        <v>700</v>
      </c>
      <c r="K183" s="33">
        <f t="shared" si="2"/>
        <v>0</v>
      </c>
      <c r="L183" s="33">
        <f t="shared" si="2"/>
        <v>21000</v>
      </c>
    </row>
    <row r="184" spans="3:12" ht="15.75" hidden="1" customHeight="1" x14ac:dyDescent="0.4">
      <c r="C184" s="30" t="s">
        <v>33</v>
      </c>
      <c r="D184" s="31">
        <v>44949</v>
      </c>
      <c r="E184" s="30" t="s">
        <v>34</v>
      </c>
      <c r="F184" s="30" t="s">
        <v>35</v>
      </c>
      <c r="G184" s="32">
        <v>135</v>
      </c>
      <c r="H184" s="32">
        <v>150</v>
      </c>
      <c r="I184" s="33">
        <v>280</v>
      </c>
      <c r="J184" s="32">
        <v>300</v>
      </c>
      <c r="K184" s="33">
        <f t="shared" si="2"/>
        <v>37800</v>
      </c>
      <c r="L184" s="33">
        <f t="shared" si="2"/>
        <v>45000</v>
      </c>
    </row>
    <row r="185" spans="3:12" ht="15.75" hidden="1" customHeight="1" x14ac:dyDescent="0.4">
      <c r="C185" s="30" t="s">
        <v>33</v>
      </c>
      <c r="D185" s="31">
        <v>44949</v>
      </c>
      <c r="E185" s="30" t="s">
        <v>31</v>
      </c>
      <c r="F185" s="30" t="s">
        <v>32</v>
      </c>
      <c r="H185" s="32">
        <v>15</v>
      </c>
      <c r="I185" s="33">
        <v>288</v>
      </c>
      <c r="J185" s="32">
        <v>290</v>
      </c>
      <c r="K185" s="33">
        <f t="shared" si="2"/>
        <v>0</v>
      </c>
      <c r="L185" s="33">
        <f t="shared" si="2"/>
        <v>4350</v>
      </c>
    </row>
    <row r="186" spans="3:12" ht="15.75" hidden="1" customHeight="1" x14ac:dyDescent="0.4">
      <c r="C186" s="30" t="s">
        <v>33</v>
      </c>
      <c r="D186" s="31">
        <v>44949</v>
      </c>
      <c r="E186" s="30" t="s">
        <v>34</v>
      </c>
      <c r="F186" s="30" t="s">
        <v>32</v>
      </c>
      <c r="G186" s="32">
        <v>320</v>
      </c>
      <c r="H186" s="32">
        <v>335</v>
      </c>
      <c r="I186" s="33">
        <v>247</v>
      </c>
      <c r="J186" s="32">
        <v>245</v>
      </c>
      <c r="K186" s="33">
        <f t="shared" si="2"/>
        <v>79040</v>
      </c>
      <c r="L186" s="33">
        <f t="shared" si="2"/>
        <v>82075</v>
      </c>
    </row>
    <row r="187" spans="3:12" ht="13.15" hidden="1" x14ac:dyDescent="0.4">
      <c r="C187" s="30" t="s">
        <v>30</v>
      </c>
      <c r="D187" s="31">
        <v>44949</v>
      </c>
      <c r="E187" s="30" t="s">
        <v>34</v>
      </c>
      <c r="F187" s="30" t="s">
        <v>35</v>
      </c>
      <c r="G187" s="32">
        <v>66</v>
      </c>
      <c r="H187" s="32">
        <v>65</v>
      </c>
      <c r="I187" s="33">
        <v>945</v>
      </c>
      <c r="J187" s="32">
        <v>1000</v>
      </c>
      <c r="K187" s="33">
        <f t="shared" si="2"/>
        <v>62370</v>
      </c>
      <c r="L187" s="33">
        <f t="shared" si="2"/>
        <v>65000</v>
      </c>
    </row>
    <row r="188" spans="3:12" ht="13.15" hidden="1" x14ac:dyDescent="0.4">
      <c r="C188" s="30" t="s">
        <v>33</v>
      </c>
      <c r="D188" s="31">
        <v>44949</v>
      </c>
      <c r="E188" s="30" t="s">
        <v>31</v>
      </c>
      <c r="F188" s="30" t="s">
        <v>35</v>
      </c>
      <c r="G188" s="32">
        <v>20</v>
      </c>
      <c r="H188" s="32">
        <v>20</v>
      </c>
      <c r="I188" s="33">
        <v>340</v>
      </c>
      <c r="J188" s="32">
        <v>340</v>
      </c>
      <c r="K188" s="33">
        <f t="shared" si="2"/>
        <v>6800</v>
      </c>
      <c r="L188" s="33">
        <f t="shared" si="2"/>
        <v>6800</v>
      </c>
    </row>
    <row r="189" spans="3:12" ht="15.75" customHeight="1" x14ac:dyDescent="0.4">
      <c r="C189" s="30" t="s">
        <v>30</v>
      </c>
      <c r="D189" s="31">
        <v>44949</v>
      </c>
      <c r="E189" s="30" t="s">
        <v>31</v>
      </c>
      <c r="F189" s="30" t="s">
        <v>35</v>
      </c>
      <c r="G189" s="32">
        <v>25</v>
      </c>
      <c r="H189" s="32">
        <v>20</v>
      </c>
      <c r="I189" s="33">
        <v>979</v>
      </c>
      <c r="J189" s="32">
        <v>1100</v>
      </c>
      <c r="K189" s="33">
        <f t="shared" si="2"/>
        <v>24475</v>
      </c>
      <c r="L189" s="33">
        <f t="shared" si="2"/>
        <v>22000</v>
      </c>
    </row>
    <row r="190" spans="3:12" ht="15.75" hidden="1" customHeight="1" x14ac:dyDescent="0.4">
      <c r="C190" s="30" t="s">
        <v>30</v>
      </c>
      <c r="D190" s="31">
        <v>44949</v>
      </c>
      <c r="E190" s="30" t="s">
        <v>34</v>
      </c>
      <c r="F190" s="30" t="s">
        <v>32</v>
      </c>
      <c r="G190" s="32">
        <v>127</v>
      </c>
      <c r="H190" s="32">
        <v>115</v>
      </c>
      <c r="I190" s="33">
        <v>638</v>
      </c>
      <c r="J190" s="32">
        <v>650</v>
      </c>
      <c r="K190" s="33">
        <f t="shared" si="2"/>
        <v>81026</v>
      </c>
      <c r="L190" s="33">
        <f t="shared" si="2"/>
        <v>74750</v>
      </c>
    </row>
    <row r="191" spans="3:12" ht="15.75" hidden="1" customHeight="1" x14ac:dyDescent="0.4">
      <c r="C191" s="30" t="s">
        <v>30</v>
      </c>
      <c r="D191" s="31">
        <v>44950</v>
      </c>
      <c r="E191" s="30" t="s">
        <v>31</v>
      </c>
      <c r="F191" s="30" t="s">
        <v>32</v>
      </c>
      <c r="H191" s="32">
        <v>30</v>
      </c>
      <c r="I191" s="33">
        <v>693</v>
      </c>
      <c r="J191" s="32">
        <v>700</v>
      </c>
      <c r="K191" s="33">
        <f t="shared" si="2"/>
        <v>0</v>
      </c>
      <c r="L191" s="33">
        <f t="shared" si="2"/>
        <v>21000</v>
      </c>
    </row>
    <row r="192" spans="3:12" ht="15.75" customHeight="1" x14ac:dyDescent="0.4">
      <c r="C192" s="30" t="s">
        <v>30</v>
      </c>
      <c r="D192" s="31">
        <v>44950</v>
      </c>
      <c r="E192" s="30" t="s">
        <v>31</v>
      </c>
      <c r="F192" s="30" t="s">
        <v>35</v>
      </c>
      <c r="G192" s="32">
        <v>20</v>
      </c>
      <c r="H192" s="32">
        <v>25</v>
      </c>
      <c r="I192" s="33">
        <v>1021</v>
      </c>
      <c r="J192" s="32">
        <v>1100</v>
      </c>
      <c r="K192" s="33">
        <f t="shared" si="2"/>
        <v>20420</v>
      </c>
      <c r="L192" s="33">
        <f t="shared" si="2"/>
        <v>27500</v>
      </c>
    </row>
    <row r="193" spans="3:12" ht="13.15" hidden="1" x14ac:dyDescent="0.4">
      <c r="C193" s="30" t="s">
        <v>33</v>
      </c>
      <c r="D193" s="31">
        <v>44950</v>
      </c>
      <c r="E193" s="30" t="s">
        <v>34</v>
      </c>
      <c r="F193" s="30" t="s">
        <v>35</v>
      </c>
      <c r="G193" s="32">
        <v>125</v>
      </c>
      <c r="H193" s="32">
        <v>140</v>
      </c>
      <c r="I193" s="33">
        <v>282</v>
      </c>
      <c r="J193" s="32">
        <v>300</v>
      </c>
      <c r="K193" s="33">
        <f t="shared" si="2"/>
        <v>35250</v>
      </c>
      <c r="L193" s="33">
        <f t="shared" si="2"/>
        <v>42000</v>
      </c>
    </row>
    <row r="194" spans="3:12" ht="13.15" hidden="1" x14ac:dyDescent="0.4">
      <c r="C194" s="30" t="s">
        <v>33</v>
      </c>
      <c r="D194" s="31">
        <v>44950</v>
      </c>
      <c r="E194" s="30" t="s">
        <v>31</v>
      </c>
      <c r="F194" s="30" t="s">
        <v>32</v>
      </c>
      <c r="H194" s="32">
        <v>15</v>
      </c>
      <c r="I194" s="33">
        <v>283</v>
      </c>
      <c r="J194" s="32">
        <v>290</v>
      </c>
      <c r="K194" s="33">
        <f t="shared" si="2"/>
        <v>0</v>
      </c>
      <c r="L194" s="33">
        <f t="shared" si="2"/>
        <v>4350</v>
      </c>
    </row>
    <row r="195" spans="3:12" ht="13.15" hidden="1" x14ac:dyDescent="0.4">
      <c r="C195" s="30" t="s">
        <v>33</v>
      </c>
      <c r="D195" s="31">
        <v>44950</v>
      </c>
      <c r="E195" s="30" t="s">
        <v>34</v>
      </c>
      <c r="F195" s="30" t="s">
        <v>32</v>
      </c>
      <c r="G195" s="32">
        <v>320</v>
      </c>
      <c r="H195" s="32">
        <v>320</v>
      </c>
      <c r="I195" s="33">
        <v>237</v>
      </c>
      <c r="J195" s="32">
        <v>245</v>
      </c>
      <c r="K195" s="33">
        <f t="shared" si="2"/>
        <v>75840</v>
      </c>
      <c r="L195" s="33">
        <f t="shared" si="2"/>
        <v>78400</v>
      </c>
    </row>
    <row r="196" spans="3:12" ht="13.15" hidden="1" x14ac:dyDescent="0.4">
      <c r="C196" s="30" t="s">
        <v>33</v>
      </c>
      <c r="D196" s="31">
        <v>44950</v>
      </c>
      <c r="E196" s="30" t="s">
        <v>31</v>
      </c>
      <c r="F196" s="30" t="s">
        <v>35</v>
      </c>
      <c r="G196" s="32">
        <v>20</v>
      </c>
      <c r="H196" s="32">
        <v>15</v>
      </c>
      <c r="I196" s="33">
        <v>329</v>
      </c>
      <c r="J196" s="32">
        <v>340</v>
      </c>
      <c r="K196" s="33">
        <f t="shared" si="2"/>
        <v>6580</v>
      </c>
      <c r="L196" s="33">
        <f t="shared" si="2"/>
        <v>5100</v>
      </c>
    </row>
    <row r="197" spans="3:12" ht="13.15" hidden="1" x14ac:dyDescent="0.4">
      <c r="C197" s="30" t="s">
        <v>30</v>
      </c>
      <c r="D197" s="31">
        <v>44950</v>
      </c>
      <c r="E197" s="30" t="s">
        <v>34</v>
      </c>
      <c r="F197" s="30" t="s">
        <v>32</v>
      </c>
      <c r="G197" s="32">
        <v>137</v>
      </c>
      <c r="H197" s="32">
        <v>115</v>
      </c>
      <c r="I197" s="33">
        <v>635</v>
      </c>
      <c r="J197" s="32">
        <v>650</v>
      </c>
      <c r="K197" s="33">
        <f t="shared" si="2"/>
        <v>86995</v>
      </c>
      <c r="L197" s="33">
        <f t="shared" si="2"/>
        <v>74750</v>
      </c>
    </row>
    <row r="198" spans="3:12" ht="13.15" hidden="1" x14ac:dyDescent="0.4">
      <c r="C198" s="30" t="s">
        <v>30</v>
      </c>
      <c r="D198" s="31">
        <v>44950</v>
      </c>
      <c r="E198" s="30" t="s">
        <v>34</v>
      </c>
      <c r="F198" s="30" t="s">
        <v>35</v>
      </c>
      <c r="G198" s="32">
        <v>88</v>
      </c>
      <c r="H198" s="32">
        <v>70</v>
      </c>
      <c r="I198" s="33">
        <v>955</v>
      </c>
      <c r="J198" s="32">
        <v>1000</v>
      </c>
      <c r="K198" s="33">
        <f t="shared" si="2"/>
        <v>84040</v>
      </c>
      <c r="L198" s="33">
        <f t="shared" si="2"/>
        <v>70000</v>
      </c>
    </row>
    <row r="199" spans="3:12" ht="13.15" hidden="1" x14ac:dyDescent="0.4">
      <c r="C199" s="30" t="s">
        <v>30</v>
      </c>
      <c r="D199" s="31">
        <v>44951</v>
      </c>
      <c r="E199" s="30" t="s">
        <v>31</v>
      </c>
      <c r="F199" s="30" t="s">
        <v>32</v>
      </c>
      <c r="H199" s="32">
        <v>35</v>
      </c>
      <c r="I199" s="33">
        <v>727</v>
      </c>
      <c r="J199" s="32">
        <v>700</v>
      </c>
      <c r="K199" s="33">
        <f t="shared" ref="K199:L254" si="3">G199*I199</f>
        <v>0</v>
      </c>
      <c r="L199" s="33">
        <f t="shared" si="3"/>
        <v>24500</v>
      </c>
    </row>
    <row r="200" spans="3:12" ht="13.15" hidden="1" x14ac:dyDescent="0.4">
      <c r="C200" s="30" t="s">
        <v>33</v>
      </c>
      <c r="D200" s="31">
        <v>44951</v>
      </c>
      <c r="E200" s="30" t="s">
        <v>34</v>
      </c>
      <c r="F200" s="30" t="s">
        <v>32</v>
      </c>
      <c r="G200" s="32">
        <v>305</v>
      </c>
      <c r="H200" s="32">
        <v>340</v>
      </c>
      <c r="I200" s="33">
        <v>241</v>
      </c>
      <c r="J200" s="32">
        <v>245</v>
      </c>
      <c r="K200" s="33">
        <f t="shared" si="3"/>
        <v>73505</v>
      </c>
      <c r="L200" s="33">
        <f t="shared" si="3"/>
        <v>83300</v>
      </c>
    </row>
    <row r="201" spans="3:12" ht="13.15" hidden="1" x14ac:dyDescent="0.4">
      <c r="C201" s="30" t="s">
        <v>33</v>
      </c>
      <c r="D201" s="31">
        <v>44951</v>
      </c>
      <c r="E201" s="30" t="s">
        <v>34</v>
      </c>
      <c r="F201" s="30" t="s">
        <v>35</v>
      </c>
      <c r="G201" s="32">
        <v>130</v>
      </c>
      <c r="H201" s="32">
        <v>140</v>
      </c>
      <c r="I201" s="33">
        <v>278</v>
      </c>
      <c r="J201" s="32">
        <v>300</v>
      </c>
      <c r="K201" s="33">
        <f t="shared" si="3"/>
        <v>36140</v>
      </c>
      <c r="L201" s="33">
        <f t="shared" si="3"/>
        <v>42000</v>
      </c>
    </row>
    <row r="202" spans="3:12" ht="13.15" hidden="1" x14ac:dyDescent="0.4">
      <c r="C202" s="30" t="s">
        <v>33</v>
      </c>
      <c r="D202" s="31">
        <v>44951</v>
      </c>
      <c r="E202" s="30" t="s">
        <v>31</v>
      </c>
      <c r="F202" s="30" t="s">
        <v>32</v>
      </c>
      <c r="H202" s="32">
        <v>15</v>
      </c>
      <c r="I202" s="33">
        <v>281</v>
      </c>
      <c r="J202" s="32">
        <v>290</v>
      </c>
      <c r="K202" s="33">
        <f t="shared" si="3"/>
        <v>0</v>
      </c>
      <c r="L202" s="33">
        <f t="shared" si="3"/>
        <v>4350</v>
      </c>
    </row>
    <row r="203" spans="3:12" ht="13.15" x14ac:dyDescent="0.4">
      <c r="C203" s="30" t="s">
        <v>30</v>
      </c>
      <c r="D203" s="31">
        <v>44951</v>
      </c>
      <c r="E203" s="30" t="s">
        <v>31</v>
      </c>
      <c r="F203" s="30" t="s">
        <v>35</v>
      </c>
      <c r="G203" s="32">
        <v>20</v>
      </c>
      <c r="H203" s="32">
        <v>20</v>
      </c>
      <c r="I203" s="33">
        <v>1025</v>
      </c>
      <c r="J203" s="32">
        <v>1100</v>
      </c>
      <c r="K203" s="33">
        <f t="shared" si="3"/>
        <v>20500</v>
      </c>
      <c r="L203" s="33">
        <f t="shared" si="3"/>
        <v>22000</v>
      </c>
    </row>
    <row r="204" spans="3:12" ht="13.15" hidden="1" x14ac:dyDescent="0.4">
      <c r="C204" s="30" t="s">
        <v>33</v>
      </c>
      <c r="D204" s="31">
        <v>44951</v>
      </c>
      <c r="E204" s="30" t="s">
        <v>31</v>
      </c>
      <c r="F204" s="30" t="s">
        <v>35</v>
      </c>
      <c r="G204" s="32">
        <v>20</v>
      </c>
      <c r="H204" s="32">
        <v>20</v>
      </c>
      <c r="I204" s="33">
        <v>341</v>
      </c>
      <c r="J204" s="32">
        <v>340</v>
      </c>
      <c r="K204" s="33">
        <f t="shared" si="3"/>
        <v>6820</v>
      </c>
      <c r="L204" s="33">
        <f t="shared" si="3"/>
        <v>6800</v>
      </c>
    </row>
    <row r="205" spans="3:12" ht="13.15" hidden="1" x14ac:dyDescent="0.4">
      <c r="C205" s="30" t="s">
        <v>30</v>
      </c>
      <c r="D205" s="31">
        <v>44951</v>
      </c>
      <c r="E205" s="30" t="s">
        <v>34</v>
      </c>
      <c r="F205" s="30" t="s">
        <v>32</v>
      </c>
      <c r="G205" s="32">
        <v>122</v>
      </c>
      <c r="H205" s="32">
        <v>115</v>
      </c>
      <c r="I205" s="33">
        <v>633</v>
      </c>
      <c r="J205" s="32">
        <v>650</v>
      </c>
      <c r="K205" s="33">
        <f t="shared" si="3"/>
        <v>77226</v>
      </c>
      <c r="L205" s="33">
        <f t="shared" si="3"/>
        <v>74750</v>
      </c>
    </row>
    <row r="206" spans="3:12" ht="13.15" hidden="1" x14ac:dyDescent="0.4">
      <c r="C206" s="30" t="s">
        <v>30</v>
      </c>
      <c r="D206" s="31">
        <v>44951</v>
      </c>
      <c r="E206" s="30" t="s">
        <v>34</v>
      </c>
      <c r="F206" s="30" t="s">
        <v>35</v>
      </c>
      <c r="G206" s="32">
        <v>93</v>
      </c>
      <c r="H206" s="32">
        <v>70</v>
      </c>
      <c r="I206" s="33">
        <v>980</v>
      </c>
      <c r="J206" s="32">
        <v>1000</v>
      </c>
      <c r="K206" s="33">
        <f t="shared" si="3"/>
        <v>91140</v>
      </c>
      <c r="L206" s="33">
        <f t="shared" si="3"/>
        <v>70000</v>
      </c>
    </row>
    <row r="207" spans="3:12" ht="13.15" hidden="1" x14ac:dyDescent="0.4">
      <c r="C207" s="30" t="s">
        <v>30</v>
      </c>
      <c r="D207" s="31">
        <v>44952</v>
      </c>
      <c r="E207" s="30" t="s">
        <v>31</v>
      </c>
      <c r="F207" s="30" t="s">
        <v>32</v>
      </c>
      <c r="H207" s="32">
        <v>30</v>
      </c>
      <c r="I207" s="33">
        <v>702</v>
      </c>
      <c r="J207" s="32">
        <v>700</v>
      </c>
      <c r="K207" s="33">
        <f t="shared" si="3"/>
        <v>0</v>
      </c>
      <c r="L207" s="33">
        <f t="shared" si="3"/>
        <v>21000</v>
      </c>
    </row>
    <row r="208" spans="3:12" ht="13.15" hidden="1" x14ac:dyDescent="0.4">
      <c r="C208" s="30" t="s">
        <v>33</v>
      </c>
      <c r="D208" s="31">
        <v>44952</v>
      </c>
      <c r="E208" s="30" t="s">
        <v>34</v>
      </c>
      <c r="F208" s="30" t="s">
        <v>35</v>
      </c>
      <c r="G208" s="32">
        <v>110</v>
      </c>
      <c r="H208" s="32">
        <v>145</v>
      </c>
      <c r="I208" s="33">
        <v>281</v>
      </c>
      <c r="J208" s="32">
        <v>300</v>
      </c>
      <c r="K208" s="33">
        <f t="shared" si="3"/>
        <v>30910</v>
      </c>
      <c r="L208" s="33">
        <f t="shared" si="3"/>
        <v>43500</v>
      </c>
    </row>
    <row r="209" spans="3:12" ht="13.15" x14ac:dyDescent="0.4">
      <c r="C209" s="30" t="s">
        <v>30</v>
      </c>
      <c r="D209" s="31">
        <v>44952</v>
      </c>
      <c r="E209" s="30" t="s">
        <v>31</v>
      </c>
      <c r="F209" s="30" t="s">
        <v>35</v>
      </c>
      <c r="G209" s="32">
        <v>20</v>
      </c>
      <c r="H209" s="32">
        <v>25</v>
      </c>
      <c r="I209" s="33">
        <v>998</v>
      </c>
      <c r="J209" s="32">
        <v>1100</v>
      </c>
      <c r="K209" s="33">
        <f t="shared" si="3"/>
        <v>19960</v>
      </c>
      <c r="L209" s="33">
        <f t="shared" si="3"/>
        <v>27500</v>
      </c>
    </row>
    <row r="210" spans="3:12" ht="13.15" hidden="1" x14ac:dyDescent="0.4">
      <c r="C210" s="30" t="s">
        <v>33</v>
      </c>
      <c r="D210" s="31">
        <v>44952</v>
      </c>
      <c r="E210" s="30" t="s">
        <v>31</v>
      </c>
      <c r="F210" s="30" t="s">
        <v>32</v>
      </c>
      <c r="H210" s="32">
        <v>15</v>
      </c>
      <c r="I210" s="33">
        <v>285</v>
      </c>
      <c r="J210" s="32">
        <v>290</v>
      </c>
      <c r="K210" s="33">
        <f t="shared" si="3"/>
        <v>0</v>
      </c>
      <c r="L210" s="33">
        <f t="shared" si="3"/>
        <v>4350</v>
      </c>
    </row>
    <row r="211" spans="3:12" ht="13.15" hidden="1" x14ac:dyDescent="0.4">
      <c r="C211" s="30" t="s">
        <v>33</v>
      </c>
      <c r="D211" s="31">
        <v>44952</v>
      </c>
      <c r="E211" s="30" t="s">
        <v>34</v>
      </c>
      <c r="F211" s="30" t="s">
        <v>32</v>
      </c>
      <c r="G211" s="32">
        <v>315</v>
      </c>
      <c r="H211" s="32">
        <v>320</v>
      </c>
      <c r="I211" s="33">
        <v>242</v>
      </c>
      <c r="J211" s="32">
        <v>245</v>
      </c>
      <c r="K211" s="33">
        <f t="shared" si="3"/>
        <v>76230</v>
      </c>
      <c r="L211" s="33">
        <f t="shared" si="3"/>
        <v>78400</v>
      </c>
    </row>
    <row r="212" spans="3:12" ht="13.15" hidden="1" x14ac:dyDescent="0.4">
      <c r="C212" s="30" t="s">
        <v>33</v>
      </c>
      <c r="D212" s="31">
        <v>44952</v>
      </c>
      <c r="E212" s="30" t="s">
        <v>31</v>
      </c>
      <c r="F212" s="30" t="s">
        <v>35</v>
      </c>
      <c r="G212" s="32">
        <v>15</v>
      </c>
      <c r="H212" s="32">
        <v>20</v>
      </c>
      <c r="I212" s="33">
        <v>330</v>
      </c>
      <c r="J212" s="32">
        <v>340</v>
      </c>
      <c r="K212" s="33">
        <f t="shared" si="3"/>
        <v>4950</v>
      </c>
      <c r="L212" s="33">
        <f t="shared" si="3"/>
        <v>6800</v>
      </c>
    </row>
    <row r="213" spans="3:12" ht="13.15" hidden="1" x14ac:dyDescent="0.4">
      <c r="C213" s="30" t="s">
        <v>30</v>
      </c>
      <c r="D213" s="31">
        <v>44952</v>
      </c>
      <c r="E213" s="30" t="s">
        <v>34</v>
      </c>
      <c r="F213" s="30" t="s">
        <v>35</v>
      </c>
      <c r="G213" s="32">
        <v>83</v>
      </c>
      <c r="H213" s="32">
        <v>80</v>
      </c>
      <c r="I213" s="33">
        <v>972</v>
      </c>
      <c r="J213" s="32">
        <v>1000</v>
      </c>
      <c r="K213" s="33">
        <f t="shared" si="3"/>
        <v>80676</v>
      </c>
      <c r="L213" s="33">
        <f t="shared" si="3"/>
        <v>80000</v>
      </c>
    </row>
    <row r="214" spans="3:12" ht="13.15" hidden="1" x14ac:dyDescent="0.4">
      <c r="C214" s="30" t="s">
        <v>30</v>
      </c>
      <c r="D214" s="31">
        <v>44952</v>
      </c>
      <c r="E214" s="30" t="s">
        <v>34</v>
      </c>
      <c r="F214" s="30" t="s">
        <v>32</v>
      </c>
      <c r="G214" s="32">
        <v>122</v>
      </c>
      <c r="H214" s="32">
        <v>115</v>
      </c>
      <c r="I214" s="33">
        <v>649</v>
      </c>
      <c r="J214" s="32">
        <v>650</v>
      </c>
      <c r="K214" s="33">
        <f t="shared" si="3"/>
        <v>79178</v>
      </c>
      <c r="L214" s="33">
        <f t="shared" si="3"/>
        <v>74750</v>
      </c>
    </row>
    <row r="215" spans="3:12" ht="13.15" hidden="1" x14ac:dyDescent="0.4">
      <c r="C215" s="30" t="s">
        <v>30</v>
      </c>
      <c r="D215" s="31">
        <v>44953</v>
      </c>
      <c r="E215" s="30" t="s">
        <v>31</v>
      </c>
      <c r="F215" s="30" t="s">
        <v>32</v>
      </c>
      <c r="H215" s="32">
        <v>35</v>
      </c>
      <c r="I215" s="33">
        <v>688</v>
      </c>
      <c r="J215" s="32">
        <v>700</v>
      </c>
      <c r="K215" s="33">
        <f t="shared" si="3"/>
        <v>0</v>
      </c>
      <c r="L215" s="33">
        <f t="shared" si="3"/>
        <v>24500</v>
      </c>
    </row>
    <row r="216" spans="3:12" ht="13.15" hidden="1" x14ac:dyDescent="0.4">
      <c r="C216" s="30" t="s">
        <v>33</v>
      </c>
      <c r="D216" s="31">
        <v>44953</v>
      </c>
      <c r="E216" s="30" t="s">
        <v>34</v>
      </c>
      <c r="F216" s="30" t="s">
        <v>35</v>
      </c>
      <c r="G216" s="32">
        <v>130</v>
      </c>
      <c r="H216" s="32">
        <v>145</v>
      </c>
      <c r="I216" s="33">
        <v>275</v>
      </c>
      <c r="J216" s="32">
        <v>300</v>
      </c>
      <c r="K216" s="33">
        <f t="shared" si="3"/>
        <v>35750</v>
      </c>
      <c r="L216" s="33">
        <f t="shared" si="3"/>
        <v>43500</v>
      </c>
    </row>
    <row r="217" spans="3:12" ht="13.15" hidden="1" x14ac:dyDescent="0.4">
      <c r="C217" s="30" t="s">
        <v>33</v>
      </c>
      <c r="D217" s="31">
        <v>44953</v>
      </c>
      <c r="E217" s="30" t="s">
        <v>31</v>
      </c>
      <c r="F217" s="30" t="s">
        <v>32</v>
      </c>
      <c r="H217" s="32">
        <v>15</v>
      </c>
      <c r="I217" s="33">
        <v>287</v>
      </c>
      <c r="J217" s="32">
        <v>290</v>
      </c>
      <c r="K217" s="33">
        <f t="shared" si="3"/>
        <v>0</v>
      </c>
      <c r="L217" s="33">
        <f t="shared" si="3"/>
        <v>4350</v>
      </c>
    </row>
    <row r="218" spans="3:12" ht="13.15" hidden="1" x14ac:dyDescent="0.4">
      <c r="C218" s="30" t="s">
        <v>33</v>
      </c>
      <c r="D218" s="31">
        <v>44953</v>
      </c>
      <c r="E218" s="30" t="s">
        <v>34</v>
      </c>
      <c r="F218" s="30" t="s">
        <v>32</v>
      </c>
      <c r="G218" s="32">
        <v>315</v>
      </c>
      <c r="H218" s="32">
        <v>325</v>
      </c>
      <c r="I218" s="33">
        <v>240</v>
      </c>
      <c r="J218" s="32">
        <v>245</v>
      </c>
      <c r="K218" s="33">
        <f t="shared" si="3"/>
        <v>75600</v>
      </c>
      <c r="L218" s="33">
        <f t="shared" si="3"/>
        <v>79625</v>
      </c>
    </row>
    <row r="219" spans="3:12" ht="13.15" x14ac:dyDescent="0.4">
      <c r="C219" s="30" t="s">
        <v>30</v>
      </c>
      <c r="D219" s="31">
        <v>44953</v>
      </c>
      <c r="E219" s="30" t="s">
        <v>31</v>
      </c>
      <c r="F219" s="30" t="s">
        <v>35</v>
      </c>
      <c r="G219" s="32">
        <v>25</v>
      </c>
      <c r="H219" s="32">
        <v>25</v>
      </c>
      <c r="I219" s="33">
        <v>1024</v>
      </c>
      <c r="J219" s="32">
        <v>1100</v>
      </c>
      <c r="K219" s="33">
        <f t="shared" si="3"/>
        <v>25600</v>
      </c>
      <c r="L219" s="33">
        <f t="shared" si="3"/>
        <v>27500</v>
      </c>
    </row>
    <row r="220" spans="3:12" ht="13.15" hidden="1" x14ac:dyDescent="0.4">
      <c r="C220" s="30" t="s">
        <v>30</v>
      </c>
      <c r="D220" s="31">
        <v>44953</v>
      </c>
      <c r="E220" s="30" t="s">
        <v>34</v>
      </c>
      <c r="F220" s="30" t="s">
        <v>35</v>
      </c>
      <c r="G220" s="32">
        <v>88</v>
      </c>
      <c r="H220" s="32">
        <v>85</v>
      </c>
      <c r="I220" s="33">
        <v>960</v>
      </c>
      <c r="J220" s="32">
        <v>1000</v>
      </c>
      <c r="K220" s="33">
        <f t="shared" si="3"/>
        <v>84480</v>
      </c>
      <c r="L220" s="33">
        <f t="shared" si="3"/>
        <v>85000</v>
      </c>
    </row>
    <row r="221" spans="3:12" ht="13.15" hidden="1" x14ac:dyDescent="0.4">
      <c r="C221" s="30" t="s">
        <v>33</v>
      </c>
      <c r="D221" s="31">
        <v>44953</v>
      </c>
      <c r="E221" s="30" t="s">
        <v>31</v>
      </c>
      <c r="F221" s="30" t="s">
        <v>35</v>
      </c>
      <c r="G221" s="32">
        <v>20</v>
      </c>
      <c r="H221" s="32">
        <v>15</v>
      </c>
      <c r="I221" s="33">
        <v>326</v>
      </c>
      <c r="J221" s="32">
        <v>340</v>
      </c>
      <c r="K221" s="33">
        <f t="shared" si="3"/>
        <v>6520</v>
      </c>
      <c r="L221" s="33">
        <f t="shared" si="3"/>
        <v>5100</v>
      </c>
    </row>
    <row r="222" spans="3:12" ht="13.15" hidden="1" x14ac:dyDescent="0.4">
      <c r="C222" s="30" t="s">
        <v>30</v>
      </c>
      <c r="D222" s="31">
        <v>44953</v>
      </c>
      <c r="E222" s="30" t="s">
        <v>34</v>
      </c>
      <c r="F222" s="30" t="s">
        <v>32</v>
      </c>
      <c r="G222" s="32">
        <v>127</v>
      </c>
      <c r="H222" s="32">
        <v>115</v>
      </c>
      <c r="I222" s="33">
        <v>646</v>
      </c>
      <c r="J222" s="32">
        <v>650</v>
      </c>
      <c r="K222" s="33">
        <f t="shared" si="3"/>
        <v>82042</v>
      </c>
      <c r="L222" s="33">
        <f t="shared" si="3"/>
        <v>74750</v>
      </c>
    </row>
    <row r="223" spans="3:12" ht="13.15" hidden="1" x14ac:dyDescent="0.4">
      <c r="C223" s="30" t="s">
        <v>30</v>
      </c>
      <c r="D223" s="31">
        <v>44954</v>
      </c>
      <c r="E223" s="30" t="s">
        <v>31</v>
      </c>
      <c r="F223" s="30" t="s">
        <v>32</v>
      </c>
      <c r="H223" s="32">
        <v>30</v>
      </c>
      <c r="I223" s="33">
        <v>717</v>
      </c>
      <c r="J223" s="32">
        <v>700</v>
      </c>
      <c r="K223" s="33">
        <f t="shared" si="3"/>
        <v>0</v>
      </c>
      <c r="L223" s="33">
        <f t="shared" si="3"/>
        <v>21000</v>
      </c>
    </row>
    <row r="224" spans="3:12" ht="13.15" hidden="1" x14ac:dyDescent="0.4">
      <c r="C224" s="30" t="s">
        <v>33</v>
      </c>
      <c r="D224" s="31">
        <v>44954</v>
      </c>
      <c r="E224" s="30" t="s">
        <v>34</v>
      </c>
      <c r="F224" s="30" t="s">
        <v>35</v>
      </c>
      <c r="G224" s="32">
        <v>135</v>
      </c>
      <c r="H224" s="32">
        <v>155</v>
      </c>
      <c r="I224" s="33">
        <v>302</v>
      </c>
      <c r="J224" s="32">
        <v>300</v>
      </c>
      <c r="K224" s="33">
        <f t="shared" si="3"/>
        <v>40770</v>
      </c>
      <c r="L224" s="33">
        <f t="shared" si="3"/>
        <v>46500</v>
      </c>
    </row>
    <row r="225" spans="3:12" ht="13.15" hidden="1" x14ac:dyDescent="0.4">
      <c r="C225" s="30" t="s">
        <v>33</v>
      </c>
      <c r="D225" s="31">
        <v>44954</v>
      </c>
      <c r="E225" s="30" t="s">
        <v>31</v>
      </c>
      <c r="F225" s="30" t="s">
        <v>32</v>
      </c>
      <c r="H225" s="32">
        <v>15</v>
      </c>
      <c r="I225" s="33">
        <v>304</v>
      </c>
      <c r="J225" s="32">
        <v>290</v>
      </c>
      <c r="K225" s="33">
        <f t="shared" si="3"/>
        <v>0</v>
      </c>
      <c r="L225" s="33">
        <f t="shared" si="3"/>
        <v>4350</v>
      </c>
    </row>
    <row r="226" spans="3:12" ht="13.15" x14ac:dyDescent="0.4">
      <c r="C226" s="30" t="s">
        <v>30</v>
      </c>
      <c r="D226" s="31">
        <v>44954</v>
      </c>
      <c r="E226" s="30" t="s">
        <v>31</v>
      </c>
      <c r="F226" s="30" t="s">
        <v>35</v>
      </c>
      <c r="G226" s="32">
        <v>20</v>
      </c>
      <c r="H226" s="32">
        <v>20</v>
      </c>
      <c r="I226" s="33">
        <v>1081</v>
      </c>
      <c r="J226" s="32">
        <v>1100</v>
      </c>
      <c r="K226" s="33">
        <f t="shared" si="3"/>
        <v>21620</v>
      </c>
      <c r="L226" s="33">
        <f t="shared" si="3"/>
        <v>22000</v>
      </c>
    </row>
    <row r="227" spans="3:12" ht="13.15" hidden="1" x14ac:dyDescent="0.4">
      <c r="C227" s="30" t="s">
        <v>33</v>
      </c>
      <c r="D227" s="31">
        <v>44954</v>
      </c>
      <c r="E227" s="30" t="s">
        <v>34</v>
      </c>
      <c r="F227" s="30" t="s">
        <v>32</v>
      </c>
      <c r="G227" s="32">
        <v>10</v>
      </c>
      <c r="H227" s="32">
        <v>10</v>
      </c>
      <c r="I227" s="33">
        <v>304</v>
      </c>
      <c r="J227" s="32">
        <v>290</v>
      </c>
      <c r="K227" s="33">
        <f t="shared" si="3"/>
        <v>3040</v>
      </c>
      <c r="L227" s="33">
        <f t="shared" si="3"/>
        <v>2900</v>
      </c>
    </row>
    <row r="228" spans="3:12" ht="13.15" hidden="1" x14ac:dyDescent="0.4">
      <c r="C228" s="30" t="s">
        <v>33</v>
      </c>
      <c r="D228" s="31">
        <v>44954</v>
      </c>
      <c r="E228" s="30" t="s">
        <v>31</v>
      </c>
      <c r="F228" s="30" t="s">
        <v>35</v>
      </c>
      <c r="G228" s="32">
        <v>20</v>
      </c>
      <c r="H228" s="32">
        <v>15</v>
      </c>
      <c r="I228" s="33">
        <v>323</v>
      </c>
      <c r="J228" s="32">
        <v>340</v>
      </c>
      <c r="K228" s="33">
        <f t="shared" si="3"/>
        <v>6460</v>
      </c>
      <c r="L228" s="33">
        <f t="shared" si="3"/>
        <v>5100</v>
      </c>
    </row>
    <row r="229" spans="3:12" ht="13.15" hidden="1" x14ac:dyDescent="0.4">
      <c r="C229" s="30" t="s">
        <v>30</v>
      </c>
      <c r="D229" s="31">
        <v>44954</v>
      </c>
      <c r="E229" s="30" t="s">
        <v>34</v>
      </c>
      <c r="F229" s="30" t="s">
        <v>32</v>
      </c>
      <c r="G229" s="32">
        <v>122</v>
      </c>
      <c r="H229" s="32">
        <v>115</v>
      </c>
      <c r="I229" s="33">
        <v>649</v>
      </c>
      <c r="J229" s="32">
        <v>650</v>
      </c>
      <c r="K229" s="33">
        <f t="shared" si="3"/>
        <v>79178</v>
      </c>
      <c r="L229" s="33">
        <f t="shared" si="3"/>
        <v>74750</v>
      </c>
    </row>
    <row r="230" spans="3:12" ht="13.15" hidden="1" x14ac:dyDescent="0.4">
      <c r="C230" s="30" t="s">
        <v>30</v>
      </c>
      <c r="D230" s="31">
        <v>44954</v>
      </c>
      <c r="E230" s="30" t="s">
        <v>34</v>
      </c>
      <c r="F230" s="30" t="s">
        <v>35</v>
      </c>
      <c r="G230" s="32">
        <v>83</v>
      </c>
      <c r="H230" s="32">
        <v>70</v>
      </c>
      <c r="I230" s="33">
        <v>980</v>
      </c>
      <c r="J230" s="32">
        <v>1000</v>
      </c>
      <c r="K230" s="33">
        <f t="shared" si="3"/>
        <v>81340</v>
      </c>
      <c r="L230" s="33">
        <f t="shared" si="3"/>
        <v>70000</v>
      </c>
    </row>
    <row r="231" spans="3:12" ht="13.15" hidden="1" x14ac:dyDescent="0.4">
      <c r="C231" s="30" t="s">
        <v>30</v>
      </c>
      <c r="D231" s="31">
        <v>44955</v>
      </c>
      <c r="E231" s="30" t="s">
        <v>31</v>
      </c>
      <c r="F231" s="30" t="s">
        <v>32</v>
      </c>
      <c r="H231" s="32">
        <v>35</v>
      </c>
      <c r="I231" s="33">
        <v>696</v>
      </c>
      <c r="J231" s="32">
        <v>700</v>
      </c>
      <c r="K231" s="33">
        <f t="shared" si="3"/>
        <v>0</v>
      </c>
      <c r="L231" s="33">
        <f t="shared" si="3"/>
        <v>24500</v>
      </c>
    </row>
    <row r="232" spans="3:12" ht="13.15" hidden="1" x14ac:dyDescent="0.4">
      <c r="C232" s="30" t="s">
        <v>33</v>
      </c>
      <c r="D232" s="31">
        <v>44955</v>
      </c>
      <c r="E232" s="30" t="s">
        <v>34</v>
      </c>
      <c r="F232" s="30" t="s">
        <v>35</v>
      </c>
      <c r="G232" s="32">
        <v>135</v>
      </c>
      <c r="H232" s="32">
        <v>155</v>
      </c>
      <c r="I232" s="33">
        <v>299</v>
      </c>
      <c r="J232" s="32">
        <v>300</v>
      </c>
      <c r="K232" s="33">
        <f t="shared" si="3"/>
        <v>40365</v>
      </c>
      <c r="L232" s="33">
        <f t="shared" si="3"/>
        <v>46500</v>
      </c>
    </row>
    <row r="233" spans="3:12" ht="13.15" hidden="1" x14ac:dyDescent="0.4">
      <c r="C233" s="30" t="s">
        <v>33</v>
      </c>
      <c r="D233" s="31">
        <v>44955</v>
      </c>
      <c r="E233" s="30" t="s">
        <v>31</v>
      </c>
      <c r="F233" s="30" t="s">
        <v>32</v>
      </c>
      <c r="H233" s="32">
        <v>15</v>
      </c>
      <c r="I233" s="33">
        <v>291</v>
      </c>
      <c r="J233" s="32">
        <v>290</v>
      </c>
      <c r="K233" s="33">
        <f t="shared" si="3"/>
        <v>0</v>
      </c>
      <c r="L233" s="33">
        <f t="shared" si="3"/>
        <v>4350</v>
      </c>
    </row>
    <row r="234" spans="3:12" ht="13.15" hidden="1" x14ac:dyDescent="0.4">
      <c r="C234" s="30" t="s">
        <v>33</v>
      </c>
      <c r="D234" s="31">
        <v>44955</v>
      </c>
      <c r="E234" s="30" t="s">
        <v>34</v>
      </c>
      <c r="F234" s="30" t="s">
        <v>32</v>
      </c>
      <c r="G234" s="32">
        <v>10</v>
      </c>
      <c r="H234" s="32">
        <v>10</v>
      </c>
      <c r="I234" s="33">
        <v>291</v>
      </c>
      <c r="J234" s="32">
        <v>290</v>
      </c>
      <c r="K234" s="33">
        <f t="shared" si="3"/>
        <v>2910</v>
      </c>
      <c r="L234" s="33">
        <f t="shared" si="3"/>
        <v>2900</v>
      </c>
    </row>
    <row r="235" spans="3:12" ht="13.15" x14ac:dyDescent="0.4">
      <c r="C235" s="30" t="s">
        <v>30</v>
      </c>
      <c r="D235" s="31">
        <v>44955</v>
      </c>
      <c r="E235" s="30" t="s">
        <v>31</v>
      </c>
      <c r="F235" s="30" t="s">
        <v>35</v>
      </c>
      <c r="G235" s="32">
        <v>20</v>
      </c>
      <c r="H235" s="32">
        <v>20</v>
      </c>
      <c r="I235" s="33">
        <v>1110</v>
      </c>
      <c r="J235" s="32">
        <v>1100</v>
      </c>
      <c r="K235" s="33">
        <f t="shared" si="3"/>
        <v>22200</v>
      </c>
      <c r="L235" s="33">
        <f t="shared" si="3"/>
        <v>22000</v>
      </c>
    </row>
    <row r="236" spans="3:12" ht="13.15" hidden="1" x14ac:dyDescent="0.4">
      <c r="C236" s="30" t="s">
        <v>33</v>
      </c>
      <c r="D236" s="31">
        <v>44955</v>
      </c>
      <c r="E236" s="30" t="s">
        <v>31</v>
      </c>
      <c r="F236" s="30" t="s">
        <v>35</v>
      </c>
      <c r="G236" s="32">
        <v>20</v>
      </c>
      <c r="H236" s="32">
        <v>15</v>
      </c>
      <c r="I236" s="33">
        <v>329</v>
      </c>
      <c r="J236" s="32">
        <v>340</v>
      </c>
      <c r="K236" s="33">
        <f t="shared" si="3"/>
        <v>6580</v>
      </c>
      <c r="L236" s="33">
        <f t="shared" si="3"/>
        <v>5100</v>
      </c>
    </row>
    <row r="237" spans="3:12" ht="13.15" hidden="1" x14ac:dyDescent="0.4">
      <c r="C237" s="30" t="s">
        <v>30</v>
      </c>
      <c r="D237" s="31">
        <v>44955</v>
      </c>
      <c r="E237" s="30" t="s">
        <v>34</v>
      </c>
      <c r="F237" s="30" t="s">
        <v>32</v>
      </c>
      <c r="G237" s="32">
        <v>122</v>
      </c>
      <c r="H237" s="32">
        <v>115</v>
      </c>
      <c r="I237" s="33">
        <v>644</v>
      </c>
      <c r="J237" s="32">
        <v>650</v>
      </c>
      <c r="K237" s="33">
        <f t="shared" si="3"/>
        <v>78568</v>
      </c>
      <c r="L237" s="33">
        <f t="shared" si="3"/>
        <v>74750</v>
      </c>
    </row>
    <row r="238" spans="3:12" ht="13.15" hidden="1" x14ac:dyDescent="0.4">
      <c r="C238" s="30" t="s">
        <v>30</v>
      </c>
      <c r="D238" s="31">
        <v>44955</v>
      </c>
      <c r="E238" s="30" t="s">
        <v>34</v>
      </c>
      <c r="F238" s="30" t="s">
        <v>35</v>
      </c>
      <c r="G238" s="32">
        <v>88</v>
      </c>
      <c r="H238" s="32">
        <v>80</v>
      </c>
      <c r="I238" s="33">
        <v>972</v>
      </c>
      <c r="J238" s="32">
        <v>1000</v>
      </c>
      <c r="K238" s="33">
        <f t="shared" si="3"/>
        <v>85536</v>
      </c>
      <c r="L238" s="33">
        <f t="shared" si="3"/>
        <v>80000</v>
      </c>
    </row>
    <row r="239" spans="3:12" ht="13.15" hidden="1" x14ac:dyDescent="0.4">
      <c r="C239" s="30" t="s">
        <v>30</v>
      </c>
      <c r="D239" s="31">
        <v>44956</v>
      </c>
      <c r="E239" s="30" t="s">
        <v>31</v>
      </c>
      <c r="F239" s="30" t="s">
        <v>32</v>
      </c>
      <c r="H239" s="32">
        <v>35</v>
      </c>
      <c r="I239" s="33">
        <v>685</v>
      </c>
      <c r="J239" s="32">
        <v>700</v>
      </c>
      <c r="K239" s="33">
        <f t="shared" si="3"/>
        <v>0</v>
      </c>
      <c r="L239" s="33">
        <f t="shared" si="3"/>
        <v>24500</v>
      </c>
    </row>
    <row r="240" spans="3:12" ht="13.15" hidden="1" x14ac:dyDescent="0.4">
      <c r="C240" s="30" t="s">
        <v>33</v>
      </c>
      <c r="D240" s="31">
        <v>44956</v>
      </c>
      <c r="E240" s="30" t="s">
        <v>34</v>
      </c>
      <c r="F240" s="30" t="s">
        <v>35</v>
      </c>
      <c r="G240" s="32">
        <v>135</v>
      </c>
      <c r="H240" s="32">
        <v>150</v>
      </c>
      <c r="I240" s="33">
        <v>295</v>
      </c>
      <c r="J240" s="32">
        <v>300</v>
      </c>
      <c r="K240" s="33">
        <f t="shared" si="3"/>
        <v>39825</v>
      </c>
      <c r="L240" s="33">
        <f t="shared" si="3"/>
        <v>45000</v>
      </c>
    </row>
    <row r="241" spans="3:12" ht="13.15" hidden="1" x14ac:dyDescent="0.4">
      <c r="C241" s="30" t="s">
        <v>33</v>
      </c>
      <c r="D241" s="31">
        <v>44956</v>
      </c>
      <c r="E241" s="30" t="s">
        <v>31</v>
      </c>
      <c r="F241" s="30" t="s">
        <v>32</v>
      </c>
      <c r="H241" s="32">
        <v>15</v>
      </c>
      <c r="I241" s="33">
        <v>284</v>
      </c>
      <c r="J241" s="32">
        <v>290</v>
      </c>
      <c r="K241" s="33">
        <f t="shared" si="3"/>
        <v>0</v>
      </c>
      <c r="L241" s="33">
        <f t="shared" si="3"/>
        <v>4350</v>
      </c>
    </row>
    <row r="242" spans="3:12" ht="13.15" hidden="1" x14ac:dyDescent="0.4">
      <c r="C242" s="30" t="s">
        <v>30</v>
      </c>
      <c r="D242" s="31">
        <v>44956</v>
      </c>
      <c r="E242" s="30" t="s">
        <v>34</v>
      </c>
      <c r="F242" s="30" t="s">
        <v>35</v>
      </c>
      <c r="G242" s="32">
        <v>83</v>
      </c>
      <c r="H242" s="32">
        <v>80</v>
      </c>
      <c r="I242" s="33">
        <v>960</v>
      </c>
      <c r="J242" s="32">
        <v>1000</v>
      </c>
      <c r="K242" s="33">
        <f t="shared" si="3"/>
        <v>79680</v>
      </c>
      <c r="L242" s="33">
        <f t="shared" si="3"/>
        <v>80000</v>
      </c>
    </row>
    <row r="243" spans="3:12" ht="13.15" hidden="1" x14ac:dyDescent="0.4">
      <c r="C243" s="30" t="s">
        <v>33</v>
      </c>
      <c r="D243" s="31">
        <v>44956</v>
      </c>
      <c r="E243" s="30" t="s">
        <v>34</v>
      </c>
      <c r="F243" s="30" t="s">
        <v>32</v>
      </c>
      <c r="G243" s="32">
        <v>10</v>
      </c>
      <c r="H243" s="32">
        <v>10</v>
      </c>
      <c r="I243" s="33">
        <v>284</v>
      </c>
      <c r="J243" s="32">
        <v>290</v>
      </c>
      <c r="K243" s="33">
        <f t="shared" si="3"/>
        <v>2840</v>
      </c>
      <c r="L243" s="33">
        <f t="shared" si="3"/>
        <v>2900</v>
      </c>
    </row>
    <row r="244" spans="3:12" ht="13.15" hidden="1" x14ac:dyDescent="0.4">
      <c r="C244" s="30" t="s">
        <v>30</v>
      </c>
      <c r="D244" s="31">
        <v>44956</v>
      </c>
      <c r="E244" s="30" t="s">
        <v>34</v>
      </c>
      <c r="F244" s="30" t="s">
        <v>32</v>
      </c>
      <c r="G244" s="32">
        <v>122</v>
      </c>
      <c r="H244" s="32">
        <v>115</v>
      </c>
      <c r="I244" s="33">
        <v>639</v>
      </c>
      <c r="J244" s="32">
        <v>650</v>
      </c>
      <c r="K244" s="33">
        <f t="shared" si="3"/>
        <v>77958</v>
      </c>
      <c r="L244" s="33">
        <f t="shared" si="3"/>
        <v>74750</v>
      </c>
    </row>
    <row r="245" spans="3:12" ht="13.15" x14ac:dyDescent="0.4">
      <c r="C245" s="30" t="s">
        <v>30</v>
      </c>
      <c r="D245" s="31">
        <v>44956</v>
      </c>
      <c r="E245" s="30" t="s">
        <v>31</v>
      </c>
      <c r="F245" s="30" t="s">
        <v>35</v>
      </c>
      <c r="G245" s="32">
        <v>25</v>
      </c>
      <c r="H245" s="32">
        <v>20</v>
      </c>
      <c r="I245" s="33">
        <v>1013</v>
      </c>
      <c r="J245" s="32">
        <v>1100</v>
      </c>
      <c r="K245" s="33">
        <f t="shared" si="3"/>
        <v>25325</v>
      </c>
      <c r="L245" s="33">
        <f t="shared" si="3"/>
        <v>22000</v>
      </c>
    </row>
    <row r="246" spans="3:12" ht="13.15" hidden="1" x14ac:dyDescent="0.4">
      <c r="C246" s="30" t="s">
        <v>33</v>
      </c>
      <c r="D246" s="31">
        <v>44956</v>
      </c>
      <c r="E246" s="30" t="s">
        <v>31</v>
      </c>
      <c r="F246" s="30" t="s">
        <v>35</v>
      </c>
      <c r="G246" s="32">
        <v>25</v>
      </c>
      <c r="H246" s="32">
        <v>15</v>
      </c>
      <c r="I246" s="33">
        <v>337</v>
      </c>
      <c r="J246" s="32">
        <v>340</v>
      </c>
      <c r="K246" s="33">
        <f t="shared" si="3"/>
        <v>8425</v>
      </c>
      <c r="L246" s="33">
        <f t="shared" si="3"/>
        <v>5100</v>
      </c>
    </row>
    <row r="247" spans="3:12" ht="13.15" hidden="1" x14ac:dyDescent="0.4">
      <c r="C247" s="30" t="s">
        <v>30</v>
      </c>
      <c r="D247" s="31">
        <v>44957</v>
      </c>
      <c r="E247" s="30" t="s">
        <v>31</v>
      </c>
      <c r="F247" s="30" t="s">
        <v>32</v>
      </c>
      <c r="H247" s="32">
        <v>30</v>
      </c>
      <c r="I247" s="33">
        <v>681</v>
      </c>
      <c r="J247" s="32">
        <v>700</v>
      </c>
      <c r="K247" s="33">
        <f t="shared" si="3"/>
        <v>0</v>
      </c>
      <c r="L247" s="33">
        <f t="shared" si="3"/>
        <v>21000</v>
      </c>
    </row>
    <row r="248" spans="3:12" ht="13.15" hidden="1" x14ac:dyDescent="0.4">
      <c r="C248" s="30" t="s">
        <v>33</v>
      </c>
      <c r="D248" s="31">
        <v>44957</v>
      </c>
      <c r="E248" s="30" t="s">
        <v>31</v>
      </c>
      <c r="F248" s="30" t="s">
        <v>32</v>
      </c>
      <c r="H248" s="32">
        <v>15</v>
      </c>
      <c r="I248" s="33">
        <v>299</v>
      </c>
      <c r="J248" s="32">
        <v>290</v>
      </c>
      <c r="K248" s="33">
        <f t="shared" si="3"/>
        <v>0</v>
      </c>
      <c r="L248" s="33">
        <f t="shared" si="3"/>
        <v>4350</v>
      </c>
    </row>
    <row r="249" spans="3:12" ht="13.15" hidden="1" x14ac:dyDescent="0.4">
      <c r="C249" s="30" t="s">
        <v>33</v>
      </c>
      <c r="D249" s="31">
        <v>44957</v>
      </c>
      <c r="E249" s="30" t="s">
        <v>34</v>
      </c>
      <c r="F249" s="30" t="s">
        <v>35</v>
      </c>
      <c r="G249" s="32">
        <v>155</v>
      </c>
      <c r="H249" s="32">
        <v>140</v>
      </c>
      <c r="I249" s="33">
        <v>260</v>
      </c>
      <c r="J249" s="32">
        <v>300</v>
      </c>
      <c r="K249" s="33">
        <f t="shared" si="3"/>
        <v>40300</v>
      </c>
      <c r="L249" s="33">
        <f t="shared" si="3"/>
        <v>42000</v>
      </c>
    </row>
    <row r="250" spans="3:12" ht="13.15" hidden="1" x14ac:dyDescent="0.4">
      <c r="C250" s="30" t="s">
        <v>33</v>
      </c>
      <c r="D250" s="31">
        <v>44957</v>
      </c>
      <c r="E250" s="30" t="s">
        <v>34</v>
      </c>
      <c r="F250" s="30" t="s">
        <v>32</v>
      </c>
      <c r="G250" s="32">
        <v>10</v>
      </c>
      <c r="H250" s="32">
        <v>10</v>
      </c>
      <c r="I250" s="33">
        <v>299</v>
      </c>
      <c r="J250" s="32">
        <v>290</v>
      </c>
      <c r="K250" s="33">
        <f t="shared" si="3"/>
        <v>2990</v>
      </c>
      <c r="L250" s="33">
        <f t="shared" si="3"/>
        <v>2900</v>
      </c>
    </row>
    <row r="251" spans="3:12" ht="13.15" x14ac:dyDescent="0.4">
      <c r="C251" s="30" t="s">
        <v>30</v>
      </c>
      <c r="D251" s="31">
        <v>44957</v>
      </c>
      <c r="E251" s="30" t="s">
        <v>31</v>
      </c>
      <c r="F251" s="30" t="s">
        <v>35</v>
      </c>
      <c r="G251" s="32">
        <v>25</v>
      </c>
      <c r="H251" s="32">
        <v>20</v>
      </c>
      <c r="I251" s="33">
        <v>988</v>
      </c>
      <c r="J251" s="32">
        <v>1100</v>
      </c>
      <c r="K251" s="33">
        <f t="shared" si="3"/>
        <v>24700</v>
      </c>
      <c r="L251" s="33">
        <f t="shared" si="3"/>
        <v>22000</v>
      </c>
    </row>
    <row r="252" spans="3:12" ht="13.15" hidden="1" x14ac:dyDescent="0.4">
      <c r="C252" s="30" t="s">
        <v>33</v>
      </c>
      <c r="D252" s="31">
        <v>44957</v>
      </c>
      <c r="E252" s="30" t="s">
        <v>31</v>
      </c>
      <c r="F252" s="30" t="s">
        <v>35</v>
      </c>
      <c r="G252" s="32">
        <v>25</v>
      </c>
      <c r="H252" s="32">
        <v>15</v>
      </c>
      <c r="I252" s="33">
        <v>321</v>
      </c>
      <c r="J252" s="32">
        <v>340</v>
      </c>
      <c r="K252" s="33">
        <f t="shared" si="3"/>
        <v>8025</v>
      </c>
      <c r="L252" s="33">
        <f t="shared" si="3"/>
        <v>5100</v>
      </c>
    </row>
    <row r="253" spans="3:12" ht="13.15" hidden="1" x14ac:dyDescent="0.4">
      <c r="C253" s="30" t="s">
        <v>30</v>
      </c>
      <c r="D253" s="31">
        <v>44957</v>
      </c>
      <c r="E253" s="30" t="s">
        <v>34</v>
      </c>
      <c r="F253" s="30" t="s">
        <v>32</v>
      </c>
      <c r="G253" s="32">
        <v>122</v>
      </c>
      <c r="H253" s="32">
        <v>115</v>
      </c>
      <c r="I253" s="33">
        <v>638</v>
      </c>
      <c r="J253" s="32">
        <v>650</v>
      </c>
      <c r="K253" s="33">
        <f t="shared" si="3"/>
        <v>77836</v>
      </c>
      <c r="L253" s="33">
        <f t="shared" si="3"/>
        <v>74750</v>
      </c>
    </row>
    <row r="254" spans="3:12" ht="13.15" hidden="1" x14ac:dyDescent="0.4">
      <c r="C254" s="30" t="s">
        <v>30</v>
      </c>
      <c r="D254" s="31">
        <v>44957</v>
      </c>
      <c r="E254" s="30" t="s">
        <v>34</v>
      </c>
      <c r="F254" s="30" t="s">
        <v>35</v>
      </c>
      <c r="G254" s="32">
        <v>93</v>
      </c>
      <c r="H254" s="32">
        <v>80</v>
      </c>
      <c r="I254" s="33">
        <v>960</v>
      </c>
      <c r="J254" s="32">
        <v>1000</v>
      </c>
      <c r="K254" s="33">
        <f t="shared" si="3"/>
        <v>89280</v>
      </c>
      <c r="L254" s="33">
        <f t="shared" si="3"/>
        <v>80000</v>
      </c>
    </row>
    <row r="255" spans="3:12" ht="13.15" x14ac:dyDescent="0.4"/>
    <row r="256" spans="3:12" ht="13.15" x14ac:dyDescent="0.4"/>
    <row r="257" ht="13.15" x14ac:dyDescent="0.4"/>
    <row r="258" ht="13.15" x14ac:dyDescent="0.4"/>
    <row r="259" ht="13.15" x14ac:dyDescent="0.4"/>
    <row r="260" ht="13.15" x14ac:dyDescent="0.4"/>
    <row r="261" ht="13.15" x14ac:dyDescent="0.4"/>
    <row r="262" ht="13.15" x14ac:dyDescent="0.4"/>
    <row r="263" ht="13.15" x14ac:dyDescent="0.4"/>
    <row r="264" ht="13.15" x14ac:dyDescent="0.4"/>
    <row r="265" ht="13.15" x14ac:dyDescent="0.4"/>
    <row r="266" ht="13.15" x14ac:dyDescent="0.4"/>
    <row r="267" ht="13.15" x14ac:dyDescent="0.4"/>
    <row r="268" ht="13.15" x14ac:dyDescent="0.4"/>
    <row r="269" ht="13.15" x14ac:dyDescent="0.4"/>
    <row r="270" ht="13.15" x14ac:dyDescent="0.4"/>
    <row r="271" ht="13.15" x14ac:dyDescent="0.4"/>
    <row r="272" ht="13.15" x14ac:dyDescent="0.4"/>
    <row r="273" ht="13.15" x14ac:dyDescent="0.4"/>
    <row r="274" ht="13.15" x14ac:dyDescent="0.4"/>
    <row r="275" ht="13.15" x14ac:dyDescent="0.4"/>
    <row r="276" ht="13.15" x14ac:dyDescent="0.4"/>
    <row r="277" ht="13.15" x14ac:dyDescent="0.4"/>
    <row r="278" ht="13.15" x14ac:dyDescent="0.4"/>
    <row r="279" ht="13.15" x14ac:dyDescent="0.4"/>
    <row r="280" ht="13.15" x14ac:dyDescent="0.4"/>
    <row r="281" ht="13.15" x14ac:dyDescent="0.4"/>
    <row r="282" ht="13.15" x14ac:dyDescent="0.4"/>
    <row r="283" ht="13.15" x14ac:dyDescent="0.4"/>
    <row r="284" ht="13.15" x14ac:dyDescent="0.4"/>
    <row r="285" ht="13.15" x14ac:dyDescent="0.4"/>
    <row r="286" ht="13.15" x14ac:dyDescent="0.4"/>
    <row r="287" ht="13.15" x14ac:dyDescent="0.4"/>
    <row r="288" ht="13.15" x14ac:dyDescent="0.4"/>
    <row r="289" ht="13.15" x14ac:dyDescent="0.4"/>
    <row r="290" ht="13.15" x14ac:dyDescent="0.4"/>
    <row r="291" ht="13.15" x14ac:dyDescent="0.4"/>
    <row r="292" ht="13.15" x14ac:dyDescent="0.4"/>
    <row r="293" ht="13.15" x14ac:dyDescent="0.4"/>
    <row r="294" ht="13.15" x14ac:dyDescent="0.4"/>
    <row r="295" ht="13.15" x14ac:dyDescent="0.4"/>
    <row r="296" ht="13.15" x14ac:dyDescent="0.4"/>
    <row r="297" ht="13.15" x14ac:dyDescent="0.4"/>
    <row r="298" ht="13.15" x14ac:dyDescent="0.4"/>
    <row r="299" ht="13.15" x14ac:dyDescent="0.4"/>
    <row r="300" ht="13.15" x14ac:dyDescent="0.4"/>
    <row r="301" ht="13.15" x14ac:dyDescent="0.4"/>
    <row r="302" ht="13.15" x14ac:dyDescent="0.4"/>
    <row r="303" ht="13.15" x14ac:dyDescent="0.4"/>
    <row r="304" ht="13.15" x14ac:dyDescent="0.4"/>
    <row r="305" ht="13.15" x14ac:dyDescent="0.4"/>
    <row r="306" ht="13.15" x14ac:dyDescent="0.4"/>
    <row r="307" ht="13.15" x14ac:dyDescent="0.4"/>
    <row r="308" ht="13.15" x14ac:dyDescent="0.4"/>
    <row r="309" ht="13.15" x14ac:dyDescent="0.4"/>
    <row r="310" ht="13.15" x14ac:dyDescent="0.4"/>
    <row r="311" ht="13.15" x14ac:dyDescent="0.4"/>
    <row r="312" ht="13.15" x14ac:dyDescent="0.4"/>
    <row r="313" ht="13.15" x14ac:dyDescent="0.4"/>
    <row r="314" ht="13.15" x14ac:dyDescent="0.4"/>
    <row r="315" ht="13.15" x14ac:dyDescent="0.4"/>
    <row r="316" ht="13.15" x14ac:dyDescent="0.4"/>
    <row r="317" ht="13.15" x14ac:dyDescent="0.4"/>
    <row r="318" ht="13.15" x14ac:dyDescent="0.4"/>
    <row r="319" ht="13.15" x14ac:dyDescent="0.4"/>
    <row r="320" ht="13.15" x14ac:dyDescent="0.4"/>
    <row r="321" ht="13.15" x14ac:dyDescent="0.4"/>
    <row r="322" ht="13.15" x14ac:dyDescent="0.4"/>
    <row r="323" ht="13.15" x14ac:dyDescent="0.4"/>
    <row r="324" ht="13.15" x14ac:dyDescent="0.4"/>
    <row r="325" ht="13.15" x14ac:dyDescent="0.4"/>
    <row r="326" ht="13.15" x14ac:dyDescent="0.4"/>
    <row r="327" ht="13.15" x14ac:dyDescent="0.4"/>
    <row r="328" ht="13.15" x14ac:dyDescent="0.4"/>
    <row r="329" ht="13.15" x14ac:dyDescent="0.4"/>
    <row r="330" ht="13.15" x14ac:dyDescent="0.4"/>
    <row r="331" ht="13.15" x14ac:dyDescent="0.4"/>
    <row r="332" ht="13.15" x14ac:dyDescent="0.4"/>
    <row r="333" ht="13.15" x14ac:dyDescent="0.4"/>
    <row r="334" ht="13.15" x14ac:dyDescent="0.4"/>
    <row r="335" ht="13.15" x14ac:dyDescent="0.4"/>
    <row r="336" ht="13.15" x14ac:dyDescent="0.4"/>
    <row r="337" ht="13.15" x14ac:dyDescent="0.4"/>
    <row r="338" ht="13.15" x14ac:dyDescent="0.4"/>
    <row r="339" ht="13.15" x14ac:dyDescent="0.4"/>
    <row r="340" ht="13.15" x14ac:dyDescent="0.4"/>
    <row r="341" ht="13.15" x14ac:dyDescent="0.4"/>
    <row r="342" ht="13.15" x14ac:dyDescent="0.4"/>
    <row r="343" ht="13.15" x14ac:dyDescent="0.4"/>
    <row r="344" ht="13.15" x14ac:dyDescent="0.4"/>
    <row r="345" ht="13.15" x14ac:dyDescent="0.4"/>
    <row r="346" ht="13.15" x14ac:dyDescent="0.4"/>
    <row r="347" ht="13.15" x14ac:dyDescent="0.4"/>
    <row r="348" ht="13.15" x14ac:dyDescent="0.4"/>
    <row r="349" ht="13.15" x14ac:dyDescent="0.4"/>
    <row r="350" ht="13.15" x14ac:dyDescent="0.4"/>
    <row r="351" ht="13.15" x14ac:dyDescent="0.4"/>
    <row r="352" ht="13.15" x14ac:dyDescent="0.4"/>
    <row r="353" ht="13.15" x14ac:dyDescent="0.4"/>
    <row r="354" ht="13.15" x14ac:dyDescent="0.4"/>
    <row r="355" ht="13.15" x14ac:dyDescent="0.4"/>
    <row r="356" ht="13.15" x14ac:dyDescent="0.4"/>
    <row r="357" ht="13.15" x14ac:dyDescent="0.4"/>
    <row r="358" ht="13.15" x14ac:dyDescent="0.4"/>
    <row r="359" ht="13.15" x14ac:dyDescent="0.4"/>
    <row r="360" ht="13.15" x14ac:dyDescent="0.4"/>
    <row r="361" ht="13.15" x14ac:dyDescent="0.4"/>
    <row r="362" ht="13.15" x14ac:dyDescent="0.4"/>
    <row r="363" ht="13.15" x14ac:dyDescent="0.4"/>
    <row r="364" ht="13.15" x14ac:dyDescent="0.4"/>
    <row r="365" ht="13.15" x14ac:dyDescent="0.4"/>
    <row r="366" ht="13.15" x14ac:dyDescent="0.4"/>
    <row r="367" ht="13.15" x14ac:dyDescent="0.4"/>
    <row r="368" ht="13.15" x14ac:dyDescent="0.4"/>
    <row r="369" ht="13.15" x14ac:dyDescent="0.4"/>
    <row r="370" ht="13.15" x14ac:dyDescent="0.4"/>
    <row r="371" ht="13.15" x14ac:dyDescent="0.4"/>
    <row r="372" ht="13.15" x14ac:dyDescent="0.4"/>
    <row r="373" ht="13.15" x14ac:dyDescent="0.4"/>
    <row r="374" ht="13.15" x14ac:dyDescent="0.4"/>
    <row r="375" ht="13.15" x14ac:dyDescent="0.4"/>
    <row r="376" ht="13.15" x14ac:dyDescent="0.4"/>
    <row r="377" ht="13.15" x14ac:dyDescent="0.4"/>
    <row r="378" ht="13.15" x14ac:dyDescent="0.4"/>
    <row r="379" ht="13.15" x14ac:dyDescent="0.4"/>
    <row r="380" ht="13.15" x14ac:dyDescent="0.4"/>
    <row r="381" ht="13.15" x14ac:dyDescent="0.4"/>
    <row r="382" ht="13.15" x14ac:dyDescent="0.4"/>
    <row r="383" ht="13.15" x14ac:dyDescent="0.4"/>
    <row r="384" ht="13.15" x14ac:dyDescent="0.4"/>
    <row r="385" ht="13.15" x14ac:dyDescent="0.4"/>
    <row r="386" ht="13.15" x14ac:dyDescent="0.4"/>
    <row r="387" ht="13.15" x14ac:dyDescent="0.4"/>
    <row r="388" ht="13.15" x14ac:dyDescent="0.4"/>
    <row r="389" ht="13.15" x14ac:dyDescent="0.4"/>
    <row r="390" ht="13.15" x14ac:dyDescent="0.4"/>
    <row r="391" ht="13.15" x14ac:dyDescent="0.4"/>
    <row r="392" ht="13.15" x14ac:dyDescent="0.4"/>
    <row r="393" ht="13.15" x14ac:dyDescent="0.4"/>
    <row r="394" ht="13.15" x14ac:dyDescent="0.4"/>
    <row r="395" ht="13.15" x14ac:dyDescent="0.4"/>
    <row r="396" ht="13.15" x14ac:dyDescent="0.4"/>
    <row r="397" ht="13.15" x14ac:dyDescent="0.4"/>
    <row r="398" ht="13.15" x14ac:dyDescent="0.4"/>
    <row r="399" ht="13.15" x14ac:dyDescent="0.4"/>
    <row r="400" ht="13.15" x14ac:dyDescent="0.4"/>
    <row r="401" ht="13.15" x14ac:dyDescent="0.4"/>
    <row r="402" ht="13.15" x14ac:dyDescent="0.4"/>
    <row r="403" ht="13.15" x14ac:dyDescent="0.4"/>
    <row r="404" ht="13.15" x14ac:dyDescent="0.4"/>
    <row r="405" ht="13.15" x14ac:dyDescent="0.4"/>
    <row r="406" ht="13.15" x14ac:dyDescent="0.4"/>
    <row r="407" ht="13.15" x14ac:dyDescent="0.4"/>
    <row r="408" ht="13.15" x14ac:dyDescent="0.4"/>
    <row r="409" ht="13.15" x14ac:dyDescent="0.4"/>
    <row r="410" ht="13.15" x14ac:dyDescent="0.4"/>
    <row r="411" ht="13.15" x14ac:dyDescent="0.4"/>
    <row r="412" ht="13.15" x14ac:dyDescent="0.4"/>
    <row r="413" ht="13.15" x14ac:dyDescent="0.4"/>
    <row r="414" ht="13.15" x14ac:dyDescent="0.4"/>
    <row r="415" ht="13.15" x14ac:dyDescent="0.4"/>
    <row r="416" ht="13.15" x14ac:dyDescent="0.4"/>
    <row r="417" ht="13.15" x14ac:dyDescent="0.4"/>
    <row r="418" ht="13.15" x14ac:dyDescent="0.4"/>
    <row r="419" ht="13.15" x14ac:dyDescent="0.4"/>
    <row r="420" ht="13.15" x14ac:dyDescent="0.4"/>
    <row r="421" ht="13.15" x14ac:dyDescent="0.4"/>
    <row r="422" ht="13.15" x14ac:dyDescent="0.4"/>
    <row r="423" ht="13.15" x14ac:dyDescent="0.4"/>
    <row r="424" ht="13.15" x14ac:dyDescent="0.4"/>
    <row r="425" ht="13.15" x14ac:dyDescent="0.4"/>
    <row r="426" ht="13.15" x14ac:dyDescent="0.4"/>
    <row r="427" ht="13.15" x14ac:dyDescent="0.4"/>
    <row r="428" ht="13.15" x14ac:dyDescent="0.4"/>
    <row r="429" ht="13.15" x14ac:dyDescent="0.4"/>
    <row r="430" ht="13.15" x14ac:dyDescent="0.4"/>
    <row r="431" ht="13.15" x14ac:dyDescent="0.4"/>
    <row r="432" ht="13.15" x14ac:dyDescent="0.4"/>
    <row r="433" ht="13.15" x14ac:dyDescent="0.4"/>
    <row r="434" ht="13.15" x14ac:dyDescent="0.4"/>
    <row r="435" ht="13.15" x14ac:dyDescent="0.4"/>
    <row r="436" ht="13.15" x14ac:dyDescent="0.4"/>
    <row r="437" ht="13.15" x14ac:dyDescent="0.4"/>
    <row r="438" ht="13.15" x14ac:dyDescent="0.4"/>
    <row r="439" ht="13.15" x14ac:dyDescent="0.4"/>
    <row r="440" ht="13.15" x14ac:dyDescent="0.4"/>
    <row r="441" ht="13.15" x14ac:dyDescent="0.4"/>
    <row r="442" ht="13.15" x14ac:dyDescent="0.4"/>
    <row r="443" ht="13.15" x14ac:dyDescent="0.4"/>
    <row r="444" ht="13.15" x14ac:dyDescent="0.4"/>
    <row r="445" ht="13.15" x14ac:dyDescent="0.4"/>
    <row r="446" ht="13.15" x14ac:dyDescent="0.4"/>
    <row r="447" ht="13.15" x14ac:dyDescent="0.4"/>
    <row r="448" ht="13.15" x14ac:dyDescent="0.4"/>
    <row r="449" ht="13.15" x14ac:dyDescent="0.4"/>
    <row r="450" ht="13.15" x14ac:dyDescent="0.4"/>
    <row r="451" ht="13.15" x14ac:dyDescent="0.4"/>
    <row r="452" ht="13.15" x14ac:dyDescent="0.4"/>
    <row r="453" ht="13.15" x14ac:dyDescent="0.4"/>
    <row r="454" ht="13.15" x14ac:dyDescent="0.4"/>
    <row r="455" ht="13.15" x14ac:dyDescent="0.4"/>
    <row r="456" ht="13.15" x14ac:dyDescent="0.4"/>
    <row r="457" ht="13.15" x14ac:dyDescent="0.4"/>
    <row r="458" ht="13.15" x14ac:dyDescent="0.4"/>
    <row r="459" ht="13.15" x14ac:dyDescent="0.4"/>
    <row r="460" ht="13.15" x14ac:dyDescent="0.4"/>
    <row r="461" ht="13.15" x14ac:dyDescent="0.4"/>
    <row r="462" ht="13.15" x14ac:dyDescent="0.4"/>
    <row r="463" ht="13.15" x14ac:dyDescent="0.4"/>
    <row r="464" ht="13.15" x14ac:dyDescent="0.4"/>
    <row r="465" ht="13.15" x14ac:dyDescent="0.4"/>
    <row r="466" ht="13.15" x14ac:dyDescent="0.4"/>
    <row r="467" ht="13.15" x14ac:dyDescent="0.4"/>
    <row r="468" ht="13.15" x14ac:dyDescent="0.4"/>
    <row r="469" ht="13.15" x14ac:dyDescent="0.4"/>
    <row r="470" ht="13.15" x14ac:dyDescent="0.4"/>
    <row r="471" ht="13.15" x14ac:dyDescent="0.4"/>
    <row r="472" ht="13.15" x14ac:dyDescent="0.4"/>
    <row r="473" ht="13.15" x14ac:dyDescent="0.4"/>
    <row r="474" ht="13.15" x14ac:dyDescent="0.4"/>
    <row r="475" ht="13.15" x14ac:dyDescent="0.4"/>
    <row r="476" ht="13.15" x14ac:dyDescent="0.4"/>
    <row r="477" ht="13.15" x14ac:dyDescent="0.4"/>
    <row r="478" ht="13.15" x14ac:dyDescent="0.4"/>
    <row r="479" ht="13.15" x14ac:dyDescent="0.4"/>
    <row r="480" ht="13.15" x14ac:dyDescent="0.4"/>
    <row r="481" ht="13.15" x14ac:dyDescent="0.4"/>
    <row r="482" ht="13.15" x14ac:dyDescent="0.4"/>
    <row r="483" ht="13.15" x14ac:dyDescent="0.4"/>
    <row r="484" ht="13.15" x14ac:dyDescent="0.4"/>
    <row r="485" ht="13.15" x14ac:dyDescent="0.4"/>
    <row r="486" ht="13.15" x14ac:dyDescent="0.4"/>
    <row r="487" ht="13.15" x14ac:dyDescent="0.4"/>
    <row r="488" ht="13.15" x14ac:dyDescent="0.4"/>
    <row r="489" ht="13.15" x14ac:dyDescent="0.4"/>
    <row r="490" ht="13.15" x14ac:dyDescent="0.4"/>
    <row r="491" ht="13.15" x14ac:dyDescent="0.4"/>
    <row r="492" ht="13.15" x14ac:dyDescent="0.4"/>
    <row r="493" ht="13.15" x14ac:dyDescent="0.4"/>
    <row r="494" ht="13.15" x14ac:dyDescent="0.4"/>
    <row r="495" ht="13.15" x14ac:dyDescent="0.4"/>
    <row r="496" ht="13.15" x14ac:dyDescent="0.4"/>
    <row r="497" ht="13.15" x14ac:dyDescent="0.4"/>
    <row r="498" ht="13.15" x14ac:dyDescent="0.4"/>
    <row r="499" ht="13.15" x14ac:dyDescent="0.4"/>
    <row r="500" ht="13.15" x14ac:dyDescent="0.4"/>
    <row r="501" ht="13.15" x14ac:dyDescent="0.4"/>
    <row r="502" ht="13.15" x14ac:dyDescent="0.4"/>
    <row r="503" ht="13.15" x14ac:dyDescent="0.4"/>
    <row r="504" ht="13.15" x14ac:dyDescent="0.4"/>
    <row r="505" ht="13.15" x14ac:dyDescent="0.4"/>
    <row r="506" ht="13.15" x14ac:dyDescent="0.4"/>
    <row r="507" ht="13.15" x14ac:dyDescent="0.4"/>
    <row r="508" ht="13.15" x14ac:dyDescent="0.4"/>
    <row r="509" ht="13.15" x14ac:dyDescent="0.4"/>
    <row r="510" ht="13.15" x14ac:dyDescent="0.4"/>
    <row r="511" ht="13.15" x14ac:dyDescent="0.4"/>
    <row r="512" ht="13.15" x14ac:dyDescent="0.4"/>
    <row r="513" ht="13.15" x14ac:dyDescent="0.4"/>
    <row r="514" ht="13.15" x14ac:dyDescent="0.4"/>
    <row r="515" ht="13.15" x14ac:dyDescent="0.4"/>
    <row r="516" ht="13.15" x14ac:dyDescent="0.4"/>
    <row r="517" ht="13.15" x14ac:dyDescent="0.4"/>
    <row r="518" ht="13.15" x14ac:dyDescent="0.4"/>
    <row r="519" ht="13.15" x14ac:dyDescent="0.4"/>
    <row r="520" ht="13.15" x14ac:dyDescent="0.4"/>
    <row r="521" ht="13.15" x14ac:dyDescent="0.4"/>
    <row r="522" ht="13.15" x14ac:dyDescent="0.4"/>
    <row r="523" ht="13.15" x14ac:dyDescent="0.4"/>
    <row r="524" ht="13.15" x14ac:dyDescent="0.4"/>
    <row r="525" ht="13.15" x14ac:dyDescent="0.4"/>
    <row r="526" ht="13.15" x14ac:dyDescent="0.4"/>
    <row r="527" ht="13.15" x14ac:dyDescent="0.4"/>
    <row r="528" ht="13.15" x14ac:dyDescent="0.4"/>
    <row r="529" ht="13.15" x14ac:dyDescent="0.4"/>
    <row r="530" ht="13.15" x14ac:dyDescent="0.4"/>
    <row r="531" ht="13.15" x14ac:dyDescent="0.4"/>
    <row r="532" ht="13.15" x14ac:dyDescent="0.4"/>
    <row r="533" ht="13.15" x14ac:dyDescent="0.4"/>
    <row r="534" ht="13.15" x14ac:dyDescent="0.4"/>
    <row r="535" ht="13.15" x14ac:dyDescent="0.4"/>
    <row r="536" ht="13.15" x14ac:dyDescent="0.4"/>
    <row r="537" ht="13.15" x14ac:dyDescent="0.4"/>
    <row r="538" ht="13.15" x14ac:dyDescent="0.4"/>
    <row r="539" ht="13.15" x14ac:dyDescent="0.4"/>
    <row r="540" ht="13.15" x14ac:dyDescent="0.4"/>
    <row r="541" ht="13.15" x14ac:dyDescent="0.4"/>
    <row r="542" ht="13.15" x14ac:dyDescent="0.4"/>
    <row r="543" ht="13.15" x14ac:dyDescent="0.4"/>
    <row r="544" ht="13.15" x14ac:dyDescent="0.4"/>
    <row r="545" ht="13.15" x14ac:dyDescent="0.4"/>
    <row r="546" ht="13.15" x14ac:dyDescent="0.4"/>
    <row r="547" ht="13.15" x14ac:dyDescent="0.4"/>
    <row r="548" ht="13.15" x14ac:dyDescent="0.4"/>
    <row r="549" ht="13.15" x14ac:dyDescent="0.4"/>
    <row r="550" ht="13.15" x14ac:dyDescent="0.4"/>
    <row r="551" ht="13.15" x14ac:dyDescent="0.4"/>
    <row r="552" ht="13.15" x14ac:dyDescent="0.4"/>
    <row r="553" ht="13.15" x14ac:dyDescent="0.4"/>
    <row r="554" ht="13.15" x14ac:dyDescent="0.4"/>
    <row r="555" ht="13.15" x14ac:dyDescent="0.4"/>
    <row r="556" ht="13.15" x14ac:dyDescent="0.4"/>
    <row r="557" ht="13.15" x14ac:dyDescent="0.4"/>
    <row r="558" ht="13.15" x14ac:dyDescent="0.4"/>
    <row r="559" ht="13.15" x14ac:dyDescent="0.4"/>
    <row r="560" ht="13.15" x14ac:dyDescent="0.4"/>
    <row r="561" ht="13.15" x14ac:dyDescent="0.4"/>
    <row r="562" ht="13.15" x14ac:dyDescent="0.4"/>
    <row r="563" ht="13.15" x14ac:dyDescent="0.4"/>
    <row r="564" ht="13.15" x14ac:dyDescent="0.4"/>
    <row r="565" ht="13.15" x14ac:dyDescent="0.4"/>
    <row r="566" ht="13.15" x14ac:dyDescent="0.4"/>
    <row r="567" ht="13.15" x14ac:dyDescent="0.4"/>
    <row r="568" ht="13.15" x14ac:dyDescent="0.4"/>
    <row r="569" ht="13.15" x14ac:dyDescent="0.4"/>
    <row r="570" ht="13.15" x14ac:dyDescent="0.4"/>
    <row r="571" ht="13.15" x14ac:dyDescent="0.4"/>
    <row r="572" ht="13.15" x14ac:dyDescent="0.4"/>
    <row r="573" ht="13.15" x14ac:dyDescent="0.4"/>
    <row r="574" ht="13.15" x14ac:dyDescent="0.4"/>
    <row r="575" ht="13.15" x14ac:dyDescent="0.4"/>
    <row r="576" ht="13.15" x14ac:dyDescent="0.4"/>
    <row r="577" ht="13.15" x14ac:dyDescent="0.4"/>
    <row r="578" ht="13.15" x14ac:dyDescent="0.4"/>
    <row r="579" ht="13.15" x14ac:dyDescent="0.4"/>
    <row r="580" ht="13.15" x14ac:dyDescent="0.4"/>
    <row r="581" ht="13.15" x14ac:dyDescent="0.4"/>
    <row r="582" ht="13.15" x14ac:dyDescent="0.4"/>
    <row r="583" ht="13.15" x14ac:dyDescent="0.4"/>
    <row r="584" ht="13.15" x14ac:dyDescent="0.4"/>
    <row r="585" ht="13.15" x14ac:dyDescent="0.4"/>
    <row r="586" ht="13.15" x14ac:dyDescent="0.4"/>
    <row r="587" ht="13.15" x14ac:dyDescent="0.4"/>
    <row r="588" ht="13.15" x14ac:dyDescent="0.4"/>
    <row r="589" ht="13.15" x14ac:dyDescent="0.4"/>
    <row r="590" ht="13.15" x14ac:dyDescent="0.4"/>
    <row r="591" ht="13.15" x14ac:dyDescent="0.4"/>
    <row r="592" ht="13.15" x14ac:dyDescent="0.4"/>
    <row r="593" ht="13.15" x14ac:dyDescent="0.4"/>
    <row r="594" ht="13.15" x14ac:dyDescent="0.4"/>
    <row r="595" ht="13.15" x14ac:dyDescent="0.4"/>
    <row r="596" ht="13.15" x14ac:dyDescent="0.4"/>
    <row r="597" ht="13.15" x14ac:dyDescent="0.4"/>
    <row r="598" ht="13.15" x14ac:dyDescent="0.4"/>
    <row r="599" ht="13.15" x14ac:dyDescent="0.4"/>
    <row r="600" ht="13.15" x14ac:dyDescent="0.4"/>
    <row r="601" ht="13.15" x14ac:dyDescent="0.4"/>
    <row r="602" ht="13.15" x14ac:dyDescent="0.4"/>
    <row r="603" ht="13.15" x14ac:dyDescent="0.4"/>
    <row r="604" ht="13.15" x14ac:dyDescent="0.4"/>
    <row r="605" ht="13.15" x14ac:dyDescent="0.4"/>
    <row r="606" ht="13.15" x14ac:dyDescent="0.4"/>
    <row r="607" ht="13.15" x14ac:dyDescent="0.4"/>
    <row r="608" ht="13.15" x14ac:dyDescent="0.4"/>
    <row r="609" ht="13.15" x14ac:dyDescent="0.4"/>
    <row r="610" ht="13.15" x14ac:dyDescent="0.4"/>
    <row r="611" ht="13.15" x14ac:dyDescent="0.4"/>
    <row r="612" ht="13.15" x14ac:dyDescent="0.4"/>
    <row r="613" ht="13.15" x14ac:dyDescent="0.4"/>
    <row r="614" ht="13.15" x14ac:dyDescent="0.4"/>
    <row r="615" ht="13.15" x14ac:dyDescent="0.4"/>
    <row r="616" ht="13.15" x14ac:dyDescent="0.4"/>
    <row r="617" ht="13.15" x14ac:dyDescent="0.4"/>
    <row r="618" ht="13.15" x14ac:dyDescent="0.4"/>
    <row r="619" ht="13.15" x14ac:dyDescent="0.4"/>
    <row r="620" ht="13.15" x14ac:dyDescent="0.4"/>
    <row r="621" ht="13.15" x14ac:dyDescent="0.4"/>
    <row r="622" ht="13.15" x14ac:dyDescent="0.4"/>
    <row r="623" ht="13.15" x14ac:dyDescent="0.4"/>
    <row r="624" ht="13.15" x14ac:dyDescent="0.4"/>
    <row r="625" ht="13.15" x14ac:dyDescent="0.4"/>
    <row r="626" ht="13.15" x14ac:dyDescent="0.4"/>
    <row r="627" ht="13.15" x14ac:dyDescent="0.4"/>
    <row r="628" ht="13.15" x14ac:dyDescent="0.4"/>
    <row r="629" ht="13.15" x14ac:dyDescent="0.4"/>
    <row r="630" ht="13.15" x14ac:dyDescent="0.4"/>
    <row r="631" ht="13.15" x14ac:dyDescent="0.4"/>
    <row r="632" ht="13.15" x14ac:dyDescent="0.4"/>
    <row r="633" ht="13.15" x14ac:dyDescent="0.4"/>
    <row r="634" ht="13.15" x14ac:dyDescent="0.4"/>
    <row r="635" ht="13.15" x14ac:dyDescent="0.4"/>
    <row r="636" ht="13.15" x14ac:dyDescent="0.4"/>
    <row r="637" ht="13.15" x14ac:dyDescent="0.4"/>
    <row r="638" ht="13.15" x14ac:dyDescent="0.4"/>
    <row r="639" ht="13.15" x14ac:dyDescent="0.4"/>
    <row r="640" ht="13.15" x14ac:dyDescent="0.4"/>
    <row r="641" ht="13.15" x14ac:dyDescent="0.4"/>
    <row r="642" ht="13.15" x14ac:dyDescent="0.4"/>
    <row r="643" ht="13.15" x14ac:dyDescent="0.4"/>
    <row r="644" ht="13.15" x14ac:dyDescent="0.4"/>
    <row r="645" ht="13.15" x14ac:dyDescent="0.4"/>
    <row r="646" ht="13.15" x14ac:dyDescent="0.4"/>
    <row r="647" ht="13.15" x14ac:dyDescent="0.4"/>
    <row r="648" ht="13.15" x14ac:dyDescent="0.4"/>
    <row r="649" ht="13.15" x14ac:dyDescent="0.4"/>
    <row r="650" ht="13.15" x14ac:dyDescent="0.4"/>
    <row r="651" ht="13.15" x14ac:dyDescent="0.4"/>
    <row r="652" ht="13.15" x14ac:dyDescent="0.4"/>
    <row r="653" ht="13.15" x14ac:dyDescent="0.4"/>
    <row r="654" ht="13.15" x14ac:dyDescent="0.4"/>
    <row r="655" ht="13.15" x14ac:dyDescent="0.4"/>
    <row r="656" ht="13.15" x14ac:dyDescent="0.4"/>
    <row r="657" ht="13.15" x14ac:dyDescent="0.4"/>
    <row r="658" ht="13.15" x14ac:dyDescent="0.4"/>
    <row r="659" ht="13.15" x14ac:dyDescent="0.4"/>
    <row r="660" ht="13.15" x14ac:dyDescent="0.4"/>
    <row r="661" ht="13.15" x14ac:dyDescent="0.4"/>
    <row r="662" ht="13.15" x14ac:dyDescent="0.4"/>
    <row r="663" ht="13.15" x14ac:dyDescent="0.4"/>
    <row r="664" ht="13.15" x14ac:dyDescent="0.4"/>
    <row r="665" ht="13.15" x14ac:dyDescent="0.4"/>
    <row r="666" ht="13.15" x14ac:dyDescent="0.4"/>
    <row r="667" ht="13.15" x14ac:dyDescent="0.4"/>
    <row r="668" ht="13.15" x14ac:dyDescent="0.4"/>
    <row r="669" ht="13.15" x14ac:dyDescent="0.4"/>
    <row r="670" ht="13.15" x14ac:dyDescent="0.4"/>
    <row r="671" ht="13.15" x14ac:dyDescent="0.4"/>
    <row r="672" ht="13.15" x14ac:dyDescent="0.4"/>
    <row r="673" ht="13.15" x14ac:dyDescent="0.4"/>
    <row r="674" ht="13.15" x14ac:dyDescent="0.4"/>
    <row r="675" ht="13.15" x14ac:dyDescent="0.4"/>
    <row r="676" ht="13.15" x14ac:dyDescent="0.4"/>
    <row r="677" ht="13.15" x14ac:dyDescent="0.4"/>
    <row r="678" ht="13.15" x14ac:dyDescent="0.4"/>
    <row r="679" ht="13.15" x14ac:dyDescent="0.4"/>
    <row r="680" ht="13.15" x14ac:dyDescent="0.4"/>
    <row r="681" ht="13.15" x14ac:dyDescent="0.4"/>
    <row r="682" ht="13.15" x14ac:dyDescent="0.4"/>
    <row r="683" ht="13.15" x14ac:dyDescent="0.4"/>
    <row r="684" ht="13.15" x14ac:dyDescent="0.4"/>
    <row r="685" ht="13.15" x14ac:dyDescent="0.4"/>
    <row r="686" ht="13.15" x14ac:dyDescent="0.4"/>
    <row r="687" ht="13.15" x14ac:dyDescent="0.4"/>
    <row r="688" ht="13.15" x14ac:dyDescent="0.4"/>
    <row r="689" ht="13.15" x14ac:dyDescent="0.4"/>
    <row r="690" ht="13.15" x14ac:dyDescent="0.4"/>
    <row r="691" ht="13.15" x14ac:dyDescent="0.4"/>
    <row r="692" ht="13.15" x14ac:dyDescent="0.4"/>
    <row r="693" ht="13.15" x14ac:dyDescent="0.4"/>
    <row r="694" ht="13.15" x14ac:dyDescent="0.4"/>
    <row r="695" ht="13.15" x14ac:dyDescent="0.4"/>
    <row r="696" ht="13.15" x14ac:dyDescent="0.4"/>
    <row r="697" ht="13.15" x14ac:dyDescent="0.4"/>
    <row r="698" ht="13.15" x14ac:dyDescent="0.4"/>
    <row r="699" ht="13.15" x14ac:dyDescent="0.4"/>
    <row r="700" ht="13.15" x14ac:dyDescent="0.4"/>
    <row r="701" ht="13.15" x14ac:dyDescent="0.4"/>
    <row r="702" ht="13.15" x14ac:dyDescent="0.4"/>
    <row r="703" ht="13.15" x14ac:dyDescent="0.4"/>
    <row r="704" ht="13.15" x14ac:dyDescent="0.4"/>
    <row r="705" ht="13.15" x14ac:dyDescent="0.4"/>
    <row r="706" ht="13.15" x14ac:dyDescent="0.4"/>
    <row r="707" ht="13.15" x14ac:dyDescent="0.4"/>
    <row r="708" ht="13.15" x14ac:dyDescent="0.4"/>
    <row r="709" ht="13.15" x14ac:dyDescent="0.4"/>
    <row r="710" ht="13.15" x14ac:dyDescent="0.4"/>
    <row r="711" ht="13.15" x14ac:dyDescent="0.4"/>
    <row r="712" ht="13.15" x14ac:dyDescent="0.4"/>
    <row r="713" ht="13.15" x14ac:dyDescent="0.4"/>
    <row r="714" ht="13.15" x14ac:dyDescent="0.4"/>
    <row r="715" ht="13.15" x14ac:dyDescent="0.4"/>
    <row r="716" ht="13.15" x14ac:dyDescent="0.4"/>
    <row r="717" ht="13.15" x14ac:dyDescent="0.4"/>
    <row r="718" ht="13.15" x14ac:dyDescent="0.4"/>
    <row r="719" ht="13.15" x14ac:dyDescent="0.4"/>
    <row r="720" ht="13.15" x14ac:dyDescent="0.4"/>
    <row r="721" ht="13.15" x14ac:dyDescent="0.4"/>
    <row r="722" ht="13.15" x14ac:dyDescent="0.4"/>
    <row r="723" ht="13.15" x14ac:dyDescent="0.4"/>
    <row r="724" ht="13.15" x14ac:dyDescent="0.4"/>
    <row r="725" ht="13.15" x14ac:dyDescent="0.4"/>
    <row r="726" ht="13.15" x14ac:dyDescent="0.4"/>
    <row r="727" ht="13.15" x14ac:dyDescent="0.4"/>
    <row r="728" ht="13.15" x14ac:dyDescent="0.4"/>
    <row r="729" ht="13.15" x14ac:dyDescent="0.4"/>
    <row r="730" ht="13.15" x14ac:dyDescent="0.4"/>
    <row r="731" ht="13.15" x14ac:dyDescent="0.4"/>
    <row r="732" ht="13.15" x14ac:dyDescent="0.4"/>
    <row r="733" ht="13.15" x14ac:dyDescent="0.4"/>
    <row r="734" ht="13.15" x14ac:dyDescent="0.4"/>
    <row r="735" ht="13.15" x14ac:dyDescent="0.4"/>
    <row r="736" ht="13.15" x14ac:dyDescent="0.4"/>
    <row r="737" ht="13.15" x14ac:dyDescent="0.4"/>
    <row r="738" ht="13.15" x14ac:dyDescent="0.4"/>
    <row r="739" ht="13.15" x14ac:dyDescent="0.4"/>
    <row r="740" ht="13.15" x14ac:dyDescent="0.4"/>
    <row r="741" ht="13.15" x14ac:dyDescent="0.4"/>
    <row r="742" ht="13.15" x14ac:dyDescent="0.4"/>
    <row r="743" ht="13.15" x14ac:dyDescent="0.4"/>
    <row r="744" ht="13.15" x14ac:dyDescent="0.4"/>
    <row r="745" ht="13.15" x14ac:dyDescent="0.4"/>
    <row r="746" ht="13.15" x14ac:dyDescent="0.4"/>
    <row r="747" ht="13.15" x14ac:dyDescent="0.4"/>
    <row r="748" ht="13.15" x14ac:dyDescent="0.4"/>
    <row r="749" ht="13.15" x14ac:dyDescent="0.4"/>
    <row r="750" ht="13.15" x14ac:dyDescent="0.4"/>
    <row r="751" ht="13.15" x14ac:dyDescent="0.4"/>
    <row r="752" ht="13.15" x14ac:dyDescent="0.4"/>
    <row r="753" ht="13.15" x14ac:dyDescent="0.4"/>
    <row r="754" ht="13.15" x14ac:dyDescent="0.4"/>
    <row r="755" ht="13.15" x14ac:dyDescent="0.4"/>
    <row r="756" ht="13.15" x14ac:dyDescent="0.4"/>
    <row r="757" ht="13.15" x14ac:dyDescent="0.4"/>
    <row r="758" ht="13.15" x14ac:dyDescent="0.4"/>
    <row r="759" ht="13.15" x14ac:dyDescent="0.4"/>
    <row r="760" ht="13.15" x14ac:dyDescent="0.4"/>
    <row r="761" ht="13.15" x14ac:dyDescent="0.4"/>
    <row r="762" ht="13.15" x14ac:dyDescent="0.4"/>
    <row r="763" ht="13.15" x14ac:dyDescent="0.4"/>
    <row r="764" ht="13.15" x14ac:dyDescent="0.4"/>
    <row r="765" ht="13.15" x14ac:dyDescent="0.4"/>
    <row r="766" ht="13.15" x14ac:dyDescent="0.4"/>
    <row r="767" ht="13.15" x14ac:dyDescent="0.4"/>
    <row r="768" ht="13.15" x14ac:dyDescent="0.4"/>
    <row r="769" ht="13.15" x14ac:dyDescent="0.4"/>
    <row r="770" ht="13.15" x14ac:dyDescent="0.4"/>
    <row r="771" ht="13.15" x14ac:dyDescent="0.4"/>
    <row r="772" ht="13.15" x14ac:dyDescent="0.4"/>
    <row r="773" ht="13.15" x14ac:dyDescent="0.4"/>
    <row r="774" ht="13.15" x14ac:dyDescent="0.4"/>
    <row r="775" ht="13.15" x14ac:dyDescent="0.4"/>
    <row r="776" ht="13.15" x14ac:dyDescent="0.4"/>
    <row r="777" ht="13.15" x14ac:dyDescent="0.4"/>
    <row r="778" ht="13.15" x14ac:dyDescent="0.4"/>
    <row r="779" ht="13.15" x14ac:dyDescent="0.4"/>
    <row r="780" ht="13.15" x14ac:dyDescent="0.4"/>
    <row r="781" ht="13.15" x14ac:dyDescent="0.4"/>
    <row r="782" ht="13.15" x14ac:dyDescent="0.4"/>
    <row r="783" ht="13.15" x14ac:dyDescent="0.4"/>
    <row r="784" ht="13.15" x14ac:dyDescent="0.4"/>
    <row r="785" ht="13.15" x14ac:dyDescent="0.4"/>
    <row r="786" ht="13.15" x14ac:dyDescent="0.4"/>
    <row r="787" ht="13.15" x14ac:dyDescent="0.4"/>
    <row r="788" ht="13.15" x14ac:dyDescent="0.4"/>
    <row r="789" ht="13.15" x14ac:dyDescent="0.4"/>
    <row r="790" ht="13.15" x14ac:dyDescent="0.4"/>
    <row r="791" ht="13.15" x14ac:dyDescent="0.4"/>
    <row r="792" ht="13.15" x14ac:dyDescent="0.4"/>
    <row r="793" ht="13.15" x14ac:dyDescent="0.4"/>
    <row r="794" ht="13.15" x14ac:dyDescent="0.4"/>
    <row r="795" ht="13.15" x14ac:dyDescent="0.4"/>
    <row r="796" ht="13.15" x14ac:dyDescent="0.4"/>
    <row r="797" ht="13.15" x14ac:dyDescent="0.4"/>
    <row r="798" ht="13.15" x14ac:dyDescent="0.4"/>
    <row r="799" ht="13.15" x14ac:dyDescent="0.4"/>
    <row r="800" ht="13.15" x14ac:dyDescent="0.4"/>
    <row r="801" ht="13.15" x14ac:dyDescent="0.4"/>
    <row r="802" ht="13.15" x14ac:dyDescent="0.4"/>
    <row r="803" ht="13.15" x14ac:dyDescent="0.4"/>
    <row r="804" ht="13.15" x14ac:dyDescent="0.4"/>
    <row r="805" ht="13.15" x14ac:dyDescent="0.4"/>
    <row r="806" ht="13.15" x14ac:dyDescent="0.4"/>
    <row r="807" ht="13.15" x14ac:dyDescent="0.4"/>
    <row r="808" ht="13.15" x14ac:dyDescent="0.4"/>
    <row r="809" ht="13.15" x14ac:dyDescent="0.4"/>
    <row r="810" ht="13.15" x14ac:dyDescent="0.4"/>
    <row r="811" ht="13.15" x14ac:dyDescent="0.4"/>
    <row r="812" ht="13.15" x14ac:dyDescent="0.4"/>
    <row r="813" ht="13.15" x14ac:dyDescent="0.4"/>
    <row r="814" ht="13.15" x14ac:dyDescent="0.4"/>
    <row r="815" ht="13.15" x14ac:dyDescent="0.4"/>
    <row r="816" ht="13.15" x14ac:dyDescent="0.4"/>
    <row r="817" ht="13.15" x14ac:dyDescent="0.4"/>
    <row r="818" ht="13.15" x14ac:dyDescent="0.4"/>
    <row r="819" ht="13.15" x14ac:dyDescent="0.4"/>
    <row r="820" ht="13.15" x14ac:dyDescent="0.4"/>
    <row r="821" ht="13.15" x14ac:dyDescent="0.4"/>
    <row r="822" ht="13.15" x14ac:dyDescent="0.4"/>
    <row r="823" ht="13.15" x14ac:dyDescent="0.4"/>
    <row r="824" ht="13.15" x14ac:dyDescent="0.4"/>
    <row r="825" ht="13.15" x14ac:dyDescent="0.4"/>
    <row r="826" ht="13.15" x14ac:dyDescent="0.4"/>
    <row r="827" ht="13.15" x14ac:dyDescent="0.4"/>
    <row r="828" ht="13.15" x14ac:dyDescent="0.4"/>
    <row r="829" ht="13.15" x14ac:dyDescent="0.4"/>
    <row r="830" ht="13.15" x14ac:dyDescent="0.4"/>
    <row r="831" ht="13.15" x14ac:dyDescent="0.4"/>
    <row r="832" ht="13.15" x14ac:dyDescent="0.4"/>
    <row r="833" ht="13.15" x14ac:dyDescent="0.4"/>
    <row r="834" ht="13.15" x14ac:dyDescent="0.4"/>
    <row r="835" ht="13.15" x14ac:dyDescent="0.4"/>
    <row r="836" ht="13.15" x14ac:dyDescent="0.4"/>
    <row r="837" ht="13.15" x14ac:dyDescent="0.4"/>
    <row r="838" ht="13.15" x14ac:dyDescent="0.4"/>
    <row r="839" ht="13.15" x14ac:dyDescent="0.4"/>
    <row r="840" ht="13.15" x14ac:dyDescent="0.4"/>
    <row r="841" ht="13.15" x14ac:dyDescent="0.4"/>
    <row r="842" ht="13.15" x14ac:dyDescent="0.4"/>
    <row r="843" ht="13.15" x14ac:dyDescent="0.4"/>
    <row r="844" ht="13.15" x14ac:dyDescent="0.4"/>
    <row r="845" ht="13.15" x14ac:dyDescent="0.4"/>
    <row r="846" ht="13.15" x14ac:dyDescent="0.4"/>
    <row r="847" ht="13.15" x14ac:dyDescent="0.4"/>
    <row r="848" ht="13.15" x14ac:dyDescent="0.4"/>
    <row r="849" ht="13.15" x14ac:dyDescent="0.4"/>
    <row r="850" ht="13.15" x14ac:dyDescent="0.4"/>
    <row r="851" ht="13.15" x14ac:dyDescent="0.4"/>
    <row r="852" ht="13.15" x14ac:dyDescent="0.4"/>
    <row r="853" ht="13.15" x14ac:dyDescent="0.4"/>
    <row r="854" ht="13.15" x14ac:dyDescent="0.4"/>
    <row r="855" ht="13.15" x14ac:dyDescent="0.4"/>
    <row r="856" ht="13.15" x14ac:dyDescent="0.4"/>
    <row r="857" ht="13.15" x14ac:dyDescent="0.4"/>
    <row r="858" ht="13.15" x14ac:dyDescent="0.4"/>
    <row r="859" ht="13.15" x14ac:dyDescent="0.4"/>
    <row r="860" ht="13.15" x14ac:dyDescent="0.4"/>
    <row r="861" ht="13.15" x14ac:dyDescent="0.4"/>
    <row r="862" ht="13.15" x14ac:dyDescent="0.4"/>
    <row r="863" ht="13.15" x14ac:dyDescent="0.4"/>
    <row r="864" ht="13.15" x14ac:dyDescent="0.4"/>
    <row r="865" ht="13.15" x14ac:dyDescent="0.4"/>
    <row r="866" ht="13.15" x14ac:dyDescent="0.4"/>
    <row r="867" ht="13.15" x14ac:dyDescent="0.4"/>
    <row r="868" ht="13.15" x14ac:dyDescent="0.4"/>
    <row r="869" ht="13.15" x14ac:dyDescent="0.4"/>
    <row r="870" ht="13.15" x14ac:dyDescent="0.4"/>
    <row r="871" ht="13.15" x14ac:dyDescent="0.4"/>
    <row r="872" ht="13.15" x14ac:dyDescent="0.4"/>
    <row r="873" ht="13.15" x14ac:dyDescent="0.4"/>
    <row r="874" ht="13.15" x14ac:dyDescent="0.4"/>
    <row r="875" ht="13.15" x14ac:dyDescent="0.4"/>
    <row r="876" ht="13.15" x14ac:dyDescent="0.4"/>
    <row r="877" ht="13.15" x14ac:dyDescent="0.4"/>
    <row r="878" ht="13.15" x14ac:dyDescent="0.4"/>
    <row r="879" ht="13.15" x14ac:dyDescent="0.4"/>
    <row r="880" ht="13.15" x14ac:dyDescent="0.4"/>
    <row r="881" ht="13.15" x14ac:dyDescent="0.4"/>
    <row r="882" ht="13.15" x14ac:dyDescent="0.4"/>
    <row r="883" ht="13.15" x14ac:dyDescent="0.4"/>
    <row r="884" ht="13.15" x14ac:dyDescent="0.4"/>
    <row r="885" ht="13.15" x14ac:dyDescent="0.4"/>
    <row r="886" ht="13.15" x14ac:dyDescent="0.4"/>
    <row r="887" ht="13.15" x14ac:dyDescent="0.4"/>
    <row r="888" ht="13.15" x14ac:dyDescent="0.4"/>
    <row r="889" ht="13.15" x14ac:dyDescent="0.4"/>
    <row r="890" ht="13.15" x14ac:dyDescent="0.4"/>
    <row r="891" ht="13.15" x14ac:dyDescent="0.4"/>
    <row r="892" ht="13.15" x14ac:dyDescent="0.4"/>
    <row r="893" ht="13.15" x14ac:dyDescent="0.4"/>
    <row r="894" ht="13.15" x14ac:dyDescent="0.4"/>
    <row r="895" ht="13.15" x14ac:dyDescent="0.4"/>
    <row r="896" ht="13.15" x14ac:dyDescent="0.4"/>
    <row r="897" ht="13.15" x14ac:dyDescent="0.4"/>
    <row r="898" ht="13.15" x14ac:dyDescent="0.4"/>
    <row r="899" ht="13.15" x14ac:dyDescent="0.4"/>
    <row r="900" ht="13.15" x14ac:dyDescent="0.4"/>
    <row r="901" ht="13.15" x14ac:dyDescent="0.4"/>
    <row r="902" ht="13.15" x14ac:dyDescent="0.4"/>
    <row r="903" ht="13.15" x14ac:dyDescent="0.4"/>
    <row r="904" ht="13.15" x14ac:dyDescent="0.4"/>
    <row r="905" ht="13.15" x14ac:dyDescent="0.4"/>
    <row r="906" ht="13.15" x14ac:dyDescent="0.4"/>
    <row r="907" ht="13.15" x14ac:dyDescent="0.4"/>
    <row r="908" ht="13.15" x14ac:dyDescent="0.4"/>
    <row r="909" ht="13.15" x14ac:dyDescent="0.4"/>
    <row r="910" ht="13.15" x14ac:dyDescent="0.4"/>
    <row r="911" ht="13.15" x14ac:dyDescent="0.4"/>
    <row r="912" ht="13.15" x14ac:dyDescent="0.4"/>
    <row r="913" ht="13.15" x14ac:dyDescent="0.4"/>
    <row r="914" ht="13.15" x14ac:dyDescent="0.4"/>
    <row r="915" ht="13.15" x14ac:dyDescent="0.4"/>
    <row r="916" ht="13.15" x14ac:dyDescent="0.4"/>
    <row r="917" ht="13.15" x14ac:dyDescent="0.4"/>
    <row r="918" ht="13.15" x14ac:dyDescent="0.4"/>
    <row r="919" ht="13.15" x14ac:dyDescent="0.4"/>
    <row r="920" ht="13.15" x14ac:dyDescent="0.4"/>
    <row r="921" ht="13.15" x14ac:dyDescent="0.4"/>
    <row r="922" ht="13.15" x14ac:dyDescent="0.4"/>
    <row r="923" ht="13.15" x14ac:dyDescent="0.4"/>
    <row r="924" ht="13.15" x14ac:dyDescent="0.4"/>
    <row r="925" ht="13.15" x14ac:dyDescent="0.4"/>
    <row r="926" ht="13.15" x14ac:dyDescent="0.4"/>
    <row r="927" ht="13.15" x14ac:dyDescent="0.4"/>
    <row r="928" ht="13.15" x14ac:dyDescent="0.4"/>
    <row r="929" ht="13.15" x14ac:dyDescent="0.4"/>
    <row r="930" ht="13.15" x14ac:dyDescent="0.4"/>
    <row r="931" ht="13.15" x14ac:dyDescent="0.4"/>
    <row r="932" ht="13.15" x14ac:dyDescent="0.4"/>
    <row r="933" ht="13.15" x14ac:dyDescent="0.4"/>
    <row r="934" ht="13.15" x14ac:dyDescent="0.4"/>
    <row r="935" ht="13.15" x14ac:dyDescent="0.4"/>
    <row r="936" ht="13.15" x14ac:dyDescent="0.4"/>
    <row r="937" ht="13.15" x14ac:dyDescent="0.4"/>
    <row r="938" ht="13.15" x14ac:dyDescent="0.4"/>
    <row r="939" ht="13.15" x14ac:dyDescent="0.4"/>
    <row r="940" ht="13.15" x14ac:dyDescent="0.4"/>
    <row r="941" ht="13.15" x14ac:dyDescent="0.4"/>
    <row r="942" ht="13.15" x14ac:dyDescent="0.4"/>
    <row r="943" ht="13.15" x14ac:dyDescent="0.4"/>
    <row r="944" ht="13.15" x14ac:dyDescent="0.4"/>
    <row r="945" ht="13.15" x14ac:dyDescent="0.4"/>
    <row r="946" ht="13.15" x14ac:dyDescent="0.4"/>
    <row r="947" ht="13.15" x14ac:dyDescent="0.4"/>
    <row r="948" ht="13.15" x14ac:dyDescent="0.4"/>
    <row r="949" ht="13.15" x14ac:dyDescent="0.4"/>
    <row r="950" ht="13.15" x14ac:dyDescent="0.4"/>
    <row r="951" ht="13.15" x14ac:dyDescent="0.4"/>
    <row r="952" ht="13.15" x14ac:dyDescent="0.4"/>
    <row r="953" ht="13.15" x14ac:dyDescent="0.4"/>
    <row r="954" ht="13.15" x14ac:dyDescent="0.4"/>
    <row r="955" ht="13.15" x14ac:dyDescent="0.4"/>
    <row r="956" ht="13.15" x14ac:dyDescent="0.4"/>
    <row r="957" ht="13.15" x14ac:dyDescent="0.4"/>
    <row r="958" ht="13.15" x14ac:dyDescent="0.4"/>
    <row r="959" ht="13.15" x14ac:dyDescent="0.4"/>
    <row r="960" ht="13.15" x14ac:dyDescent="0.4"/>
    <row r="961" ht="13.15" x14ac:dyDescent="0.4"/>
    <row r="962" ht="13.15" x14ac:dyDescent="0.4"/>
    <row r="963" ht="13.15" x14ac:dyDescent="0.4"/>
    <row r="964" ht="13.15" x14ac:dyDescent="0.4"/>
    <row r="965" ht="13.15" x14ac:dyDescent="0.4"/>
    <row r="966" ht="13.15" x14ac:dyDescent="0.4"/>
    <row r="967" ht="13.15" x14ac:dyDescent="0.4"/>
    <row r="968" ht="13.15" x14ac:dyDescent="0.4"/>
    <row r="969" ht="13.15" x14ac:dyDescent="0.4"/>
    <row r="970" ht="13.15" x14ac:dyDescent="0.4"/>
    <row r="971" ht="13.15" x14ac:dyDescent="0.4"/>
    <row r="972" ht="13.15" x14ac:dyDescent="0.4"/>
    <row r="973" ht="13.15" x14ac:dyDescent="0.4"/>
    <row r="974" ht="13.15" x14ac:dyDescent="0.4"/>
    <row r="975" ht="13.15" x14ac:dyDescent="0.4"/>
    <row r="976" ht="13.15" x14ac:dyDescent="0.4"/>
    <row r="977" ht="13.15" x14ac:dyDescent="0.4"/>
    <row r="978" ht="13.15" x14ac:dyDescent="0.4"/>
    <row r="979" ht="13.15" x14ac:dyDescent="0.4"/>
    <row r="980" ht="13.15" x14ac:dyDescent="0.4"/>
    <row r="981" ht="13.15" x14ac:dyDescent="0.4"/>
    <row r="982" ht="13.15" x14ac:dyDescent="0.4"/>
    <row r="983" ht="13.15" x14ac:dyDescent="0.4"/>
    <row r="984" ht="13.15" x14ac:dyDescent="0.4"/>
    <row r="985" ht="13.15" x14ac:dyDescent="0.4"/>
    <row r="986" ht="13.15" x14ac:dyDescent="0.4"/>
    <row r="987" ht="13.15" x14ac:dyDescent="0.4"/>
    <row r="988" ht="13.15" x14ac:dyDescent="0.4"/>
    <row r="989" ht="13.15" x14ac:dyDescent="0.4"/>
    <row r="990" ht="13.15" x14ac:dyDescent="0.4"/>
    <row r="991" ht="13.15" x14ac:dyDescent="0.4"/>
    <row r="992" ht="13.15" x14ac:dyDescent="0.4"/>
    <row r="993" ht="13.15" x14ac:dyDescent="0.4"/>
    <row r="994" ht="13.15" x14ac:dyDescent="0.4"/>
    <row r="995" ht="13.15" x14ac:dyDescent="0.4"/>
    <row r="996" ht="13.15" x14ac:dyDescent="0.4"/>
    <row r="997" ht="13.15" x14ac:dyDescent="0.4"/>
    <row r="998" ht="13.15" x14ac:dyDescent="0.4"/>
    <row r="999" ht="13.15" x14ac:dyDescent="0.4"/>
    <row r="1000" ht="13.15" x14ac:dyDescent="0.4"/>
    <row r="1001" ht="13.15" x14ac:dyDescent="0.4"/>
    <row r="1002" ht="13.15" x14ac:dyDescent="0.4"/>
    <row r="1003" ht="13.15" x14ac:dyDescent="0.4"/>
    <row r="1004" ht="13.15" x14ac:dyDescent="0.4"/>
    <row r="1005" ht="13.15" x14ac:dyDescent="0.4"/>
    <row r="1006" ht="13.15" x14ac:dyDescent="0.4"/>
    <row r="1007" ht="13.15" x14ac:dyDescent="0.4"/>
    <row r="1008" ht="13.15" x14ac:dyDescent="0.4"/>
    <row r="1009" ht="13.15" x14ac:dyDescent="0.4"/>
    <row r="1010" ht="13.15" x14ac:dyDescent="0.4"/>
    <row r="1011" ht="13.15" x14ac:dyDescent="0.4"/>
    <row r="1012" ht="13.15" x14ac:dyDescent="0.4"/>
    <row r="1013" ht="13.15" x14ac:dyDescent="0.4"/>
    <row r="1014" ht="13.15" x14ac:dyDescent="0.4"/>
    <row r="1015" ht="13.15" x14ac:dyDescent="0.4"/>
    <row r="1016" ht="13.15" x14ac:dyDescent="0.4"/>
    <row r="1017" ht="13.15" x14ac:dyDescent="0.4"/>
    <row r="1018" ht="13.15" x14ac:dyDescent="0.4"/>
    <row r="1019" ht="13.15" x14ac:dyDescent="0.4"/>
    <row r="1020" ht="13.15" x14ac:dyDescent="0.4"/>
    <row r="1021" ht="13.15" x14ac:dyDescent="0.4"/>
    <row r="1022" ht="13.15" x14ac:dyDescent="0.4"/>
    <row r="1023" ht="13.15" x14ac:dyDescent="0.4"/>
    <row r="1024" ht="13.15" x14ac:dyDescent="0.4"/>
    <row r="1025" ht="13.15" x14ac:dyDescent="0.4"/>
    <row r="1026" ht="13.15" x14ac:dyDescent="0.4"/>
    <row r="1027" ht="13.15" x14ac:dyDescent="0.4"/>
    <row r="1028" ht="13.15" x14ac:dyDescent="0.4"/>
    <row r="1029" ht="13.15" x14ac:dyDescent="0.4"/>
    <row r="1030" ht="13.15" x14ac:dyDescent="0.4"/>
    <row r="1031" ht="13.15" x14ac:dyDescent="0.4"/>
    <row r="1032" ht="13.15" x14ac:dyDescent="0.4"/>
    <row r="1033" ht="13.15" x14ac:dyDescent="0.4"/>
    <row r="1034" ht="13.15" x14ac:dyDescent="0.4"/>
    <row r="1035" ht="13.15" x14ac:dyDescent="0.4"/>
  </sheetData>
  <autoFilter ref="C6:X254" xr:uid="{00000000-0001-0000-0200-000000000000}">
    <filterColumn colId="0">
      <filters>
        <filter val="Electric desks"/>
      </filters>
    </filterColumn>
    <filterColumn colId="2">
      <filters>
        <filter val="Germany"/>
      </filters>
    </filterColumn>
    <filterColumn colId="3">
      <filters>
        <filter val="Online store"/>
      </filters>
    </filterColumn>
    <sortState xmlns:xlrd2="http://schemas.microsoft.com/office/spreadsheetml/2017/richdata2" ref="C7:V254">
      <sortCondition ref="D6:D254"/>
    </sortState>
  </autoFilter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72F1-D2B1-4B1D-975D-81E76548536B}">
  <dimension ref="C2:U53"/>
  <sheetViews>
    <sheetView showGridLines="0" tabSelected="1" workbookViewId="0"/>
    <sheetView showGridLines="0" tabSelected="1" topLeftCell="A14" workbookViewId="1">
      <pane xSplit="3" ySplit="13" topLeftCell="D33" activePane="bottomRight" state="frozen"/>
      <selection activeCell="A14" sqref="A14"/>
      <selection pane="topRight" activeCell="D14" sqref="D14"/>
      <selection pane="bottomLeft" activeCell="A27" sqref="A27"/>
      <selection pane="bottomRight" activeCell="J47" sqref="J47"/>
    </sheetView>
  </sheetViews>
  <sheetFormatPr defaultRowHeight="14.25" x14ac:dyDescent="0.45"/>
  <cols>
    <col min="1" max="2" width="3.59765625" customWidth="1"/>
    <col min="3" max="3" width="17" bestFit="1" customWidth="1"/>
    <col min="4" max="4" width="16.33203125" bestFit="1" customWidth="1"/>
    <col min="5" max="5" width="19.6640625" bestFit="1" customWidth="1"/>
    <col min="6" max="6" width="19.796875" bestFit="1" customWidth="1"/>
    <col min="7" max="7" width="16.19921875" bestFit="1" customWidth="1"/>
    <col min="8" max="8" width="20.33203125" bestFit="1" customWidth="1"/>
    <col min="9" max="9" width="20.46484375" bestFit="1" customWidth="1"/>
    <col min="10" max="10" width="3.59765625" customWidth="1"/>
    <col min="11" max="12" width="16.19921875" bestFit="1" customWidth="1"/>
    <col min="13" max="13" width="3.59765625" customWidth="1"/>
    <col min="14" max="17" width="16.19921875" bestFit="1" customWidth="1"/>
  </cols>
  <sheetData>
    <row r="2" spans="3:21" x14ac:dyDescent="0.45">
      <c r="C2" s="60" t="s">
        <v>60</v>
      </c>
    </row>
    <row r="5" spans="3:21" x14ac:dyDescent="0.4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3:21" x14ac:dyDescent="0.45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3:21" x14ac:dyDescent="0.45">
      <c r="C7" s="10" t="s">
        <v>37</v>
      </c>
      <c r="D7" s="10" t="s">
        <v>39</v>
      </c>
      <c r="E7" s="10" t="s">
        <v>40</v>
      </c>
      <c r="F7" s="10" t="s">
        <v>41</v>
      </c>
      <c r="G7" s="10" t="s">
        <v>42</v>
      </c>
      <c r="H7" s="10" t="s">
        <v>43</v>
      </c>
      <c r="I7" s="10" t="s">
        <v>44</v>
      </c>
      <c r="J7" s="10"/>
      <c r="K7" s="10"/>
      <c r="L7" s="10"/>
      <c r="M7" s="10"/>
      <c r="N7" s="47" t="s">
        <v>36</v>
      </c>
      <c r="O7" s="10"/>
      <c r="P7" s="10"/>
      <c r="Q7" s="10"/>
      <c r="R7" s="10"/>
      <c r="S7" s="10"/>
      <c r="T7" s="10"/>
      <c r="U7" s="10"/>
    </row>
    <row r="8" spans="3:21" x14ac:dyDescent="0.45">
      <c r="C8" s="12" t="s">
        <v>31</v>
      </c>
      <c r="D8" s="46">
        <v>1354</v>
      </c>
      <c r="E8" s="44">
        <v>587.08064516129036</v>
      </c>
      <c r="F8" s="44">
        <v>931827</v>
      </c>
      <c r="G8" s="45">
        <v>2610</v>
      </c>
      <c r="H8" s="44">
        <v>607.5</v>
      </c>
      <c r="I8" s="44">
        <v>1739100</v>
      </c>
      <c r="N8" s="48"/>
    </row>
    <row r="9" spans="3:21" x14ac:dyDescent="0.45">
      <c r="C9" s="7" t="s">
        <v>30</v>
      </c>
      <c r="D9" s="46">
        <v>709</v>
      </c>
      <c r="E9" s="44">
        <v>864.12903225806451</v>
      </c>
      <c r="F9" s="44">
        <v>718857</v>
      </c>
      <c r="G9" s="45">
        <v>1670</v>
      </c>
      <c r="H9" s="44">
        <v>900</v>
      </c>
      <c r="I9" s="44">
        <v>1441000</v>
      </c>
      <c r="N9" s="48"/>
    </row>
    <row r="10" spans="3:21" x14ac:dyDescent="0.45">
      <c r="C10" s="43" t="s">
        <v>32</v>
      </c>
      <c r="D10" s="46">
        <v>29</v>
      </c>
      <c r="E10" s="44">
        <v>698.93548387096769</v>
      </c>
      <c r="F10" s="44">
        <v>20627</v>
      </c>
      <c r="G10" s="45">
        <v>990</v>
      </c>
      <c r="H10" s="44">
        <v>700</v>
      </c>
      <c r="I10" s="44">
        <v>693000</v>
      </c>
      <c r="N10" s="48"/>
    </row>
    <row r="11" spans="3:21" x14ac:dyDescent="0.45">
      <c r="C11" s="43" t="s">
        <v>35</v>
      </c>
      <c r="D11" s="46">
        <v>680</v>
      </c>
      <c r="E11" s="44">
        <v>1029.3225806451612</v>
      </c>
      <c r="F11" s="44">
        <v>698230</v>
      </c>
      <c r="G11" s="45">
        <v>680</v>
      </c>
      <c r="H11" s="44">
        <v>1100</v>
      </c>
      <c r="I11" s="44">
        <v>748000</v>
      </c>
      <c r="N11" s="48"/>
    </row>
    <row r="12" spans="3:21" x14ac:dyDescent="0.45">
      <c r="C12" s="7" t="s">
        <v>33</v>
      </c>
      <c r="D12" s="46">
        <v>645</v>
      </c>
      <c r="E12" s="44">
        <v>310.03225806451616</v>
      </c>
      <c r="F12" s="44">
        <v>212970</v>
      </c>
      <c r="G12" s="45">
        <v>940</v>
      </c>
      <c r="H12" s="44">
        <v>315</v>
      </c>
      <c r="I12" s="44">
        <v>298100</v>
      </c>
      <c r="N12" s="48"/>
    </row>
    <row r="13" spans="3:21" x14ac:dyDescent="0.45">
      <c r="C13" s="43" t="s">
        <v>32</v>
      </c>
      <c r="D13" s="46"/>
      <c r="E13" s="44">
        <v>289.80645161290323</v>
      </c>
      <c r="F13" s="44">
        <v>0</v>
      </c>
      <c r="G13" s="45">
        <v>430</v>
      </c>
      <c r="H13" s="44">
        <v>290</v>
      </c>
      <c r="I13" s="44">
        <v>124700</v>
      </c>
      <c r="N13" s="48"/>
    </row>
    <row r="14" spans="3:21" x14ac:dyDescent="0.45">
      <c r="C14" s="43" t="s">
        <v>35</v>
      </c>
      <c r="D14" s="46">
        <v>645</v>
      </c>
      <c r="E14" s="44">
        <v>330.25806451612902</v>
      </c>
      <c r="F14" s="44">
        <v>212970</v>
      </c>
      <c r="G14" s="45">
        <v>510</v>
      </c>
      <c r="H14" s="44">
        <v>340</v>
      </c>
      <c r="I14" s="44">
        <v>173400</v>
      </c>
      <c r="N14" s="48"/>
    </row>
    <row r="15" spans="3:21" x14ac:dyDescent="0.45">
      <c r="C15" s="12" t="s">
        <v>34</v>
      </c>
      <c r="D15" s="46">
        <v>18973</v>
      </c>
      <c r="E15" s="44">
        <v>535.61290322580646</v>
      </c>
      <c r="F15" s="44">
        <v>8061842</v>
      </c>
      <c r="G15" s="45">
        <v>19295</v>
      </c>
      <c r="H15" s="44">
        <v>550.20161290322585</v>
      </c>
      <c r="I15" s="44">
        <v>8040125</v>
      </c>
      <c r="N15" s="48"/>
    </row>
    <row r="16" spans="3:21" x14ac:dyDescent="0.45">
      <c r="C16" s="7" t="s">
        <v>30</v>
      </c>
      <c r="D16" s="46">
        <v>6293</v>
      </c>
      <c r="E16" s="44">
        <v>804.56451612903231</v>
      </c>
      <c r="F16" s="44">
        <v>4814867</v>
      </c>
      <c r="G16" s="45">
        <v>5740</v>
      </c>
      <c r="H16" s="44">
        <v>825</v>
      </c>
      <c r="I16" s="44">
        <v>4466000</v>
      </c>
      <c r="N16" s="48"/>
    </row>
    <row r="17" spans="3:21" x14ac:dyDescent="0.45">
      <c r="C17" s="43" t="s">
        <v>32</v>
      </c>
      <c r="D17" s="46">
        <v>3902</v>
      </c>
      <c r="E17" s="44">
        <v>641.80645161290317</v>
      </c>
      <c r="F17" s="44">
        <v>2504127</v>
      </c>
      <c r="G17" s="45">
        <v>3640</v>
      </c>
      <c r="H17" s="44">
        <v>650</v>
      </c>
      <c r="I17" s="44">
        <v>2366000</v>
      </c>
      <c r="N17" s="48"/>
    </row>
    <row r="18" spans="3:21" x14ac:dyDescent="0.45">
      <c r="C18" s="43" t="s">
        <v>35</v>
      </c>
      <c r="D18" s="46">
        <v>2391</v>
      </c>
      <c r="E18" s="44">
        <v>967.32258064516134</v>
      </c>
      <c r="F18" s="44">
        <v>2310740</v>
      </c>
      <c r="G18" s="45">
        <v>2100</v>
      </c>
      <c r="H18" s="44">
        <v>1000</v>
      </c>
      <c r="I18" s="44">
        <v>2100000</v>
      </c>
      <c r="N18" s="48"/>
    </row>
    <row r="19" spans="3:21" x14ac:dyDescent="0.45">
      <c r="C19" s="7" t="s">
        <v>33</v>
      </c>
      <c r="D19" s="46">
        <v>12680</v>
      </c>
      <c r="E19" s="44">
        <v>266.66129032258067</v>
      </c>
      <c r="F19" s="44">
        <v>3246975</v>
      </c>
      <c r="G19" s="45">
        <v>13555</v>
      </c>
      <c r="H19" s="44">
        <v>275.40322580645159</v>
      </c>
      <c r="I19" s="44">
        <v>3574125</v>
      </c>
      <c r="N19" s="48"/>
    </row>
    <row r="20" spans="3:21" x14ac:dyDescent="0.45">
      <c r="C20" s="43" t="s">
        <v>32</v>
      </c>
      <c r="D20" s="46">
        <v>8560</v>
      </c>
      <c r="E20" s="44">
        <v>249.06451612903226</v>
      </c>
      <c r="F20" s="44">
        <v>2076685</v>
      </c>
      <c r="G20" s="45">
        <v>8985</v>
      </c>
      <c r="H20" s="44">
        <v>250.80645161290323</v>
      </c>
      <c r="I20" s="44">
        <v>2203125</v>
      </c>
      <c r="N20" s="48"/>
    </row>
    <row r="21" spans="3:21" x14ac:dyDescent="0.45">
      <c r="C21" s="43" t="s">
        <v>35</v>
      </c>
      <c r="D21" s="46">
        <v>4120</v>
      </c>
      <c r="E21" s="44">
        <v>284.25806451612902</v>
      </c>
      <c r="F21" s="44">
        <v>1170290</v>
      </c>
      <c r="G21" s="45">
        <v>4570</v>
      </c>
      <c r="H21" s="44">
        <v>300</v>
      </c>
      <c r="I21" s="44">
        <v>1371000</v>
      </c>
      <c r="N21" s="48"/>
    </row>
    <row r="22" spans="3:21" x14ac:dyDescent="0.45">
      <c r="C22" s="12" t="s">
        <v>38</v>
      </c>
      <c r="D22" s="46">
        <v>20327</v>
      </c>
      <c r="E22" s="44">
        <v>561.34677419354841</v>
      </c>
      <c r="F22" s="44">
        <v>8993669</v>
      </c>
      <c r="G22" s="45">
        <v>21905</v>
      </c>
      <c r="H22" s="44">
        <v>578.85080645161293</v>
      </c>
      <c r="I22" s="44">
        <v>9779225</v>
      </c>
      <c r="N22" s="48"/>
    </row>
    <row r="24" spans="3:21" x14ac:dyDescent="0.4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3:21" x14ac:dyDescent="0.4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3:21" x14ac:dyDescent="0.45">
      <c r="C26" s="47" t="s">
        <v>37</v>
      </c>
      <c r="D26" s="47" t="s">
        <v>39</v>
      </c>
      <c r="E26" s="47" t="s">
        <v>40</v>
      </c>
      <c r="F26" s="47" t="s">
        <v>41</v>
      </c>
      <c r="G26" s="47" t="s">
        <v>42</v>
      </c>
      <c r="H26" s="47" t="s">
        <v>43</v>
      </c>
      <c r="I26" s="47" t="s">
        <v>44</v>
      </c>
      <c r="J26" s="10"/>
      <c r="K26" s="14" t="s">
        <v>45</v>
      </c>
      <c r="L26" s="14" t="s">
        <v>46</v>
      </c>
      <c r="M26" s="10"/>
      <c r="N26" s="14" t="s">
        <v>36</v>
      </c>
      <c r="O26" s="14" t="s">
        <v>11</v>
      </c>
      <c r="P26" s="14" t="s">
        <v>47</v>
      </c>
      <c r="Q26" s="14" t="s">
        <v>48</v>
      </c>
      <c r="R26" s="10"/>
      <c r="S26" s="10"/>
      <c r="T26" s="10"/>
      <c r="U26" s="10"/>
    </row>
    <row r="27" spans="3:21" ht="3" customHeight="1" x14ac:dyDescent="0.45">
      <c r="C27" s="3"/>
      <c r="D27" s="3"/>
      <c r="E27" s="3"/>
      <c r="F27" s="3"/>
      <c r="G27" s="3"/>
      <c r="H27" s="3"/>
      <c r="I27" s="3"/>
      <c r="N27" s="3"/>
    </row>
    <row r="28" spans="3:21" x14ac:dyDescent="0.45">
      <c r="C28" s="1" t="str">
        <f>C8</f>
        <v>Germany</v>
      </c>
      <c r="D28" s="54">
        <f>SUM(D29,D32)</f>
        <v>1354</v>
      </c>
      <c r="E28" s="55">
        <f>F28/D28</f>
        <v>688.20310192023635</v>
      </c>
      <c r="F28" s="55">
        <f>SUM(F29,F32)</f>
        <v>931827</v>
      </c>
      <c r="G28" s="54">
        <f>SUM(G29,G32)</f>
        <v>2610</v>
      </c>
      <c r="H28" s="55">
        <f t="shared" ref="H28:H34" si="0">I28/G28</f>
        <v>666.32183908045977</v>
      </c>
      <c r="I28" s="55">
        <f>SUM(I29,I32)</f>
        <v>1739100</v>
      </c>
      <c r="K28" s="56">
        <f t="shared" ref="K28:K34" si="1">D28/D$43</f>
        <v>6.6610911595414962E-2</v>
      </c>
      <c r="L28" s="56">
        <f t="shared" ref="L28:L34" si="2">G28/G$43</f>
        <v>0.1191508787947957</v>
      </c>
      <c r="N28" s="55">
        <f>F28-I28</f>
        <v>-807273</v>
      </c>
      <c r="O28" s="55">
        <f>O29+O32</f>
        <v>-55773.000000000029</v>
      </c>
      <c r="P28" s="55">
        <f>P29+P32</f>
        <v>169.13689746922739</v>
      </c>
      <c r="Q28" s="55">
        <f>Q29+Q32</f>
        <v>-751669.13689746917</v>
      </c>
    </row>
    <row r="29" spans="3:21" x14ac:dyDescent="0.45">
      <c r="C29" s="50" t="str">
        <f t="shared" ref="C29:C34" si="3">C9</f>
        <v>Electric desks</v>
      </c>
      <c r="D29" s="49">
        <f>SUM(D30:D31)</f>
        <v>709</v>
      </c>
      <c r="E29" s="48">
        <f>F29/D29</f>
        <v>1013.9026798307475</v>
      </c>
      <c r="F29" s="48">
        <f>SUM(F30:F31)</f>
        <v>718857</v>
      </c>
      <c r="G29" s="49">
        <f>SUM(G30:G31)</f>
        <v>1670</v>
      </c>
      <c r="H29" s="48">
        <f t="shared" si="0"/>
        <v>862.87425149700596</v>
      </c>
      <c r="I29" s="48">
        <f>SUM(I30:I31)</f>
        <v>1441000</v>
      </c>
      <c r="K29" s="59">
        <f t="shared" si="1"/>
        <v>3.4879716633049639E-2</v>
      </c>
      <c r="L29" s="59">
        <f t="shared" si="2"/>
        <v>7.6238301757589597E-2</v>
      </c>
      <c r="N29" s="48">
        <f>F29-I29</f>
        <v>-722143</v>
      </c>
      <c r="O29" s="48">
        <f>O30+O31</f>
        <v>-49443.000000000036</v>
      </c>
      <c r="P29" s="48">
        <f>P30+P31</f>
        <v>749.17107621347589</v>
      </c>
      <c r="Q29" s="48">
        <f>Q30+Q31</f>
        <v>-673449.17107621348</v>
      </c>
    </row>
    <row r="30" spans="3:21" x14ac:dyDescent="0.45">
      <c r="C30" s="43" t="str">
        <f t="shared" si="3"/>
        <v>Distributors</v>
      </c>
      <c r="D30" s="46">
        <v>29</v>
      </c>
      <c r="E30" s="44">
        <f>F30/D30</f>
        <v>711.27586206896547</v>
      </c>
      <c r="F30" s="44">
        <v>20627</v>
      </c>
      <c r="G30" s="45">
        <v>990</v>
      </c>
      <c r="H30" s="44">
        <f t="shared" si="0"/>
        <v>700</v>
      </c>
      <c r="I30" s="44">
        <v>693000</v>
      </c>
      <c r="K30" s="57">
        <f t="shared" si="1"/>
        <v>1.4266738820288287E-3</v>
      </c>
      <c r="L30" s="57">
        <f t="shared" si="2"/>
        <v>4.5195160922163892E-2</v>
      </c>
      <c r="N30" s="44">
        <f t="shared" ref="N30:N34" si="4">F30-I30</f>
        <v>-672373</v>
      </c>
      <c r="O30" s="44">
        <f>(E30-H30)*D30</f>
        <v>326.99999999999852</v>
      </c>
      <c r="P30" s="44">
        <f>(K30-L30)*D30*(H30-H$43)</f>
        <v>-321.842692868776</v>
      </c>
      <c r="Q30" s="44">
        <f>N30-O30-P30</f>
        <v>-672378.15730713122</v>
      </c>
    </row>
    <row r="31" spans="3:21" x14ac:dyDescent="0.45">
      <c r="C31" s="43" t="str">
        <f t="shared" si="3"/>
        <v>Online store</v>
      </c>
      <c r="D31" s="46">
        <v>680</v>
      </c>
      <c r="E31" s="44">
        <f>F31/D31</f>
        <v>1026.8088235294117</v>
      </c>
      <c r="F31" s="44">
        <v>698230</v>
      </c>
      <c r="G31" s="45">
        <v>680</v>
      </c>
      <c r="H31" s="44">
        <f t="shared" si="0"/>
        <v>1100</v>
      </c>
      <c r="I31" s="44">
        <v>748000</v>
      </c>
      <c r="K31" s="57">
        <f t="shared" si="1"/>
        <v>3.345304275102081E-2</v>
      </c>
      <c r="L31" s="57">
        <f t="shared" si="2"/>
        <v>3.1043140835425701E-2</v>
      </c>
      <c r="N31" s="44">
        <f t="shared" si="4"/>
        <v>-49770</v>
      </c>
      <c r="O31" s="44">
        <f>(E31-H31)*D31</f>
        <v>-49770.000000000036</v>
      </c>
      <c r="P31" s="44">
        <f>(K31-L31)*D31*(H31-H$43)</f>
        <v>1071.0137690822519</v>
      </c>
      <c r="Q31" s="44">
        <f>N31-O31-P31</f>
        <v>-1071.0137690822155</v>
      </c>
    </row>
    <row r="32" spans="3:21" x14ac:dyDescent="0.45">
      <c r="C32" s="50" t="str">
        <f t="shared" si="3"/>
        <v>Standard desks</v>
      </c>
      <c r="D32" s="49">
        <f>SUM(D33:D34)</f>
        <v>645</v>
      </c>
      <c r="E32" s="48">
        <f>F32/D32</f>
        <v>330.18604651162792</v>
      </c>
      <c r="F32" s="48">
        <f>SUM(F33:F34)</f>
        <v>212970</v>
      </c>
      <c r="G32" s="49">
        <f>SUM(G33:G34)</f>
        <v>940</v>
      </c>
      <c r="H32" s="48">
        <f t="shared" si="0"/>
        <v>317.12765957446811</v>
      </c>
      <c r="I32" s="48">
        <f>SUM(I33:I34)</f>
        <v>298100</v>
      </c>
      <c r="K32" s="59">
        <f t="shared" si="1"/>
        <v>3.1731194962365324E-2</v>
      </c>
      <c r="L32" s="59">
        <f t="shared" si="2"/>
        <v>4.291257703720612E-2</v>
      </c>
      <c r="N32" s="48">
        <f t="shared" si="4"/>
        <v>-85130</v>
      </c>
      <c r="O32" s="48">
        <f>O33+O34</f>
        <v>-6329.9999999999909</v>
      </c>
      <c r="P32" s="48">
        <f>P33+P34</f>
        <v>-580.03417874424849</v>
      </c>
      <c r="Q32" s="48">
        <f>Q33+Q34</f>
        <v>-78219.965821255755</v>
      </c>
    </row>
    <row r="33" spans="3:17" x14ac:dyDescent="0.45">
      <c r="C33" s="43" t="str">
        <f t="shared" si="3"/>
        <v>Distributors</v>
      </c>
      <c r="D33" s="46"/>
      <c r="E33" s="44">
        <v>0</v>
      </c>
      <c r="F33" s="44">
        <v>0</v>
      </c>
      <c r="G33" s="45">
        <v>430</v>
      </c>
      <c r="H33" s="44">
        <f t="shared" si="0"/>
        <v>290</v>
      </c>
      <c r="I33" s="44">
        <v>124700</v>
      </c>
      <c r="K33" s="57">
        <f t="shared" si="1"/>
        <v>0</v>
      </c>
      <c r="L33" s="57">
        <f t="shared" si="2"/>
        <v>1.963022141063684E-2</v>
      </c>
      <c r="N33" s="44">
        <f t="shared" si="4"/>
        <v>-124700</v>
      </c>
      <c r="O33" s="44">
        <f>(E33-H33)*D33</f>
        <v>0</v>
      </c>
      <c r="P33" s="44">
        <f>(K33-L33)*D33*(H33-H$43)</f>
        <v>0</v>
      </c>
      <c r="Q33" s="44">
        <f>N33-O33-P33</f>
        <v>-124700</v>
      </c>
    </row>
    <row r="34" spans="3:17" x14ac:dyDescent="0.45">
      <c r="C34" s="43" t="str">
        <f t="shared" si="3"/>
        <v>Online store</v>
      </c>
      <c r="D34" s="46">
        <v>645</v>
      </c>
      <c r="E34" s="44">
        <f>F34/D34</f>
        <v>330.18604651162792</v>
      </c>
      <c r="F34" s="44">
        <v>212970</v>
      </c>
      <c r="G34" s="45">
        <v>510</v>
      </c>
      <c r="H34" s="44">
        <f t="shared" si="0"/>
        <v>340</v>
      </c>
      <c r="I34" s="44">
        <v>173400</v>
      </c>
      <c r="K34" s="57">
        <f t="shared" si="1"/>
        <v>3.1731194962365324E-2</v>
      </c>
      <c r="L34" s="57">
        <f t="shared" si="2"/>
        <v>2.3282355626569277E-2</v>
      </c>
      <c r="N34" s="44">
        <f t="shared" si="4"/>
        <v>39570</v>
      </c>
      <c r="O34" s="44">
        <f>(E34-H34)*D34</f>
        <v>-6329.9999999999909</v>
      </c>
      <c r="P34" s="44">
        <f>(K34-L34)*D34*(H34-H$43)</f>
        <v>-580.03417874424849</v>
      </c>
      <c r="Q34" s="44">
        <f>N34-O34-P34</f>
        <v>46480.034178744245</v>
      </c>
    </row>
    <row r="35" spans="3:17" ht="3" customHeight="1" x14ac:dyDescent="0.45">
      <c r="C35" s="43"/>
      <c r="D35" s="46"/>
      <c r="E35" s="44"/>
      <c r="F35" s="44"/>
      <c r="G35" s="45"/>
      <c r="H35" s="44"/>
      <c r="I35" s="44"/>
    </row>
    <row r="36" spans="3:17" x14ac:dyDescent="0.45">
      <c r="C36" s="1" t="str">
        <f t="shared" ref="C36:C43" si="5">C15</f>
        <v>USA</v>
      </c>
      <c r="D36" s="54">
        <f>SUM(D37,D40)</f>
        <v>18973</v>
      </c>
      <c r="E36" s="55">
        <f t="shared" ref="E36:E43" si="6">F36/D36</f>
        <v>424.91129499815526</v>
      </c>
      <c r="F36" s="55">
        <f>SUM(F37,F40)</f>
        <v>8061842</v>
      </c>
      <c r="G36" s="54">
        <f>SUM(G37,G40)</f>
        <v>19295</v>
      </c>
      <c r="H36" s="55">
        <f t="shared" ref="H36:H43" si="7">I36/G36</f>
        <v>416.69473956983677</v>
      </c>
      <c r="I36" s="55">
        <f>SUM(I37,I40)</f>
        <v>8040125</v>
      </c>
      <c r="K36" s="56">
        <f t="shared" ref="K36:K42" si="8">D36/D$43</f>
        <v>0.93338908840458501</v>
      </c>
      <c r="L36" s="56">
        <f t="shared" ref="L36:L42" si="9">G36/G$43</f>
        <v>0.88084912120520431</v>
      </c>
      <c r="N36" s="55">
        <f>F36-I36</f>
        <v>21717</v>
      </c>
      <c r="O36" s="55">
        <f>O37+O40</f>
        <v>-200372.85809682816</v>
      </c>
      <c r="P36" s="55">
        <f>P37+P40</f>
        <v>34032.344024912425</v>
      </c>
      <c r="Q36" s="55">
        <f>Q37+Q40</f>
        <v>188057.51407191571</v>
      </c>
    </row>
    <row r="37" spans="3:17" x14ac:dyDescent="0.45">
      <c r="C37" s="50" t="str">
        <f t="shared" si="5"/>
        <v>Electric desks</v>
      </c>
      <c r="D37" s="49">
        <f>SUM(D38:D39)</f>
        <v>6293</v>
      </c>
      <c r="E37" s="48">
        <f t="shared" si="6"/>
        <v>765.11473065310668</v>
      </c>
      <c r="F37" s="48">
        <f>SUM(F38:F39)</f>
        <v>4814867</v>
      </c>
      <c r="G37" s="49">
        <f>SUM(G38:G39)</f>
        <v>5740</v>
      </c>
      <c r="H37" s="48">
        <f t="shared" si="7"/>
        <v>778.04878048780483</v>
      </c>
      <c r="I37" s="48">
        <f>SUM(I38:I39)</f>
        <v>4466000</v>
      </c>
      <c r="K37" s="59">
        <f t="shared" si="8"/>
        <v>0.30958823240025579</v>
      </c>
      <c r="L37" s="59">
        <f t="shared" si="9"/>
        <v>0.26204062999315225</v>
      </c>
      <c r="N37" s="48">
        <f>F37-I37</f>
        <v>348867</v>
      </c>
      <c r="O37" s="48">
        <f>O38+O39</f>
        <v>-112433.00000000019</v>
      </c>
      <c r="P37" s="48">
        <f>P38+P39</f>
        <v>49282.96182967085</v>
      </c>
      <c r="Q37" s="48">
        <f>Q38+Q39</f>
        <v>412017.0381703293</v>
      </c>
    </row>
    <row r="38" spans="3:17" x14ac:dyDescent="0.45">
      <c r="C38" s="43" t="str">
        <f t="shared" si="5"/>
        <v>Distributors</v>
      </c>
      <c r="D38" s="46">
        <v>3902</v>
      </c>
      <c r="E38" s="44">
        <f t="shared" si="6"/>
        <v>641.75474115838028</v>
      </c>
      <c r="F38" s="44">
        <v>2504127</v>
      </c>
      <c r="G38" s="45">
        <v>3640</v>
      </c>
      <c r="H38" s="44">
        <f t="shared" si="7"/>
        <v>650</v>
      </c>
      <c r="I38" s="44">
        <v>2366000</v>
      </c>
      <c r="K38" s="57">
        <f t="shared" si="8"/>
        <v>0.19196143060953411</v>
      </c>
      <c r="L38" s="57">
        <f t="shared" si="9"/>
        <v>0.16617210682492581</v>
      </c>
      <c r="N38" s="44">
        <f t="shared" ref="N38:N42" si="10">F38-I38</f>
        <v>138127</v>
      </c>
      <c r="O38" s="44">
        <f>(E38-H38)*D38</f>
        <v>-32173.000000000131</v>
      </c>
      <c r="P38" s="44">
        <f>(K38-L38)*D38*(H38-H$43)</f>
        <v>20484.42933050733</v>
      </c>
      <c r="Q38" s="44">
        <f>N38-O38-P38</f>
        <v>149815.57066949279</v>
      </c>
    </row>
    <row r="39" spans="3:17" x14ac:dyDescent="0.45">
      <c r="C39" s="43" t="str">
        <f t="shared" si="5"/>
        <v>Online store</v>
      </c>
      <c r="D39" s="46">
        <v>2391</v>
      </c>
      <c r="E39" s="44">
        <f t="shared" si="6"/>
        <v>966.4324550397323</v>
      </c>
      <c r="F39" s="44">
        <v>2310740</v>
      </c>
      <c r="G39" s="45">
        <v>2100</v>
      </c>
      <c r="H39" s="44">
        <f t="shared" si="7"/>
        <v>1000</v>
      </c>
      <c r="I39" s="44">
        <v>2100000</v>
      </c>
      <c r="K39" s="57">
        <f t="shared" si="8"/>
        <v>0.1176268017907217</v>
      </c>
      <c r="L39" s="57">
        <f t="shared" si="9"/>
        <v>9.586852316822643E-2</v>
      </c>
      <c r="N39" s="44">
        <f t="shared" si="10"/>
        <v>210740</v>
      </c>
      <c r="O39" s="44">
        <f>(E39-H39)*D39</f>
        <v>-80260.000000000058</v>
      </c>
      <c r="P39" s="44">
        <f>(K39-L39)*D39*(H39-H$43)</f>
        <v>28798.532499163521</v>
      </c>
      <c r="Q39" s="44">
        <f>N39-O39-P39</f>
        <v>262201.46750083653</v>
      </c>
    </row>
    <row r="40" spans="3:17" x14ac:dyDescent="0.45">
      <c r="C40" s="50" t="str">
        <f t="shared" si="5"/>
        <v>Standard desks</v>
      </c>
      <c r="D40" s="49">
        <f>SUM(D41:D42)</f>
        <v>12680</v>
      </c>
      <c r="E40" s="48">
        <f t="shared" si="6"/>
        <v>256.07058359621453</v>
      </c>
      <c r="F40" s="48">
        <f>SUM(F41:F42)</f>
        <v>3246975</v>
      </c>
      <c r="G40" s="49">
        <f>SUM(G41:G42)</f>
        <v>13555</v>
      </c>
      <c r="H40" s="48">
        <f t="shared" si="7"/>
        <v>263.67576540022134</v>
      </c>
      <c r="I40" s="48">
        <f>SUM(I41:I42)</f>
        <v>3574125</v>
      </c>
      <c r="K40" s="59">
        <f t="shared" si="8"/>
        <v>0.62380085600432922</v>
      </c>
      <c r="L40" s="59">
        <f t="shared" si="9"/>
        <v>0.61880849121205206</v>
      </c>
      <c r="N40" s="48">
        <f t="shared" si="10"/>
        <v>-327150</v>
      </c>
      <c r="O40" s="48">
        <f>O41+O42</f>
        <v>-87939.858096827971</v>
      </c>
      <c r="P40" s="48">
        <f>P41+P42</f>
        <v>-15250.617804758425</v>
      </c>
      <c r="Q40" s="48">
        <f>Q41+Q42</f>
        <v>-223959.52409841359</v>
      </c>
    </row>
    <row r="41" spans="3:17" x14ac:dyDescent="0.45">
      <c r="C41" s="43" t="str">
        <f t="shared" si="5"/>
        <v>Distributors</v>
      </c>
      <c r="D41" s="46">
        <v>8560</v>
      </c>
      <c r="E41" s="44">
        <f t="shared" si="6"/>
        <v>242.6033878504673</v>
      </c>
      <c r="F41" s="44">
        <v>2076685</v>
      </c>
      <c r="G41" s="45">
        <v>8985</v>
      </c>
      <c r="H41" s="44">
        <f t="shared" si="7"/>
        <v>245.20033388981636</v>
      </c>
      <c r="I41" s="44">
        <v>2203125</v>
      </c>
      <c r="K41" s="57">
        <f t="shared" si="8"/>
        <v>0.42111477345402665</v>
      </c>
      <c r="L41" s="57">
        <f t="shared" si="9"/>
        <v>0.41018032412691169</v>
      </c>
      <c r="N41" s="44">
        <f t="shared" si="10"/>
        <v>-126440</v>
      </c>
      <c r="O41" s="44">
        <f>(E41-H41)*D41</f>
        <v>-22229.858096827986</v>
      </c>
      <c r="P41" s="44">
        <f>(K41-L41)*D41*(H41-H$43)</f>
        <v>-18835.624023968296</v>
      </c>
      <c r="Q41" s="44">
        <f>N41-O41-P41</f>
        <v>-85374.517879203719</v>
      </c>
    </row>
    <row r="42" spans="3:17" x14ac:dyDescent="0.45">
      <c r="C42" s="43" t="str">
        <f t="shared" si="5"/>
        <v>Online store</v>
      </c>
      <c r="D42" s="46">
        <v>4120</v>
      </c>
      <c r="E42" s="44">
        <f t="shared" si="6"/>
        <v>284.05097087378641</v>
      </c>
      <c r="F42" s="44">
        <v>1170290</v>
      </c>
      <c r="G42" s="45">
        <v>4570</v>
      </c>
      <c r="H42" s="44">
        <f t="shared" si="7"/>
        <v>300</v>
      </c>
      <c r="I42" s="44">
        <v>1371000</v>
      </c>
      <c r="K42" s="57">
        <f t="shared" si="8"/>
        <v>0.20268608255030254</v>
      </c>
      <c r="L42" s="57">
        <f t="shared" si="9"/>
        <v>0.20862816708514037</v>
      </c>
      <c r="N42" s="44">
        <f t="shared" si="10"/>
        <v>-200710</v>
      </c>
      <c r="O42" s="44">
        <f>(E42-H42)*D42</f>
        <v>-65709.999999999985</v>
      </c>
      <c r="P42" s="44">
        <f>(K42-L42)*D42*(H42-H$43)</f>
        <v>3585.0062192098699</v>
      </c>
      <c r="Q42" s="44">
        <f>N42-O42-P42</f>
        <v>-138585.00621920987</v>
      </c>
    </row>
    <row r="43" spans="3:17" x14ac:dyDescent="0.45">
      <c r="C43" s="51" t="str">
        <f t="shared" si="5"/>
        <v>Grand Total</v>
      </c>
      <c r="D43" s="52">
        <f>D36+D28</f>
        <v>20327</v>
      </c>
      <c r="E43" s="53">
        <f t="shared" si="6"/>
        <v>442.44940227283911</v>
      </c>
      <c r="F43" s="53">
        <f>F36+F28</f>
        <v>8993669</v>
      </c>
      <c r="G43" s="52">
        <f>G36+G28</f>
        <v>21905</v>
      </c>
      <c r="H43" s="53">
        <f t="shared" si="7"/>
        <v>446.43802784752341</v>
      </c>
      <c r="I43" s="53">
        <f>I36+I28</f>
        <v>9779225</v>
      </c>
      <c r="K43" s="58">
        <f>K36+K28</f>
        <v>1</v>
      </c>
      <c r="L43" s="58">
        <f>L36+L28</f>
        <v>1</v>
      </c>
      <c r="N43" s="53">
        <f>N36+N28</f>
        <v>-785556</v>
      </c>
      <c r="O43" s="53">
        <f>O36+O28</f>
        <v>-256145.85809682819</v>
      </c>
      <c r="P43" s="53">
        <f>P36+P28</f>
        <v>34201.480922381656</v>
      </c>
      <c r="Q43" s="53">
        <f>Q36+Q28</f>
        <v>-563611.62282555341</v>
      </c>
    </row>
    <row r="46" spans="3:17" x14ac:dyDescent="0.45">
      <c r="D46" s="11" t="s">
        <v>49</v>
      </c>
      <c r="K46" s="2" t="s">
        <v>55</v>
      </c>
    </row>
    <row r="47" spans="3:17" x14ac:dyDescent="0.45">
      <c r="K47" t="s">
        <v>53</v>
      </c>
    </row>
    <row r="48" spans="3:17" x14ac:dyDescent="0.45">
      <c r="D48" s="12" t="s">
        <v>29</v>
      </c>
      <c r="E48" s="44">
        <f>I43/1000</f>
        <v>9779.2250000000004</v>
      </c>
      <c r="K48" s="7" t="s">
        <v>56</v>
      </c>
    </row>
    <row r="49" spans="4:11" x14ac:dyDescent="0.45">
      <c r="D49" s="12" t="s">
        <v>50</v>
      </c>
      <c r="E49" s="44">
        <f>Q43/1000</f>
        <v>-563.61162282555335</v>
      </c>
      <c r="K49" s="7" t="s">
        <v>57</v>
      </c>
    </row>
    <row r="50" spans="4:11" x14ac:dyDescent="0.45">
      <c r="D50" t="s">
        <v>51</v>
      </c>
      <c r="E50" s="44">
        <f>O43/1000</f>
        <v>-256.14585809682819</v>
      </c>
    </row>
    <row r="51" spans="4:11" x14ac:dyDescent="0.45">
      <c r="D51" t="s">
        <v>52</v>
      </c>
      <c r="E51" s="44">
        <f>P43/1000</f>
        <v>34.201480922381656</v>
      </c>
      <c r="K51" t="s">
        <v>54</v>
      </c>
    </row>
    <row r="52" spans="4:11" x14ac:dyDescent="0.45">
      <c r="D52" t="s">
        <v>28</v>
      </c>
      <c r="E52" s="44">
        <f>SUM(E48:E51)</f>
        <v>8993.6689999999999</v>
      </c>
      <c r="K52" s="7" t="s">
        <v>58</v>
      </c>
    </row>
    <row r="53" spans="4:11" x14ac:dyDescent="0.45">
      <c r="K53" s="7" t="s">
        <v>59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 Analysis</vt:lpstr>
      <vt:lpstr>Price Volume Mix (PMV)</vt:lpstr>
      <vt:lpstr>PMV Case Study</vt:lpstr>
      <vt:lpstr>PMV Case Study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Baly</dc:creator>
  <cp:lastModifiedBy>Moises Baly</cp:lastModifiedBy>
  <dcterms:created xsi:type="dcterms:W3CDTF">2015-06-05T18:17:20Z</dcterms:created>
  <dcterms:modified xsi:type="dcterms:W3CDTF">2025-03-10T19:54:55Z</dcterms:modified>
</cp:coreProperties>
</file>