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drawings/drawing5.xml" ContentType="application/vnd.openxmlformats-officedocument.drawingml.chartshapes+xml"/>
  <Override PartName="/xl/drawings/drawing3.xml" ContentType="application/vnd.openxmlformats-officedocument.drawingml.chartshap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ymi\Documents\MyDocs\06_MSF\02_Project\ELISAqc\"/>
    </mc:Choice>
  </mc:AlternateContent>
  <xr:revisionPtr revIDLastSave="0" documentId="8_{331D1744-A37D-47F9-AE21-7E9602D170D5}" xr6:coauthVersionLast="46" xr6:coauthVersionMax="46" xr10:uidLastSave="{00000000-0000-0000-0000-000000000000}"/>
  <bookViews>
    <workbookView xWindow="368" yWindow="0" windowWidth="19492" windowHeight="13080"/>
  </bookViews>
  <sheets>
    <sheet name="saisie des données" sheetId="3" r:id="rId1"/>
    <sheet name="Données ver" sheetId="4" r:id="rId2"/>
    <sheet name="courbe LJ" sheetId="5" r:id="rId3"/>
    <sheet name="Feuil1" sheetId="6" r:id="rId4"/>
    <sheet name="Feuil2" sheetId="7" r:id="rId5"/>
  </sheets>
  <definedNames>
    <definedName name="_xlnm.Print_Area" localSheetId="2">'courbe LJ'!$A$1:$M$63</definedName>
    <definedName name="_xlnm.Print_Titles" localSheetId="2">'courbe LJ'!$A:$K,'courbe LJ'!$1:$6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4" i="3" l="1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K69" i="3"/>
  <c r="K70" i="3"/>
  <c r="K71" i="3"/>
  <c r="K72" i="3"/>
  <c r="K73" i="3"/>
  <c r="J70" i="3"/>
  <c r="J71" i="3"/>
  <c r="J72" i="3"/>
  <c r="J73" i="3"/>
  <c r="L67" i="3"/>
  <c r="L68" i="3"/>
  <c r="L69" i="3"/>
  <c r="K67" i="3"/>
  <c r="K68" i="3"/>
  <c r="J67" i="3"/>
  <c r="J68" i="3"/>
  <c r="J69" i="3"/>
  <c r="L61" i="3"/>
  <c r="L62" i="3"/>
  <c r="L63" i="3"/>
  <c r="L64" i="3"/>
  <c r="L65" i="3"/>
  <c r="L6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K26" i="3"/>
  <c r="K27" i="3"/>
  <c r="K28" i="3"/>
  <c r="K29" i="3"/>
  <c r="K30" i="3"/>
  <c r="K31" i="3"/>
  <c r="K32" i="3"/>
  <c r="K33" i="3"/>
  <c r="K34" i="3"/>
  <c r="K35" i="3"/>
  <c r="K36" i="3"/>
  <c r="J26" i="3"/>
  <c r="J27" i="3"/>
  <c r="J28" i="3"/>
  <c r="J29" i="3"/>
  <c r="J30" i="3"/>
  <c r="J31" i="3"/>
  <c r="J32" i="3"/>
  <c r="J33" i="3"/>
  <c r="J34" i="3"/>
  <c r="J35" i="3"/>
  <c r="J3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26" i="3"/>
  <c r="L40" i="3"/>
  <c r="K14" i="3"/>
  <c r="K15" i="3"/>
  <c r="K16" i="3"/>
  <c r="K92" i="3" s="1"/>
  <c r="J102" i="3" s="1"/>
  <c r="K17" i="3"/>
  <c r="K18" i="3"/>
  <c r="K19" i="3"/>
  <c r="K20" i="3"/>
  <c r="K21" i="3"/>
  <c r="K22" i="3"/>
  <c r="K23" i="3"/>
  <c r="K24" i="3"/>
  <c r="K25" i="3"/>
  <c r="K13" i="3"/>
  <c r="K90" i="3"/>
  <c r="J101" i="3" s="1"/>
  <c r="J14" i="3"/>
  <c r="J15" i="3"/>
  <c r="J16" i="3"/>
  <c r="J17" i="3"/>
  <c r="J18" i="3"/>
  <c r="J19" i="3"/>
  <c r="J20" i="3"/>
  <c r="J21" i="3"/>
  <c r="J22" i="3"/>
  <c r="J23" i="3"/>
  <c r="J24" i="3"/>
  <c r="J25" i="3"/>
  <c r="J13" i="3"/>
  <c r="J90" i="3" s="1"/>
  <c r="I101" i="3" s="1"/>
  <c r="L14" i="3"/>
  <c r="L15" i="3"/>
  <c r="L16" i="3"/>
  <c r="L17" i="3"/>
  <c r="L18" i="3"/>
  <c r="L19" i="3"/>
  <c r="L20" i="3"/>
  <c r="L21" i="3"/>
  <c r="L22" i="3"/>
  <c r="L23" i="3"/>
  <c r="L24" i="3"/>
  <c r="L25" i="3"/>
  <c r="L13" i="3"/>
  <c r="C22" i="4"/>
  <c r="C23" i="4"/>
  <c r="C20" i="4"/>
  <c r="C21" i="4" s="1"/>
  <c r="M99" i="3"/>
  <c r="C18" i="4"/>
  <c r="C19" i="4"/>
  <c r="B21" i="4"/>
  <c r="B23" i="4"/>
  <c r="B20" i="4"/>
  <c r="B22" i="4"/>
  <c r="B5" i="4"/>
  <c r="B7" i="4"/>
  <c r="B9" i="4"/>
  <c r="B11" i="4"/>
  <c r="B13" i="4" s="1"/>
  <c r="B15" i="4" s="1"/>
  <c r="B12" i="4"/>
  <c r="B14" i="4"/>
  <c r="B4" i="4"/>
  <c r="B6" i="4"/>
  <c r="B8" i="4"/>
  <c r="B10" i="4"/>
  <c r="C2" i="4" l="1"/>
  <c r="C3" i="4"/>
  <c r="J107" i="3"/>
  <c r="D12" i="4" s="1"/>
  <c r="D13" i="4" s="1"/>
  <c r="J106" i="3"/>
  <c r="D10" i="4" s="1"/>
  <c r="D11" i="4" s="1"/>
  <c r="D2" i="4"/>
  <c r="D3" i="4" s="1"/>
  <c r="J108" i="3"/>
  <c r="D14" i="4" s="1"/>
  <c r="D15" i="4" s="1"/>
  <c r="J104" i="3"/>
  <c r="D6" i="4" s="1"/>
  <c r="D7" i="4" s="1"/>
  <c r="J103" i="3"/>
  <c r="D4" i="4" s="1"/>
  <c r="D5" i="4" s="1"/>
  <c r="J105" i="3"/>
  <c r="D8" i="4" s="1"/>
  <c r="D9" i="4" s="1"/>
  <c r="J92" i="3"/>
  <c r="I102" i="3" s="1"/>
  <c r="I103" i="3" s="1"/>
  <c r="C4" i="4" s="1"/>
  <c r="C5" i="4" s="1"/>
  <c r="I105" i="3" l="1"/>
  <c r="C8" i="4" s="1"/>
  <c r="C9" i="4" s="1"/>
  <c r="I104" i="3"/>
  <c r="C6" i="4" s="1"/>
  <c r="C7" i="4" s="1"/>
  <c r="I108" i="3"/>
  <c r="C14" i="4" s="1"/>
  <c r="C15" i="4" s="1"/>
  <c r="I106" i="3"/>
  <c r="C10" i="4" s="1"/>
  <c r="C11" i="4" s="1"/>
  <c r="I107" i="3"/>
  <c r="C12" i="4" s="1"/>
  <c r="C13" i="4" s="1"/>
</calcChain>
</file>

<file path=xl/comments1.xml><?xml version="1.0" encoding="utf-8"?>
<comments xmlns="http://schemas.openxmlformats.org/spreadsheetml/2006/main">
  <authors>
    <author>InstitutPasteur</author>
  </authors>
  <commentList>
    <comment ref="A72" authorId="0" shapeId="0">
      <text>
        <r>
          <rPr>
            <b/>
            <sz val="9"/>
            <color indexed="81"/>
            <rFont val="Tahoma"/>
            <charset val="1"/>
          </rPr>
          <t>InstitutPasteur:</t>
        </r>
        <r>
          <rPr>
            <sz val="9"/>
            <color indexed="81"/>
            <rFont val="Tahoma"/>
            <charset val="1"/>
          </rPr>
          <t xml:space="preserve">
Résultats de lecture pour comparaison entre 
nouveau lecteur de plaque et ancien lecteur.</t>
        </r>
      </text>
    </comment>
  </commentList>
</comments>
</file>

<file path=xl/sharedStrings.xml><?xml version="1.0" encoding="utf-8"?>
<sst xmlns="http://schemas.openxmlformats.org/spreadsheetml/2006/main" count="285" uniqueCount="140">
  <si>
    <t>Date</t>
  </si>
  <si>
    <t>Moyenne</t>
  </si>
  <si>
    <t>Ecart type</t>
  </si>
  <si>
    <t>+1SD</t>
  </si>
  <si>
    <t>-1SD</t>
  </si>
  <si>
    <t>+2SD</t>
  </si>
  <si>
    <t>-2SD</t>
  </si>
  <si>
    <t>+3SD</t>
  </si>
  <si>
    <t>-3SD</t>
  </si>
  <si>
    <t>Technicien</t>
  </si>
  <si>
    <t>N° de Serie</t>
  </si>
  <si>
    <t>Ne pas toucher cette page</t>
  </si>
  <si>
    <t>Analyse:</t>
  </si>
  <si>
    <t>ENREGISTREMENT</t>
  </si>
  <si>
    <t>Version: 01</t>
  </si>
  <si>
    <t>Type de CQI:</t>
  </si>
  <si>
    <t>Courbe de LJ</t>
  </si>
  <si>
    <t>Fiche de Suivi de CQI</t>
  </si>
  <si>
    <t>REACTIFS:</t>
  </si>
  <si>
    <t>Reference</t>
  </si>
  <si>
    <t>N lot</t>
  </si>
  <si>
    <t>Date d'expiration</t>
  </si>
  <si>
    <t>CQI</t>
  </si>
  <si>
    <t>Run</t>
  </si>
  <si>
    <t>Tableau de reciblage</t>
  </si>
  <si>
    <t>Caractéristiques des réactifs utilisés</t>
  </si>
  <si>
    <t xml:space="preserve">Page de saisie des données </t>
  </si>
  <si>
    <t xml:space="preserve">Plage </t>
  </si>
  <si>
    <t>Contrôle Positif et Contrôle Négatif</t>
  </si>
  <si>
    <t>Ctl Nég</t>
  </si>
  <si>
    <t>Valeurs</t>
  </si>
  <si>
    <t>Do Ctl Neg</t>
  </si>
  <si>
    <t xml:space="preserve"> Do Ctl Neg</t>
  </si>
  <si>
    <t>Do Ctl Pos F</t>
  </si>
  <si>
    <t>Do Ctl Pos M</t>
  </si>
  <si>
    <t>Désignation:</t>
  </si>
  <si>
    <t>Contrôle positif Maison</t>
  </si>
  <si>
    <t>Contrôle positif fournisseur</t>
  </si>
  <si>
    <t xml:space="preserve">Do CTl Pos M </t>
  </si>
  <si>
    <t>Ctl Pos M</t>
  </si>
  <si>
    <t>Ctl Pos F</t>
  </si>
  <si>
    <t>Upper limit</t>
  </si>
  <si>
    <t>Lower limit</t>
  </si>
  <si>
    <r>
      <rPr>
        <b/>
        <sz val="12"/>
        <color indexed="8"/>
        <rFont val="Calibri"/>
        <family val="2"/>
      </rPr>
      <t>Type:</t>
    </r>
    <r>
      <rPr>
        <sz val="12"/>
        <color indexed="8"/>
        <rFont val="Calibri"/>
        <family val="2"/>
      </rPr>
      <t xml:space="preserve"> </t>
    </r>
    <r>
      <rPr>
        <i/>
        <sz val="12"/>
        <color indexed="8"/>
        <rFont val="Calibri"/>
        <family val="2"/>
      </rPr>
      <t>Contrôle Positif Maison</t>
    </r>
  </si>
  <si>
    <r>
      <rPr>
        <b/>
        <sz val="12"/>
        <color indexed="8"/>
        <rFont val="Calibri"/>
        <family val="2"/>
      </rPr>
      <t>Type:</t>
    </r>
    <r>
      <rPr>
        <sz val="12"/>
        <color indexed="8"/>
        <rFont val="Calibri"/>
        <family val="2"/>
      </rPr>
      <t xml:space="preserve"> </t>
    </r>
    <r>
      <rPr>
        <i/>
        <sz val="12"/>
        <color indexed="8"/>
        <rFont val="Calibri"/>
        <family val="2"/>
      </rPr>
      <t>Contrôle Positif Fournisseur</t>
    </r>
  </si>
  <si>
    <t>Fournisseur</t>
  </si>
  <si>
    <t>Lower</t>
  </si>
  <si>
    <t>Upper</t>
  </si>
  <si>
    <t>C-NEG</t>
  </si>
  <si>
    <t>C-POS M</t>
  </si>
  <si>
    <t>C-Pos-F</t>
  </si>
  <si>
    <t>Euroimmun</t>
  </si>
  <si>
    <t>E180824BP</t>
  </si>
  <si>
    <t>RG12/09/19</t>
  </si>
  <si>
    <t>IgM RG</t>
  </si>
  <si>
    <t>Marilou &amp; bertille</t>
  </si>
  <si>
    <t>Ecart Type</t>
  </si>
  <si>
    <t>RG20/09/19</t>
  </si>
  <si>
    <t>RG18/09/19</t>
  </si>
  <si>
    <t>RG19/09/19</t>
  </si>
  <si>
    <t>Date d'application : Sept.2019</t>
  </si>
  <si>
    <t>INSTITUT PASTEUR DE BANGUI</t>
  </si>
  <si>
    <t xml:space="preserve">                    </t>
  </si>
  <si>
    <t xml:space="preserve"> INSTITUT PASTEUR DE BANGUI</t>
  </si>
  <si>
    <r>
      <t>Analyses:</t>
    </r>
    <r>
      <rPr>
        <i/>
        <sz val="14"/>
        <color indexed="8"/>
        <rFont val="Calibri"/>
        <family val="2"/>
      </rPr>
      <t xml:space="preserve"> IgM ROUGEOLE</t>
    </r>
  </si>
  <si>
    <t>RG25/09/19</t>
  </si>
  <si>
    <t>RG26/09/19</t>
  </si>
  <si>
    <t>RG30/09/19</t>
  </si>
  <si>
    <t>RG/01/10/19</t>
  </si>
  <si>
    <t>? F</t>
  </si>
  <si>
    <t>16 Oct.2020</t>
  </si>
  <si>
    <t>E191017AO</t>
  </si>
  <si>
    <t>RG/27/11/19</t>
  </si>
  <si>
    <t>RG/29/11/19</t>
  </si>
  <si>
    <t>RG/05/12/19</t>
  </si>
  <si>
    <t>RG/10/12/19</t>
  </si>
  <si>
    <t>RG/16/12/19</t>
  </si>
  <si>
    <t>RG/18/12/19</t>
  </si>
  <si>
    <t>RG/23/12/19</t>
  </si>
  <si>
    <t>RG/27/12/19</t>
  </si>
  <si>
    <t>RG/30/12/19</t>
  </si>
  <si>
    <t>RG/02/01/20</t>
  </si>
  <si>
    <t xml:space="preserve">Marilou </t>
  </si>
  <si>
    <t>RG/03/01/20</t>
  </si>
  <si>
    <t>RG/08/01/20</t>
  </si>
  <si>
    <t>RG/09/01/20</t>
  </si>
  <si>
    <t>RG/14/01/20</t>
  </si>
  <si>
    <t>N°LOT</t>
  </si>
  <si>
    <t>RG/25/11/19</t>
  </si>
  <si>
    <t>RG/13/01/20</t>
  </si>
  <si>
    <t>RG/17/01/20</t>
  </si>
  <si>
    <t>RG/20/01/20</t>
  </si>
  <si>
    <t>RG/23/01/20</t>
  </si>
  <si>
    <t>RG/27/01/20</t>
  </si>
  <si>
    <t>0.40</t>
  </si>
  <si>
    <t>RG/29/01/20</t>
  </si>
  <si>
    <t>Bertille</t>
  </si>
  <si>
    <t>RG/03/02/20</t>
  </si>
  <si>
    <t>Berille</t>
  </si>
  <si>
    <t>RG/05/02/20</t>
  </si>
  <si>
    <t>RG/07/02/20</t>
  </si>
  <si>
    <t>RG/10/02/20</t>
  </si>
  <si>
    <t xml:space="preserve">Bertille </t>
  </si>
  <si>
    <t>RG/13/02/20</t>
  </si>
  <si>
    <t xml:space="preserve"> </t>
  </si>
  <si>
    <t>RG/24/02/20</t>
  </si>
  <si>
    <t>RG/18/02/20</t>
  </si>
  <si>
    <t>E190710BA</t>
  </si>
  <si>
    <t>RG/28/02/20</t>
  </si>
  <si>
    <t>RG/04/03/20</t>
  </si>
  <si>
    <t>RG/11/03/20</t>
  </si>
  <si>
    <t>RG/18/03/20</t>
  </si>
  <si>
    <t>RG/20/03/20</t>
  </si>
  <si>
    <t>RG/23/03/20</t>
  </si>
  <si>
    <t>RG/31/03/20</t>
  </si>
  <si>
    <t>RG/01/04/20</t>
  </si>
  <si>
    <t>RG/07/04/20</t>
  </si>
  <si>
    <t>RG/10/04/20</t>
  </si>
  <si>
    <t>RG/17/04/20</t>
  </si>
  <si>
    <t>RG/28/04/20</t>
  </si>
  <si>
    <t>LAURE</t>
  </si>
  <si>
    <t>RG/05/05/20</t>
  </si>
  <si>
    <t>RG/12/05/20</t>
  </si>
  <si>
    <t>Marilou</t>
  </si>
  <si>
    <t>RG/15/05/20</t>
  </si>
  <si>
    <t>RG/18/05/20</t>
  </si>
  <si>
    <t>RG/27/05/20</t>
  </si>
  <si>
    <t>Marilou et virginie</t>
  </si>
  <si>
    <t>RG/02/06/20</t>
  </si>
  <si>
    <t>virginie</t>
  </si>
  <si>
    <t>RG/08/06/20</t>
  </si>
  <si>
    <t>RG/28/07/20</t>
  </si>
  <si>
    <t>RG/21/09/20</t>
  </si>
  <si>
    <t>RG/12/10/20</t>
  </si>
  <si>
    <t>E200430AM</t>
  </si>
  <si>
    <t>RG/13/10/20</t>
  </si>
  <si>
    <t>RG/21/10/20</t>
  </si>
  <si>
    <t>RG/22/10/21</t>
  </si>
  <si>
    <t>RG/14/10/20</t>
  </si>
  <si>
    <t>RG/20/10/20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</si>
</sst>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34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4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Arial Narrow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4"/>
      <color theme="1"/>
      <name val="Arial Narrow"/>
      <family val="2"/>
    </font>
    <font>
      <b/>
      <i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indexed="64"/>
      </bottom>
      <diagonal/>
    </border>
    <border>
      <left/>
      <right style="thin">
        <color theme="4" tint="-0.249977111117893"/>
      </right>
      <top style="thin">
        <color indexed="64"/>
      </top>
      <bottom style="thin">
        <color indexed="64"/>
      </bottom>
      <diagonal/>
    </border>
    <border>
      <left/>
      <right style="thin">
        <color theme="4" tint="-0.249977111117893"/>
      </right>
      <top style="thin">
        <color indexed="64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indexed="64"/>
      </top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4" tint="-0.249977111117893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3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0" fillId="0" borderId="0" xfId="0" applyFont="1"/>
    <xf numFmtId="2" fontId="0" fillId="0" borderId="0" xfId="0" applyNumberFormat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1" fillId="0" borderId="0" xfId="0" applyFont="1"/>
    <xf numFmtId="2" fontId="11" fillId="0" borderId="0" xfId="0" applyNumberFormat="1" applyFont="1" applyAlignment="1">
      <alignment horizontal="center"/>
    </xf>
    <xf numFmtId="0" fontId="12" fillId="0" borderId="0" xfId="0" applyFont="1"/>
    <xf numFmtId="0" fontId="1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14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2" fontId="12" fillId="0" borderId="0" xfId="0" applyNumberFormat="1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49" fontId="17" fillId="4" borderId="18" xfId="0" applyNumberFormat="1" applyFont="1" applyFill="1" applyBorder="1" applyAlignment="1">
      <alignment horizontal="center" vertical="center"/>
    </xf>
    <xf numFmtId="49" fontId="17" fillId="4" borderId="19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72" fontId="0" fillId="0" borderId="1" xfId="0" applyNumberFormat="1" applyBorder="1" applyAlignment="1">
      <alignment horizontal="center"/>
    </xf>
    <xf numFmtId="172" fontId="18" fillId="4" borderId="20" xfId="0" applyNumberFormat="1" applyFont="1" applyFill="1" applyBorder="1" applyAlignment="1">
      <alignment horizontal="center" vertical="center"/>
    </xf>
    <xf numFmtId="172" fontId="18" fillId="4" borderId="21" xfId="0" applyNumberFormat="1" applyFont="1" applyFill="1" applyBorder="1" applyAlignment="1">
      <alignment horizontal="center" vertical="center"/>
    </xf>
    <xf numFmtId="172" fontId="18" fillId="4" borderId="22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17" fillId="4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 textRotation="90"/>
    </xf>
    <xf numFmtId="0" fontId="11" fillId="0" borderId="0" xfId="0" applyFont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49" fontId="0" fillId="0" borderId="0" xfId="0" applyNumberFormat="1" applyBorder="1"/>
    <xf numFmtId="2" fontId="0" fillId="0" borderId="0" xfId="0" applyNumberFormat="1" applyBorder="1"/>
    <xf numFmtId="0" fontId="10" fillId="6" borderId="0" xfId="0" applyFont="1" applyFill="1"/>
    <xf numFmtId="0" fontId="10" fillId="6" borderId="16" xfId="0" applyFont="1" applyFill="1" applyBorder="1"/>
    <xf numFmtId="0" fontId="0" fillId="6" borderId="0" xfId="0" applyFill="1"/>
    <xf numFmtId="0" fontId="0" fillId="6" borderId="5" xfId="0" applyFill="1" applyBorder="1" applyAlignment="1">
      <alignment horizontal="center"/>
    </xf>
    <xf numFmtId="0" fontId="12" fillId="7" borderId="6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2" fontId="0" fillId="0" borderId="7" xfId="0" quotePrefix="1" applyNumberFormat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/>
    </xf>
    <xf numFmtId="2" fontId="0" fillId="0" borderId="0" xfId="0" applyNumberFormat="1"/>
    <xf numFmtId="0" fontId="0" fillId="0" borderId="8" xfId="0" applyBorder="1"/>
    <xf numFmtId="0" fontId="11" fillId="0" borderId="6" xfId="0" applyFont="1" applyBorder="1" applyAlignment="1"/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/>
    <xf numFmtId="0" fontId="23" fillId="0" borderId="0" xfId="0" applyFont="1" applyAlignment="1"/>
    <xf numFmtId="172" fontId="19" fillId="4" borderId="4" xfId="0" applyNumberFormat="1" applyFont="1" applyFill="1" applyBorder="1" applyAlignment="1">
      <alignment horizontal="center" vertical="center"/>
    </xf>
    <xf numFmtId="172" fontId="18" fillId="4" borderId="4" xfId="0" applyNumberFormat="1" applyFont="1" applyFill="1" applyBorder="1" applyAlignment="1">
      <alignment horizontal="center" vertical="center"/>
    </xf>
    <xf numFmtId="172" fontId="18" fillId="4" borderId="23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20" fillId="0" borderId="0" xfId="0" applyNumberFormat="1" applyFont="1" applyBorder="1" applyAlignment="1">
      <alignment vertical="center" textRotation="90"/>
    </xf>
    <xf numFmtId="2" fontId="12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72" fontId="0" fillId="0" borderId="0" xfId="0" applyNumberFormat="1" applyBorder="1" applyAlignment="1">
      <alignment horizontal="center"/>
    </xf>
    <xf numFmtId="0" fontId="0" fillId="2" borderId="0" xfId="0" applyFill="1" applyBorder="1" applyAlignment="1"/>
    <xf numFmtId="0" fontId="24" fillId="0" borderId="10" xfId="0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15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23" fillId="0" borderId="0" xfId="0" applyFon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4" fillId="0" borderId="11" xfId="0" applyFont="1" applyBorder="1" applyAlignment="1">
      <alignment horizontal="center" vertical="top"/>
    </xf>
    <xf numFmtId="0" fontId="24" fillId="0" borderId="10" xfId="0" applyFont="1" applyBorder="1" applyAlignment="1">
      <alignment horizontal="center" vertical="top"/>
    </xf>
    <xf numFmtId="0" fontId="24" fillId="0" borderId="11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2" fontId="25" fillId="0" borderId="11" xfId="0" applyNumberFormat="1" applyFont="1" applyBorder="1" applyAlignment="1">
      <alignment horizontal="center" vertical="center"/>
    </xf>
    <xf numFmtId="2" fontId="25" fillId="0" borderId="7" xfId="0" applyNumberFormat="1" applyFont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8" borderId="6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72" fontId="25" fillId="0" borderId="11" xfId="0" applyNumberFormat="1" applyFont="1" applyBorder="1" applyAlignment="1">
      <alignment horizontal="center" vertical="center"/>
    </xf>
    <xf numFmtId="172" fontId="25" fillId="0" borderId="7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0" fontId="31" fillId="0" borderId="10" xfId="0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941176470588235E-2"/>
          <c:y val="2.8818443804034581E-2"/>
          <c:w val="0.92823529411764705"/>
          <c:h val="0.91066282420749278"/>
        </c:manualLayout>
      </c:layout>
      <c:scatterChart>
        <c:scatterStyle val="lineMarker"/>
        <c:varyColors val="0"/>
        <c:ser>
          <c:idx val="0"/>
          <c:order val="0"/>
          <c:tx>
            <c:v>High Pos</c:v>
          </c:tx>
          <c:xVal>
            <c:numRef>
              <c:f>'saisie des données'!$D$7:$D$113</c:f>
              <c:numCache>
                <c:formatCode>0</c:formatCode>
                <c:ptCount val="1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données'!$F$7:$F$113</c:f>
              <c:numCache>
                <c:formatCode>0.00</c:formatCode>
                <c:ptCount val="107"/>
                <c:pt idx="0">
                  <c:v>3.21</c:v>
                </c:pt>
                <c:pt idx="1">
                  <c:v>2.15</c:v>
                </c:pt>
                <c:pt idx="2">
                  <c:v>2.4</c:v>
                </c:pt>
                <c:pt idx="3">
                  <c:v>1.756149732620321</c:v>
                </c:pt>
                <c:pt idx="4">
                  <c:v>1.79</c:v>
                </c:pt>
                <c:pt idx="5">
                  <c:v>1.85</c:v>
                </c:pt>
                <c:pt idx="6">
                  <c:v>1.82</c:v>
                </c:pt>
                <c:pt idx="7">
                  <c:v>2.0287356321839081</c:v>
                </c:pt>
                <c:pt idx="8" formatCode="General">
                  <c:v>2.81</c:v>
                </c:pt>
                <c:pt idx="9" formatCode="General">
                  <c:v>2.71</c:v>
                </c:pt>
                <c:pt idx="10" formatCode="General">
                  <c:v>1.81</c:v>
                </c:pt>
                <c:pt idx="11" formatCode="General">
                  <c:v>2.14</c:v>
                </c:pt>
                <c:pt idx="12" formatCode="General">
                  <c:v>2.46</c:v>
                </c:pt>
                <c:pt idx="13" formatCode="General">
                  <c:v>2.92</c:v>
                </c:pt>
                <c:pt idx="14" formatCode="General">
                  <c:v>1.99</c:v>
                </c:pt>
                <c:pt idx="15" formatCode="General">
                  <c:v>2.0499999999999998</c:v>
                </c:pt>
                <c:pt idx="16" formatCode="General">
                  <c:v>1.89</c:v>
                </c:pt>
                <c:pt idx="17" formatCode="General">
                  <c:v>2.04</c:v>
                </c:pt>
                <c:pt idx="18" formatCode="General">
                  <c:v>2.31</c:v>
                </c:pt>
                <c:pt idx="19" formatCode="General">
                  <c:v>2.4900000000000002</c:v>
                </c:pt>
                <c:pt idx="20" formatCode="General">
                  <c:v>2.48</c:v>
                </c:pt>
                <c:pt idx="21" formatCode="General">
                  <c:v>1.77</c:v>
                </c:pt>
                <c:pt idx="22" formatCode="General">
                  <c:v>1.99</c:v>
                </c:pt>
                <c:pt idx="23" formatCode="General">
                  <c:v>1.62</c:v>
                </c:pt>
                <c:pt idx="24" formatCode="General">
                  <c:v>1.62</c:v>
                </c:pt>
                <c:pt idx="25" formatCode="General">
                  <c:v>2.0699999999999998</c:v>
                </c:pt>
                <c:pt idx="26" formatCode="General">
                  <c:v>1.57</c:v>
                </c:pt>
                <c:pt idx="27" formatCode="General">
                  <c:v>2.1800000000000002</c:v>
                </c:pt>
                <c:pt idx="28" formatCode="General">
                  <c:v>2</c:v>
                </c:pt>
                <c:pt idx="29" formatCode="General">
                  <c:v>2.64</c:v>
                </c:pt>
                <c:pt idx="30" formatCode="General">
                  <c:v>1.84</c:v>
                </c:pt>
                <c:pt idx="31" formatCode="General">
                  <c:v>1.99</c:v>
                </c:pt>
                <c:pt idx="32" formatCode="General">
                  <c:v>2.0099999999999998</c:v>
                </c:pt>
                <c:pt idx="33" formatCode="General">
                  <c:v>1.49</c:v>
                </c:pt>
                <c:pt idx="34" formatCode="General">
                  <c:v>1.81</c:v>
                </c:pt>
                <c:pt idx="35" formatCode="General">
                  <c:v>1.54</c:v>
                </c:pt>
                <c:pt idx="36" formatCode="General">
                  <c:v>2.2400000000000002</c:v>
                </c:pt>
                <c:pt idx="37" formatCode="General">
                  <c:v>2.48</c:v>
                </c:pt>
                <c:pt idx="38" formatCode="General">
                  <c:v>1.81</c:v>
                </c:pt>
                <c:pt idx="39" formatCode="General">
                  <c:v>1.49</c:v>
                </c:pt>
                <c:pt idx="40" formatCode="General">
                  <c:v>2.14</c:v>
                </c:pt>
                <c:pt idx="41" formatCode="General">
                  <c:v>1.47</c:v>
                </c:pt>
                <c:pt idx="42" formatCode="General">
                  <c:v>1.99</c:v>
                </c:pt>
                <c:pt idx="43" formatCode="General">
                  <c:v>1.45</c:v>
                </c:pt>
                <c:pt idx="44" formatCode="General">
                  <c:v>2.23</c:v>
                </c:pt>
                <c:pt idx="45" formatCode="General">
                  <c:v>1.83</c:v>
                </c:pt>
                <c:pt idx="46" formatCode="General">
                  <c:v>1.9</c:v>
                </c:pt>
                <c:pt idx="47" formatCode="General">
                  <c:v>1.56</c:v>
                </c:pt>
                <c:pt idx="48" formatCode="General">
                  <c:v>1.92</c:v>
                </c:pt>
                <c:pt idx="49" formatCode="General">
                  <c:v>1.43</c:v>
                </c:pt>
                <c:pt idx="50" formatCode="General">
                  <c:v>2.4300000000000002</c:v>
                </c:pt>
                <c:pt idx="51" formatCode="General">
                  <c:v>1.65</c:v>
                </c:pt>
                <c:pt idx="52" formatCode="General">
                  <c:v>2.12</c:v>
                </c:pt>
                <c:pt idx="53" formatCode="General">
                  <c:v>2.99</c:v>
                </c:pt>
                <c:pt idx="54" formatCode="General">
                  <c:v>2.4900000000000002</c:v>
                </c:pt>
                <c:pt idx="55" formatCode="General">
                  <c:v>2.34</c:v>
                </c:pt>
                <c:pt idx="56" formatCode="General">
                  <c:v>2.38</c:v>
                </c:pt>
                <c:pt idx="57" formatCode="General">
                  <c:v>2.56</c:v>
                </c:pt>
                <c:pt idx="58" formatCode="General">
                  <c:v>2.16</c:v>
                </c:pt>
                <c:pt idx="59" formatCode="General">
                  <c:v>1.48</c:v>
                </c:pt>
                <c:pt idx="60" formatCode="General">
                  <c:v>1.67</c:v>
                </c:pt>
                <c:pt idx="61" formatCode="General">
                  <c:v>2.0699999999999998</c:v>
                </c:pt>
                <c:pt idx="62" formatCode="General">
                  <c:v>2.2599999999999998</c:v>
                </c:pt>
                <c:pt idx="63" formatCode="General">
                  <c:v>2.15</c:v>
                </c:pt>
                <c:pt idx="64" formatCode="General">
                  <c:v>2.02</c:v>
                </c:pt>
                <c:pt idx="65" formatCode="General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1-4C03-B499-680A7483D28C}"/>
            </c:ext>
          </c:extLst>
        </c:ser>
        <c:ser>
          <c:idx val="1"/>
          <c:order val="1"/>
          <c:tx>
            <c:v>Moyenne</c:v>
          </c:tx>
          <c:spPr>
            <a:ln w="38100"/>
          </c:spPr>
          <c:marker>
            <c:spPr>
              <a:ln w="38100"/>
            </c:spPr>
          </c:marker>
          <c:xVal>
            <c:numRef>
              <c:f>'Données ver'!$B$2:$B$3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ver'!$D$2:$D$3</c:f>
              <c:numCache>
                <c:formatCode>0.00</c:formatCode>
                <c:ptCount val="2"/>
                <c:pt idx="0">
                  <c:v>2.1401744773144364</c:v>
                </c:pt>
                <c:pt idx="1">
                  <c:v>2.1401744773144364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1-4C03-B499-680A7483D28C}"/>
            </c:ext>
          </c:extLst>
        </c:ser>
        <c:ser>
          <c:idx val="2"/>
          <c:order val="2"/>
          <c:tx>
            <c:v>+1SD</c:v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xVal>
            <c:numRef>
              <c:f>'Données ver'!$B$4:$B$5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ver'!$D$4:$D$5</c:f>
              <c:numCache>
                <c:formatCode>0.00</c:formatCode>
                <c:ptCount val="2"/>
                <c:pt idx="0">
                  <c:v>2.5563528549776162</c:v>
                </c:pt>
                <c:pt idx="1">
                  <c:v>2.5563528549776162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1-4C03-B499-680A7483D28C}"/>
            </c:ext>
          </c:extLst>
        </c:ser>
        <c:ser>
          <c:idx val="3"/>
          <c:order val="3"/>
          <c:tx>
            <c:v>-1SD</c:v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xVal>
            <c:numRef>
              <c:f>'Données ver'!$B$6:$B$7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ver'!$D$6:$D$7</c:f>
              <c:numCache>
                <c:formatCode>0.00</c:formatCode>
                <c:ptCount val="2"/>
                <c:pt idx="0">
                  <c:v>1.7239960996512564</c:v>
                </c:pt>
                <c:pt idx="1">
                  <c:v>1.7239960996512564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1-4C03-B499-680A7483D28C}"/>
            </c:ext>
          </c:extLst>
        </c:ser>
        <c:ser>
          <c:idx val="4"/>
          <c:order val="4"/>
          <c:tx>
            <c:v>+2SD</c:v>
          </c:tx>
          <c:spPr>
            <a:ln>
              <a:solidFill>
                <a:schemeClr val="tx1"/>
              </a:solidFill>
              <a:prstDash val="lgDash"/>
            </a:ln>
          </c:spPr>
          <c:marker>
            <c:spPr>
              <a:ln>
                <a:solidFill>
                  <a:schemeClr val="tx1"/>
                </a:solidFill>
                <a:prstDash val="lgDash"/>
              </a:ln>
            </c:spPr>
          </c:marker>
          <c:xVal>
            <c:numRef>
              <c:f>'Données ver'!$B$8:$B$9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ver'!$D$8:$D$9</c:f>
              <c:numCache>
                <c:formatCode>0.00</c:formatCode>
                <c:ptCount val="2"/>
                <c:pt idx="0">
                  <c:v>2.9725312326407964</c:v>
                </c:pt>
                <c:pt idx="1">
                  <c:v>2.9725312326407964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21-4C03-B499-680A7483D28C}"/>
            </c:ext>
          </c:extLst>
        </c:ser>
        <c:ser>
          <c:idx val="5"/>
          <c:order val="5"/>
          <c:tx>
            <c:v>-2SD</c:v>
          </c:tx>
          <c:spPr>
            <a:ln>
              <a:solidFill>
                <a:schemeClr val="tx1"/>
              </a:solidFill>
              <a:prstDash val="lgDash"/>
            </a:ln>
          </c:spPr>
          <c:marker>
            <c:spPr>
              <a:ln>
                <a:solidFill>
                  <a:schemeClr val="tx1"/>
                </a:solidFill>
                <a:prstDash val="lgDash"/>
              </a:ln>
            </c:spPr>
          </c:marker>
          <c:xVal>
            <c:numRef>
              <c:f>'Données ver'!$B$10:$B$11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ver'!$D$10:$D$11</c:f>
              <c:numCache>
                <c:formatCode>0.00</c:formatCode>
                <c:ptCount val="2"/>
                <c:pt idx="0">
                  <c:v>1.3078177219880764</c:v>
                </c:pt>
                <c:pt idx="1">
                  <c:v>1.3078177219880764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21-4C03-B499-680A7483D28C}"/>
            </c:ext>
          </c:extLst>
        </c:ser>
        <c:ser>
          <c:idx val="6"/>
          <c:order val="6"/>
          <c:tx>
            <c:v>+3SD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'Données ver'!$B$12:$B$13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ver'!$D$12:$D$13</c:f>
              <c:numCache>
                <c:formatCode>0.00</c:formatCode>
                <c:ptCount val="2"/>
                <c:pt idx="0">
                  <c:v>3.3887096103039767</c:v>
                </c:pt>
                <c:pt idx="1">
                  <c:v>3.3887096103039767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21-4C03-B499-680A7483D28C}"/>
            </c:ext>
          </c:extLst>
        </c:ser>
        <c:ser>
          <c:idx val="7"/>
          <c:order val="7"/>
          <c:tx>
            <c:v>-3SD</c:v>
          </c:tx>
          <c:spPr>
            <a:ln>
              <a:solidFill>
                <a:srgbClr val="FF0000"/>
              </a:solidFill>
              <a:prstDash val="solid"/>
            </a:ln>
          </c:spPr>
          <c:marker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'Données ver'!$B$14:$B$15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ver'!$D$14:$D$15</c:f>
              <c:numCache>
                <c:formatCode>0.00</c:formatCode>
                <c:ptCount val="2"/>
                <c:pt idx="0">
                  <c:v>0.89163934432489644</c:v>
                </c:pt>
                <c:pt idx="1">
                  <c:v>0.89163934432489644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21-4C03-B499-680A7483D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61504"/>
        <c:axId val="1"/>
      </c:scatterChart>
      <c:valAx>
        <c:axId val="352961504"/>
        <c:scaling>
          <c:orientation val="minMax"/>
          <c:min val="19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.2"/>
        <c:crossBetween val="midCat"/>
        <c:majorUnit val="1"/>
      </c:valAx>
      <c:valAx>
        <c:axId val="1"/>
        <c:scaling>
          <c:orientation val="minMax"/>
          <c:max val="5"/>
          <c:min val="0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961504"/>
        <c:crosses val="autoZero"/>
        <c:crossBetween val="midCat"/>
        <c:majorUnit val="0.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78554778554776E-2"/>
          <c:y val="2.2662889518413599E-2"/>
          <c:w val="0.92773892773892774"/>
          <c:h val="0.84702549575070818"/>
        </c:manualLayout>
      </c:layout>
      <c:scatterChart>
        <c:scatterStyle val="lineMarker"/>
        <c:varyColors val="0"/>
        <c:ser>
          <c:idx val="0"/>
          <c:order val="0"/>
          <c:tx>
            <c:v>C-Pos F</c:v>
          </c:tx>
          <c:xVal>
            <c:numRef>
              <c:f>'saisie des données'!$D$7:$D$112</c:f>
              <c:numCache>
                <c:formatCode>0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données'!$G$7:$G$112</c:f>
              <c:numCache>
                <c:formatCode>0.00</c:formatCode>
                <c:ptCount val="106"/>
                <c:pt idx="0">
                  <c:v>2.72</c:v>
                </c:pt>
                <c:pt idx="1">
                  <c:v>2.29</c:v>
                </c:pt>
                <c:pt idx="2">
                  <c:v>2.29</c:v>
                </c:pt>
                <c:pt idx="3">
                  <c:v>2.0099999999999998</c:v>
                </c:pt>
                <c:pt idx="4">
                  <c:v>1.97</c:v>
                </c:pt>
                <c:pt idx="5">
                  <c:v>2.02</c:v>
                </c:pt>
                <c:pt idx="6">
                  <c:v>1.68</c:v>
                </c:pt>
                <c:pt idx="7">
                  <c:v>2.0862068965517242</c:v>
                </c:pt>
                <c:pt idx="8" formatCode="General">
                  <c:v>2.4700000000000002</c:v>
                </c:pt>
                <c:pt idx="9" formatCode="General">
                  <c:v>2.81</c:v>
                </c:pt>
                <c:pt idx="10" formatCode="General">
                  <c:v>2.1</c:v>
                </c:pt>
                <c:pt idx="11" formatCode="General">
                  <c:v>2.69</c:v>
                </c:pt>
                <c:pt idx="12" formatCode="General">
                  <c:v>2.4500000000000002</c:v>
                </c:pt>
                <c:pt idx="13" formatCode="General">
                  <c:v>2.92</c:v>
                </c:pt>
                <c:pt idx="14" formatCode="General">
                  <c:v>2.4300000000000002</c:v>
                </c:pt>
                <c:pt idx="15" formatCode="General">
                  <c:v>2.37</c:v>
                </c:pt>
                <c:pt idx="16" formatCode="General">
                  <c:v>2.04</c:v>
                </c:pt>
                <c:pt idx="17" formatCode="General">
                  <c:v>2</c:v>
                </c:pt>
                <c:pt idx="18" formatCode="General">
                  <c:v>2.31</c:v>
                </c:pt>
                <c:pt idx="19" formatCode="General">
                  <c:v>2.2400000000000002</c:v>
                </c:pt>
                <c:pt idx="20" formatCode="General">
                  <c:v>2.71</c:v>
                </c:pt>
                <c:pt idx="21" formatCode="General">
                  <c:v>1.96</c:v>
                </c:pt>
                <c:pt idx="22" formatCode="General">
                  <c:v>2.27</c:v>
                </c:pt>
                <c:pt idx="23" formatCode="General">
                  <c:v>1.98</c:v>
                </c:pt>
                <c:pt idx="24" formatCode="General">
                  <c:v>1.98</c:v>
                </c:pt>
                <c:pt idx="25" formatCode="General">
                  <c:v>2.1800000000000002</c:v>
                </c:pt>
                <c:pt idx="26" formatCode="General">
                  <c:v>1.96</c:v>
                </c:pt>
                <c:pt idx="27" formatCode="General">
                  <c:v>2.2200000000000002</c:v>
                </c:pt>
                <c:pt idx="28" formatCode="General">
                  <c:v>2.25</c:v>
                </c:pt>
                <c:pt idx="29" formatCode="General">
                  <c:v>2.2799999999999998</c:v>
                </c:pt>
                <c:pt idx="30" formatCode="General">
                  <c:v>2.09</c:v>
                </c:pt>
                <c:pt idx="31" formatCode="General">
                  <c:v>2.3199999999999998</c:v>
                </c:pt>
                <c:pt idx="32" formatCode="General">
                  <c:v>2.0099999999999998</c:v>
                </c:pt>
                <c:pt idx="33" formatCode="General">
                  <c:v>2.2799999999999998</c:v>
                </c:pt>
                <c:pt idx="34" formatCode="General">
                  <c:v>2.27</c:v>
                </c:pt>
                <c:pt idx="35" formatCode="General">
                  <c:v>1.9</c:v>
                </c:pt>
                <c:pt idx="36" formatCode="General">
                  <c:v>2.4</c:v>
                </c:pt>
                <c:pt idx="37" formatCode="General">
                  <c:v>2.39</c:v>
                </c:pt>
                <c:pt idx="38" formatCode="General">
                  <c:v>2.1</c:v>
                </c:pt>
                <c:pt idx="39" formatCode="General">
                  <c:v>2.19</c:v>
                </c:pt>
                <c:pt idx="40" formatCode="General">
                  <c:v>1.88</c:v>
                </c:pt>
                <c:pt idx="41" formatCode="General">
                  <c:v>2.2400000000000002</c:v>
                </c:pt>
                <c:pt idx="42" formatCode="General">
                  <c:v>1.75</c:v>
                </c:pt>
                <c:pt idx="43" formatCode="General">
                  <c:v>2.2000000000000002</c:v>
                </c:pt>
                <c:pt idx="44" formatCode="General">
                  <c:v>2.2200000000000002</c:v>
                </c:pt>
                <c:pt idx="45" formatCode="General">
                  <c:v>2.23</c:v>
                </c:pt>
                <c:pt idx="46" formatCode="General">
                  <c:v>2.16</c:v>
                </c:pt>
                <c:pt idx="47" formatCode="General">
                  <c:v>2.23</c:v>
                </c:pt>
                <c:pt idx="48" formatCode="General">
                  <c:v>2.13</c:v>
                </c:pt>
                <c:pt idx="49" formatCode="General">
                  <c:v>1.97</c:v>
                </c:pt>
                <c:pt idx="50" formatCode="General">
                  <c:v>2.44</c:v>
                </c:pt>
                <c:pt idx="51" formatCode="General">
                  <c:v>1.81</c:v>
                </c:pt>
                <c:pt idx="52" formatCode="General">
                  <c:v>2.17</c:v>
                </c:pt>
                <c:pt idx="53" formatCode="General">
                  <c:v>2.33</c:v>
                </c:pt>
                <c:pt idx="54" formatCode="General">
                  <c:v>1.84</c:v>
                </c:pt>
                <c:pt idx="55" formatCode="General">
                  <c:v>2.17</c:v>
                </c:pt>
                <c:pt idx="56" formatCode="General">
                  <c:v>2.14</c:v>
                </c:pt>
                <c:pt idx="57" formatCode="General">
                  <c:v>2.34</c:v>
                </c:pt>
                <c:pt idx="58" formatCode="General">
                  <c:v>2.4</c:v>
                </c:pt>
                <c:pt idx="59" formatCode="General">
                  <c:v>1.78</c:v>
                </c:pt>
                <c:pt idx="60" formatCode="General">
                  <c:v>2.06</c:v>
                </c:pt>
                <c:pt idx="61" formatCode="General">
                  <c:v>2.2000000000000002</c:v>
                </c:pt>
                <c:pt idx="62" formatCode="General">
                  <c:v>2.2000000000000002</c:v>
                </c:pt>
                <c:pt idx="63" formatCode="General">
                  <c:v>2.17</c:v>
                </c:pt>
                <c:pt idx="64" formatCode="General">
                  <c:v>2.25</c:v>
                </c:pt>
                <c:pt idx="65" formatCode="General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D-4847-B4FC-F2B1CC803547}"/>
            </c:ext>
          </c:extLst>
        </c:ser>
        <c:ser>
          <c:idx val="1"/>
          <c:order val="1"/>
          <c:tx>
            <c:v>Moyenne</c:v>
          </c:tx>
          <c:spPr>
            <a:ln w="38100"/>
          </c:spPr>
          <c:marker>
            <c:spPr>
              <a:ln w="38100"/>
            </c:spPr>
          </c:marker>
          <c:xVal>
            <c:numRef>
              <c:f>'Données ver'!$B$18:$B$19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ver'!$C$18:$C$19</c:f>
              <c:numCache>
                <c:formatCode>0.00</c:formatCode>
                <c:ptCount val="2"/>
                <c:pt idx="0">
                  <c:v>2.7</c:v>
                </c:pt>
                <c:pt idx="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CD-4847-B4FC-F2B1CC803547}"/>
            </c:ext>
          </c:extLst>
        </c:ser>
        <c:ser>
          <c:idx val="6"/>
          <c:order val="2"/>
          <c:tx>
            <c:v>Upper Limit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'Données ver'!$B$22:$B$23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ver'!$C$22:$C$23</c:f>
              <c:numCache>
                <c:formatCode>0.00</c:formatCode>
                <c:ptCount val="2"/>
                <c:pt idx="0">
                  <c:v>3.9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CD-4847-B4FC-F2B1CC803547}"/>
            </c:ext>
          </c:extLst>
        </c:ser>
        <c:ser>
          <c:idx val="7"/>
          <c:order val="3"/>
          <c:tx>
            <c:v>Lower Limit</c:v>
          </c:tx>
          <c:spPr>
            <a:ln>
              <a:solidFill>
                <a:srgbClr val="FF0000"/>
              </a:solidFill>
              <a:prstDash val="solid"/>
            </a:ln>
          </c:spPr>
          <c:marker>
            <c:spPr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'Données ver'!$B$20:$B$21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ver'!$C$20:$C$21</c:f>
              <c:numCache>
                <c:formatCode>0.00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CD-4847-B4FC-F2B1CC803547}"/>
            </c:ext>
          </c:extLst>
        </c:ser>
        <c:ser>
          <c:idx val="2"/>
          <c:order val="4"/>
          <c:tx>
            <c:v>C-Pos F</c:v>
          </c:tx>
          <c:xVal>
            <c:numRef>
              <c:f>'saisie des données'!$D$7:$D$112</c:f>
              <c:numCache>
                <c:formatCode>0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données'!$G$7:$G$112</c:f>
              <c:numCache>
                <c:formatCode>0.00</c:formatCode>
                <c:ptCount val="106"/>
                <c:pt idx="0">
                  <c:v>2.72</c:v>
                </c:pt>
                <c:pt idx="1">
                  <c:v>2.29</c:v>
                </c:pt>
                <c:pt idx="2">
                  <c:v>2.29</c:v>
                </c:pt>
                <c:pt idx="3">
                  <c:v>2.0099999999999998</c:v>
                </c:pt>
                <c:pt idx="4">
                  <c:v>1.97</c:v>
                </c:pt>
                <c:pt idx="5">
                  <c:v>2.02</c:v>
                </c:pt>
                <c:pt idx="6">
                  <c:v>1.68</c:v>
                </c:pt>
                <c:pt idx="7">
                  <c:v>2.0862068965517242</c:v>
                </c:pt>
                <c:pt idx="8" formatCode="General">
                  <c:v>2.4700000000000002</c:v>
                </c:pt>
                <c:pt idx="9" formatCode="General">
                  <c:v>2.81</c:v>
                </c:pt>
                <c:pt idx="10" formatCode="General">
                  <c:v>2.1</c:v>
                </c:pt>
                <c:pt idx="11" formatCode="General">
                  <c:v>2.69</c:v>
                </c:pt>
                <c:pt idx="12" formatCode="General">
                  <c:v>2.4500000000000002</c:v>
                </c:pt>
                <c:pt idx="13" formatCode="General">
                  <c:v>2.92</c:v>
                </c:pt>
                <c:pt idx="14" formatCode="General">
                  <c:v>2.4300000000000002</c:v>
                </c:pt>
                <c:pt idx="15" formatCode="General">
                  <c:v>2.37</c:v>
                </c:pt>
                <c:pt idx="16" formatCode="General">
                  <c:v>2.04</c:v>
                </c:pt>
                <c:pt idx="17" formatCode="General">
                  <c:v>2</c:v>
                </c:pt>
                <c:pt idx="18" formatCode="General">
                  <c:v>2.31</c:v>
                </c:pt>
                <c:pt idx="19" formatCode="General">
                  <c:v>2.2400000000000002</c:v>
                </c:pt>
                <c:pt idx="20" formatCode="General">
                  <c:v>2.71</c:v>
                </c:pt>
                <c:pt idx="21" formatCode="General">
                  <c:v>1.96</c:v>
                </c:pt>
                <c:pt idx="22" formatCode="General">
                  <c:v>2.27</c:v>
                </c:pt>
                <c:pt idx="23" formatCode="General">
                  <c:v>1.98</c:v>
                </c:pt>
                <c:pt idx="24" formatCode="General">
                  <c:v>1.98</c:v>
                </c:pt>
                <c:pt idx="25" formatCode="General">
                  <c:v>2.1800000000000002</c:v>
                </c:pt>
                <c:pt idx="26" formatCode="General">
                  <c:v>1.96</c:v>
                </c:pt>
                <c:pt idx="27" formatCode="General">
                  <c:v>2.2200000000000002</c:v>
                </c:pt>
                <c:pt idx="28" formatCode="General">
                  <c:v>2.25</c:v>
                </c:pt>
                <c:pt idx="29" formatCode="General">
                  <c:v>2.2799999999999998</c:v>
                </c:pt>
                <c:pt idx="30" formatCode="General">
                  <c:v>2.09</c:v>
                </c:pt>
                <c:pt idx="31" formatCode="General">
                  <c:v>2.3199999999999998</c:v>
                </c:pt>
                <c:pt idx="32" formatCode="General">
                  <c:v>2.0099999999999998</c:v>
                </c:pt>
                <c:pt idx="33" formatCode="General">
                  <c:v>2.2799999999999998</c:v>
                </c:pt>
                <c:pt idx="34" formatCode="General">
                  <c:v>2.27</c:v>
                </c:pt>
                <c:pt idx="35" formatCode="General">
                  <c:v>1.9</c:v>
                </c:pt>
                <c:pt idx="36" formatCode="General">
                  <c:v>2.4</c:v>
                </c:pt>
                <c:pt idx="37" formatCode="General">
                  <c:v>2.39</c:v>
                </c:pt>
                <c:pt idx="38" formatCode="General">
                  <c:v>2.1</c:v>
                </c:pt>
                <c:pt idx="39" formatCode="General">
                  <c:v>2.19</c:v>
                </c:pt>
                <c:pt idx="40" formatCode="General">
                  <c:v>1.88</c:v>
                </c:pt>
                <c:pt idx="41" formatCode="General">
                  <c:v>2.2400000000000002</c:v>
                </c:pt>
                <c:pt idx="42" formatCode="General">
                  <c:v>1.75</c:v>
                </c:pt>
                <c:pt idx="43" formatCode="General">
                  <c:v>2.2000000000000002</c:v>
                </c:pt>
                <c:pt idx="44" formatCode="General">
                  <c:v>2.2200000000000002</c:v>
                </c:pt>
                <c:pt idx="45" formatCode="General">
                  <c:v>2.23</c:v>
                </c:pt>
                <c:pt idx="46" formatCode="General">
                  <c:v>2.16</c:v>
                </c:pt>
                <c:pt idx="47" formatCode="General">
                  <c:v>2.23</c:v>
                </c:pt>
                <c:pt idx="48" formatCode="General">
                  <c:v>2.13</c:v>
                </c:pt>
                <c:pt idx="49" formatCode="General">
                  <c:v>1.97</c:v>
                </c:pt>
                <c:pt idx="50" formatCode="General">
                  <c:v>2.44</c:v>
                </c:pt>
                <c:pt idx="51" formatCode="General">
                  <c:v>1.81</c:v>
                </c:pt>
                <c:pt idx="52" formatCode="General">
                  <c:v>2.17</c:v>
                </c:pt>
                <c:pt idx="53" formatCode="General">
                  <c:v>2.33</c:v>
                </c:pt>
                <c:pt idx="54" formatCode="General">
                  <c:v>1.84</c:v>
                </c:pt>
                <c:pt idx="55" formatCode="General">
                  <c:v>2.17</c:v>
                </c:pt>
                <c:pt idx="56" formatCode="General">
                  <c:v>2.14</c:v>
                </c:pt>
                <c:pt idx="57" formatCode="General">
                  <c:v>2.34</c:v>
                </c:pt>
                <c:pt idx="58" formatCode="General">
                  <c:v>2.4</c:v>
                </c:pt>
                <c:pt idx="59" formatCode="General">
                  <c:v>1.78</c:v>
                </c:pt>
                <c:pt idx="60" formatCode="General">
                  <c:v>2.06</c:v>
                </c:pt>
                <c:pt idx="61" formatCode="General">
                  <c:v>2.2000000000000002</c:v>
                </c:pt>
                <c:pt idx="62" formatCode="General">
                  <c:v>2.2000000000000002</c:v>
                </c:pt>
                <c:pt idx="63" formatCode="General">
                  <c:v>2.17</c:v>
                </c:pt>
                <c:pt idx="64" formatCode="General">
                  <c:v>2.25</c:v>
                </c:pt>
                <c:pt idx="65" formatCode="General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CD-4847-B4FC-F2B1CC803547}"/>
            </c:ext>
          </c:extLst>
        </c:ser>
        <c:ser>
          <c:idx val="3"/>
          <c:order val="5"/>
          <c:tx>
            <c:v>Moyenne</c:v>
          </c:tx>
          <c:spPr>
            <a:ln w="38100"/>
          </c:spPr>
          <c:xVal>
            <c:numRef>
              <c:f>'Données ver'!$B$18:$B$19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ver'!$C$18:$C$19</c:f>
              <c:numCache>
                <c:formatCode>0.00</c:formatCode>
                <c:ptCount val="2"/>
                <c:pt idx="0">
                  <c:v>2.7</c:v>
                </c:pt>
                <c:pt idx="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CD-4847-B4FC-F2B1CC803547}"/>
            </c:ext>
          </c:extLst>
        </c:ser>
        <c:ser>
          <c:idx val="4"/>
          <c:order val="6"/>
          <c:tx>
            <c:v>Upper Limit</c:v>
          </c:tx>
          <c:spPr>
            <a:ln>
              <a:solidFill>
                <a:srgbClr val="FF0000"/>
              </a:solidFill>
            </a:ln>
          </c:spPr>
          <c:xVal>
            <c:numRef>
              <c:f>'Données ver'!$B$22:$B$23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ver'!$C$22:$C$23</c:f>
              <c:numCache>
                <c:formatCode>0.00</c:formatCode>
                <c:ptCount val="2"/>
                <c:pt idx="0">
                  <c:v>3.9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CD-4847-B4FC-F2B1CC803547}"/>
            </c:ext>
          </c:extLst>
        </c:ser>
        <c:ser>
          <c:idx val="5"/>
          <c:order val="7"/>
          <c:tx>
            <c:v>Lower Limit</c:v>
          </c:tx>
          <c:spPr>
            <a:ln>
              <a:solidFill>
                <a:srgbClr val="FF0000"/>
              </a:solidFill>
              <a:prstDash val="solid"/>
            </a:ln>
          </c:spPr>
          <c:xVal>
            <c:numRef>
              <c:f>'Données ver'!$B$20:$B$21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ver'!$C$20:$C$21</c:f>
              <c:numCache>
                <c:formatCode>0.00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CD-4847-B4FC-F2B1CC803547}"/>
            </c:ext>
          </c:extLst>
        </c:ser>
        <c:ser>
          <c:idx val="8"/>
          <c:order val="8"/>
          <c:tx>
            <c:v>C-Pos F</c:v>
          </c:tx>
          <c:xVal>
            <c:numRef>
              <c:f>'saisie des données'!$D$7:$D$112</c:f>
              <c:numCache>
                <c:formatCode>0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données'!$G$7:$G$112</c:f>
              <c:numCache>
                <c:formatCode>0.00</c:formatCode>
                <c:ptCount val="106"/>
                <c:pt idx="0">
                  <c:v>2.72</c:v>
                </c:pt>
                <c:pt idx="1">
                  <c:v>2.29</c:v>
                </c:pt>
                <c:pt idx="2">
                  <c:v>2.29</c:v>
                </c:pt>
                <c:pt idx="3">
                  <c:v>2.0099999999999998</c:v>
                </c:pt>
                <c:pt idx="4">
                  <c:v>1.97</c:v>
                </c:pt>
                <c:pt idx="5">
                  <c:v>2.02</c:v>
                </c:pt>
                <c:pt idx="6">
                  <c:v>1.68</c:v>
                </c:pt>
                <c:pt idx="7">
                  <c:v>2.0862068965517242</c:v>
                </c:pt>
                <c:pt idx="8" formatCode="General">
                  <c:v>2.4700000000000002</c:v>
                </c:pt>
                <c:pt idx="9" formatCode="General">
                  <c:v>2.81</c:v>
                </c:pt>
                <c:pt idx="10" formatCode="General">
                  <c:v>2.1</c:v>
                </c:pt>
                <c:pt idx="11" formatCode="General">
                  <c:v>2.69</c:v>
                </c:pt>
                <c:pt idx="12" formatCode="General">
                  <c:v>2.4500000000000002</c:v>
                </c:pt>
                <c:pt idx="13" formatCode="General">
                  <c:v>2.92</c:v>
                </c:pt>
                <c:pt idx="14" formatCode="General">
                  <c:v>2.4300000000000002</c:v>
                </c:pt>
                <c:pt idx="15" formatCode="General">
                  <c:v>2.37</c:v>
                </c:pt>
                <c:pt idx="16" formatCode="General">
                  <c:v>2.04</c:v>
                </c:pt>
                <c:pt idx="17" formatCode="General">
                  <c:v>2</c:v>
                </c:pt>
                <c:pt idx="18" formatCode="General">
                  <c:v>2.31</c:v>
                </c:pt>
                <c:pt idx="19" formatCode="General">
                  <c:v>2.2400000000000002</c:v>
                </c:pt>
                <c:pt idx="20" formatCode="General">
                  <c:v>2.71</c:v>
                </c:pt>
                <c:pt idx="21" formatCode="General">
                  <c:v>1.96</c:v>
                </c:pt>
                <c:pt idx="22" formatCode="General">
                  <c:v>2.27</c:v>
                </c:pt>
                <c:pt idx="23" formatCode="General">
                  <c:v>1.98</c:v>
                </c:pt>
                <c:pt idx="24" formatCode="General">
                  <c:v>1.98</c:v>
                </c:pt>
                <c:pt idx="25" formatCode="General">
                  <c:v>2.1800000000000002</c:v>
                </c:pt>
                <c:pt idx="26" formatCode="General">
                  <c:v>1.96</c:v>
                </c:pt>
                <c:pt idx="27" formatCode="General">
                  <c:v>2.2200000000000002</c:v>
                </c:pt>
                <c:pt idx="28" formatCode="General">
                  <c:v>2.25</c:v>
                </c:pt>
                <c:pt idx="29" formatCode="General">
                  <c:v>2.2799999999999998</c:v>
                </c:pt>
                <c:pt idx="30" formatCode="General">
                  <c:v>2.09</c:v>
                </c:pt>
                <c:pt idx="31" formatCode="General">
                  <c:v>2.3199999999999998</c:v>
                </c:pt>
                <c:pt idx="32" formatCode="General">
                  <c:v>2.0099999999999998</c:v>
                </c:pt>
                <c:pt idx="33" formatCode="General">
                  <c:v>2.2799999999999998</c:v>
                </c:pt>
                <c:pt idx="34" formatCode="General">
                  <c:v>2.27</c:v>
                </c:pt>
                <c:pt idx="35" formatCode="General">
                  <c:v>1.9</c:v>
                </c:pt>
                <c:pt idx="36" formatCode="General">
                  <c:v>2.4</c:v>
                </c:pt>
                <c:pt idx="37" formatCode="General">
                  <c:v>2.39</c:v>
                </c:pt>
                <c:pt idx="38" formatCode="General">
                  <c:v>2.1</c:v>
                </c:pt>
                <c:pt idx="39" formatCode="General">
                  <c:v>2.19</c:v>
                </c:pt>
                <c:pt idx="40" formatCode="General">
                  <c:v>1.88</c:v>
                </c:pt>
                <c:pt idx="41" formatCode="General">
                  <c:v>2.2400000000000002</c:v>
                </c:pt>
                <c:pt idx="42" formatCode="General">
                  <c:v>1.75</c:v>
                </c:pt>
                <c:pt idx="43" formatCode="General">
                  <c:v>2.2000000000000002</c:v>
                </c:pt>
                <c:pt idx="44" formatCode="General">
                  <c:v>2.2200000000000002</c:v>
                </c:pt>
                <c:pt idx="45" formatCode="General">
                  <c:v>2.23</c:v>
                </c:pt>
                <c:pt idx="46" formatCode="General">
                  <c:v>2.16</c:v>
                </c:pt>
                <c:pt idx="47" formatCode="General">
                  <c:v>2.23</c:v>
                </c:pt>
                <c:pt idx="48" formatCode="General">
                  <c:v>2.13</c:v>
                </c:pt>
                <c:pt idx="49" formatCode="General">
                  <c:v>1.97</c:v>
                </c:pt>
                <c:pt idx="50" formatCode="General">
                  <c:v>2.44</c:v>
                </c:pt>
                <c:pt idx="51" formatCode="General">
                  <c:v>1.81</c:v>
                </c:pt>
                <c:pt idx="52" formatCode="General">
                  <c:v>2.17</c:v>
                </c:pt>
                <c:pt idx="53" formatCode="General">
                  <c:v>2.33</c:v>
                </c:pt>
                <c:pt idx="54" formatCode="General">
                  <c:v>1.84</c:v>
                </c:pt>
                <c:pt idx="55" formatCode="General">
                  <c:v>2.17</c:v>
                </c:pt>
                <c:pt idx="56" formatCode="General">
                  <c:v>2.14</c:v>
                </c:pt>
                <c:pt idx="57" formatCode="General">
                  <c:v>2.34</c:v>
                </c:pt>
                <c:pt idx="58" formatCode="General">
                  <c:v>2.4</c:v>
                </c:pt>
                <c:pt idx="59" formatCode="General">
                  <c:v>1.78</c:v>
                </c:pt>
                <c:pt idx="60" formatCode="General">
                  <c:v>2.06</c:v>
                </c:pt>
                <c:pt idx="61" formatCode="General">
                  <c:v>2.2000000000000002</c:v>
                </c:pt>
                <c:pt idx="62" formatCode="General">
                  <c:v>2.2000000000000002</c:v>
                </c:pt>
                <c:pt idx="63" formatCode="General">
                  <c:v>2.17</c:v>
                </c:pt>
                <c:pt idx="64" formatCode="General">
                  <c:v>2.25</c:v>
                </c:pt>
                <c:pt idx="65" formatCode="General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CD-4847-B4FC-F2B1CC803547}"/>
            </c:ext>
          </c:extLst>
        </c:ser>
        <c:ser>
          <c:idx val="9"/>
          <c:order val="9"/>
          <c:tx>
            <c:v>Moyenne</c:v>
          </c:tx>
          <c:xVal>
            <c:numRef>
              <c:f>'Données ver'!$B$18:$B$19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ver'!$C$18:$C$19</c:f>
              <c:numCache>
                <c:formatCode>0.00</c:formatCode>
                <c:ptCount val="2"/>
                <c:pt idx="0">
                  <c:v>2.7</c:v>
                </c:pt>
                <c:pt idx="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CD-4847-B4FC-F2B1CC803547}"/>
            </c:ext>
          </c:extLst>
        </c:ser>
        <c:ser>
          <c:idx val="10"/>
          <c:order val="10"/>
          <c:tx>
            <c:v>Upper Limit</c:v>
          </c:tx>
          <c:xVal>
            <c:numRef>
              <c:f>'Données ver'!$B$22:$B$23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ver'!$C$22:$C$23</c:f>
              <c:numCache>
                <c:formatCode>0.00</c:formatCode>
                <c:ptCount val="2"/>
                <c:pt idx="0">
                  <c:v>3.9</c:v>
                </c:pt>
                <c:pt idx="1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ACD-4847-B4FC-F2B1CC803547}"/>
            </c:ext>
          </c:extLst>
        </c:ser>
        <c:ser>
          <c:idx val="11"/>
          <c:order val="11"/>
          <c:tx>
            <c:v>Lower Limit</c:v>
          </c:tx>
          <c:xVal>
            <c:numRef>
              <c:f>'Données ver'!$B$20:$B$21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ver'!$C$20:$C$21</c:f>
              <c:numCache>
                <c:formatCode>0.00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ACD-4847-B4FC-F2B1CC803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59864"/>
        <c:axId val="1"/>
      </c:scatterChart>
      <c:valAx>
        <c:axId val="352959864"/>
        <c:scaling>
          <c:orientation val="minMax"/>
          <c:min val="19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.05"/>
        <c:crossBetween val="midCat"/>
        <c:majorUnit val="1"/>
      </c:valAx>
      <c:valAx>
        <c:axId val="1"/>
        <c:scaling>
          <c:orientation val="minMax"/>
          <c:max val="4.5"/>
          <c:min val="0.1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9598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" l="0.70000000000000062" r="0.70000000000000062" t="0.75000000000000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32952216589363"/>
          <c:y val="3.8954244121546661E-2"/>
          <c:w val="0.67269149967452335"/>
          <c:h val="0.69997079590403322"/>
        </c:manualLayout>
      </c:layout>
      <c:scatterChart>
        <c:scatterStyle val="lineMarker"/>
        <c:varyColors val="0"/>
        <c:ser>
          <c:idx val="0"/>
          <c:order val="0"/>
          <c:tx>
            <c:v>Variation de CQI NEG, AC VHD</c:v>
          </c:tx>
          <c:spPr>
            <a:ln w="12700"/>
          </c:spPr>
          <c:marker>
            <c:spPr>
              <a:ln w="12700"/>
            </c:spPr>
          </c:marker>
          <c:xVal>
            <c:numRef>
              <c:f>'saisie des données'!$D$7:$D$94</c:f>
              <c:numCache>
                <c:formatCode>0</c:formatCode>
                <c:ptCount val="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'saisie des données'!$E$7:$E$94</c:f>
              <c:numCache>
                <c:formatCode>0.00</c:formatCode>
                <c:ptCount val="88"/>
                <c:pt idx="0">
                  <c:v>0.72</c:v>
                </c:pt>
                <c:pt idx="1">
                  <c:v>0.37</c:v>
                </c:pt>
                <c:pt idx="2">
                  <c:v>0.43</c:v>
                </c:pt>
                <c:pt idx="3">
                  <c:v>0.35</c:v>
                </c:pt>
                <c:pt idx="4">
                  <c:v>0.3</c:v>
                </c:pt>
                <c:pt idx="5">
                  <c:v>0.33</c:v>
                </c:pt>
                <c:pt idx="6" formatCode="0.000">
                  <c:v>0.32</c:v>
                </c:pt>
                <c:pt idx="7">
                  <c:v>0.42528735632183912</c:v>
                </c:pt>
                <c:pt idx="8">
                  <c:v>0.19</c:v>
                </c:pt>
                <c:pt idx="9" formatCode="General">
                  <c:v>0.23</c:v>
                </c:pt>
                <c:pt idx="10" formatCode="General">
                  <c:v>0.21</c:v>
                </c:pt>
                <c:pt idx="11" formatCode="General">
                  <c:v>0.27</c:v>
                </c:pt>
                <c:pt idx="12" formatCode="General">
                  <c:v>0.15</c:v>
                </c:pt>
                <c:pt idx="13" formatCode="General">
                  <c:v>0.2</c:v>
                </c:pt>
                <c:pt idx="14" formatCode="General">
                  <c:v>0.3</c:v>
                </c:pt>
                <c:pt idx="15" formatCode="General">
                  <c:v>0.49</c:v>
                </c:pt>
                <c:pt idx="16" formatCode="General">
                  <c:v>0.4</c:v>
                </c:pt>
                <c:pt idx="17" formatCode="General">
                  <c:v>0.39</c:v>
                </c:pt>
                <c:pt idx="18" formatCode="General">
                  <c:v>0.38</c:v>
                </c:pt>
                <c:pt idx="19" formatCode="General">
                  <c:v>0.48</c:v>
                </c:pt>
                <c:pt idx="20" formatCode="General">
                  <c:v>0.38</c:v>
                </c:pt>
                <c:pt idx="21" formatCode="General">
                  <c:v>0.32</c:v>
                </c:pt>
                <c:pt idx="22" formatCode="General">
                  <c:v>0.34</c:v>
                </c:pt>
                <c:pt idx="23" formatCode="General">
                  <c:v>0.32</c:v>
                </c:pt>
                <c:pt idx="24" formatCode="General">
                  <c:v>0.32</c:v>
                </c:pt>
                <c:pt idx="25" formatCode="General">
                  <c:v>0.35</c:v>
                </c:pt>
                <c:pt idx="26" formatCode="General">
                  <c:v>0.37</c:v>
                </c:pt>
                <c:pt idx="27" formatCode="General">
                  <c:v>0.35</c:v>
                </c:pt>
                <c:pt idx="28" formatCode="General">
                  <c:v>0.35</c:v>
                </c:pt>
                <c:pt idx="29" formatCode="General">
                  <c:v>0</c:v>
                </c:pt>
                <c:pt idx="30" formatCode="General">
                  <c:v>0.4</c:v>
                </c:pt>
                <c:pt idx="31" formatCode="General">
                  <c:v>0.43</c:v>
                </c:pt>
                <c:pt idx="32" formatCode="General">
                  <c:v>0.34</c:v>
                </c:pt>
                <c:pt idx="33" formatCode="General">
                  <c:v>0.32</c:v>
                </c:pt>
                <c:pt idx="34" formatCode="General">
                  <c:v>0.39</c:v>
                </c:pt>
                <c:pt idx="35" formatCode="General">
                  <c:v>0.3</c:v>
                </c:pt>
                <c:pt idx="36" formatCode="General">
                  <c:v>0.34</c:v>
                </c:pt>
                <c:pt idx="37" formatCode="General">
                  <c:v>0.2</c:v>
                </c:pt>
                <c:pt idx="38" formatCode="General">
                  <c:v>0.35</c:v>
                </c:pt>
                <c:pt idx="39" formatCode="General">
                  <c:v>0.41</c:v>
                </c:pt>
                <c:pt idx="40" formatCode="General">
                  <c:v>0.37</c:v>
                </c:pt>
                <c:pt idx="41" formatCode="General">
                  <c:v>0.28999999999999998</c:v>
                </c:pt>
                <c:pt idx="42" formatCode="General">
                  <c:v>0.31</c:v>
                </c:pt>
                <c:pt idx="43" formatCode="General">
                  <c:v>0.3</c:v>
                </c:pt>
                <c:pt idx="44" formatCode="General">
                  <c:v>0.38</c:v>
                </c:pt>
                <c:pt idx="45">
                  <c:v>0.33</c:v>
                </c:pt>
                <c:pt idx="46">
                  <c:v>0.3</c:v>
                </c:pt>
                <c:pt idx="47">
                  <c:v>0.33</c:v>
                </c:pt>
                <c:pt idx="48">
                  <c:v>0.39</c:v>
                </c:pt>
                <c:pt idx="49">
                  <c:v>0.33</c:v>
                </c:pt>
                <c:pt idx="50">
                  <c:v>0.33</c:v>
                </c:pt>
                <c:pt idx="51">
                  <c:v>0.35</c:v>
                </c:pt>
                <c:pt idx="52">
                  <c:v>0.32</c:v>
                </c:pt>
                <c:pt idx="53" formatCode="General">
                  <c:v>0.37</c:v>
                </c:pt>
                <c:pt idx="54" formatCode="General">
                  <c:v>0.78</c:v>
                </c:pt>
                <c:pt idx="55" formatCode="General">
                  <c:v>0.32</c:v>
                </c:pt>
                <c:pt idx="56" formatCode="General">
                  <c:v>0.35</c:v>
                </c:pt>
                <c:pt idx="57" formatCode="General">
                  <c:v>0.1</c:v>
                </c:pt>
                <c:pt idx="58" formatCode="General">
                  <c:v>0.3</c:v>
                </c:pt>
                <c:pt idx="59" formatCode="General">
                  <c:v>0.45</c:v>
                </c:pt>
                <c:pt idx="60" formatCode="General">
                  <c:v>0.23</c:v>
                </c:pt>
                <c:pt idx="61" formatCode="General">
                  <c:v>0.3</c:v>
                </c:pt>
                <c:pt idx="62" formatCode="General">
                  <c:v>0.31</c:v>
                </c:pt>
                <c:pt idx="63" formatCode="General">
                  <c:v>0.41</c:v>
                </c:pt>
                <c:pt idx="64" formatCode="General">
                  <c:v>0.45</c:v>
                </c:pt>
                <c:pt idx="65" formatCode="General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F-4203-987B-C07666F2139B}"/>
            </c:ext>
          </c:extLst>
        </c:ser>
        <c:ser>
          <c:idx val="1"/>
          <c:order val="1"/>
          <c:tx>
            <c:v>MOYENNE</c:v>
          </c:tx>
          <c:trendline>
            <c:trendlineType val="linear"/>
            <c:dispRSqr val="0"/>
            <c:dispEq val="0"/>
          </c:trendline>
          <c:trendline>
            <c:name>MOY</c:name>
            <c:trendlineType val="linear"/>
            <c:dispRSqr val="0"/>
            <c:dispEq val="0"/>
          </c:trendline>
          <c:trendline>
            <c:spPr>
              <a:ln cap="sq">
                <a:miter lim="800000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'Données ver'!$B$2:$B$3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ver'!$C$2:$C$3</c:f>
              <c:numCache>
                <c:formatCode>0.00</c:formatCode>
                <c:ptCount val="2"/>
                <c:pt idx="0">
                  <c:v>0.34590311986863703</c:v>
                </c:pt>
                <c:pt idx="1">
                  <c:v>0.34590311986863703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EF-4203-987B-C07666F2139B}"/>
            </c:ext>
          </c:extLst>
        </c:ser>
        <c:ser>
          <c:idx val="4"/>
          <c:order val="2"/>
          <c:tx>
            <c:v>+2SD</c:v>
          </c:tx>
          <c:spPr>
            <a:ln w="19050">
              <a:solidFill>
                <a:srgbClr val="92D050"/>
              </a:solidFill>
            </a:ln>
          </c:spPr>
          <c:marker>
            <c:spPr>
              <a:ln w="19050">
                <a:solidFill>
                  <a:srgbClr val="92D050"/>
                </a:solidFill>
              </a:ln>
            </c:spPr>
          </c:marker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ysClr val="windowText" lastClr="000000">
                    <a:shade val="95000"/>
                    <a:satMod val="105000"/>
                  </a:sysClr>
                </a:soli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 cmpd="sng">
                <a:prstDash val="dashDot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chemeClr val="tx1"/>
                </a:soli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'Données ver'!$B$8:$B$9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ver'!$C$8:$C$9</c:f>
              <c:numCache>
                <c:formatCode>0.00</c:formatCode>
                <c:ptCount val="2"/>
                <c:pt idx="0">
                  <c:v>0.56677620964720354</c:v>
                </c:pt>
                <c:pt idx="1">
                  <c:v>0.56677620964720354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CEF-4203-987B-C07666F2139B}"/>
            </c:ext>
          </c:extLst>
        </c:ser>
        <c:ser>
          <c:idx val="5"/>
          <c:order val="3"/>
          <c:tx>
            <c:v>-2SD</c:v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pPr>
              <a:noFill/>
              <a:ln w="19050">
                <a:noFill/>
              </a:ln>
            </c:spPr>
          </c:marker>
          <c:trendline>
            <c:spPr>
              <a:ln w="28575"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12700" cmpd="sng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 cmpd="sng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chemeClr val="bg1"/>
                </a:solidFill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 w="25400" cmpd="sng">
                <a:prstDash val="lgDashDot"/>
              </a:ln>
            </c:spPr>
            <c:trendlineType val="linear"/>
            <c:dispRSqr val="0"/>
            <c:dispEq val="0"/>
          </c:trendline>
          <c:trendline>
            <c:spPr>
              <a:ln w="25400">
                <a:prstDash val="sysDash"/>
              </a:ln>
            </c:spPr>
            <c:trendlineType val="linear"/>
            <c:dispRSqr val="0"/>
            <c:dispEq val="0"/>
          </c:trendline>
          <c:trendline>
            <c:spPr>
              <a:ln>
                <a:prstDash val="dashDot"/>
              </a:ln>
            </c:spPr>
            <c:trendlineType val="linear"/>
            <c:dispRSqr val="0"/>
            <c:dispEq val="0"/>
          </c:trendline>
          <c:trendline>
            <c:spPr>
              <a:ln w="22225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ysDash"/>
              </a:ln>
              <a:effectLst>
                <a:outerShdw sx="1000" sy="1000" algn="ctr" rotWithShape="0">
                  <a:sysClr val="window" lastClr="FFFFFF"/>
                </a:outerShdw>
              </a:effectLst>
            </c:spPr>
            <c:trendlineType val="linear"/>
            <c:dispRSqr val="0"/>
            <c:dispEq val="0"/>
          </c:trendline>
          <c:trendline>
            <c:spPr>
              <a:ln w="22225">
                <a:solidFill>
                  <a:schemeClr val="tx1"/>
                </a:solidFill>
                <a:prstDash val="dashDot"/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'Données ver'!$B$10:$B$11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ver'!$C$10:$C$11</c:f>
              <c:numCache>
                <c:formatCode>0.00</c:formatCode>
                <c:ptCount val="2"/>
                <c:pt idx="0">
                  <c:v>0.12503003009007055</c:v>
                </c:pt>
                <c:pt idx="1">
                  <c:v>0.12503003009007055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CEF-4203-987B-C07666F2139B}"/>
            </c:ext>
          </c:extLst>
        </c:ser>
        <c:ser>
          <c:idx val="6"/>
          <c:order val="4"/>
          <c:tx>
            <c:v>+3SD</c:v>
          </c:tx>
          <c:spPr>
            <a:ln w="38100">
              <a:solidFill>
                <a:srgbClr val="FF0000"/>
              </a:solidFill>
            </a:ln>
          </c:spPr>
          <c:marker>
            <c:spPr>
              <a:ln w="38100">
                <a:solidFill>
                  <a:srgbClr val="FF0000"/>
                </a:solidFill>
              </a:ln>
            </c:spPr>
          </c:marker>
          <c:trendline>
            <c:spPr>
              <a:ln w="28575">
                <a:headEnd type="none"/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headEnd w="sm" len="sm"/>
                <a:tailEnd w="med" len="sm"/>
              </a:ln>
            </c:spPr>
            <c:trendlineType val="linear"/>
            <c:dispRSqr val="0"/>
            <c:dispEq val="0"/>
          </c:trendline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'Données ver'!$B$12:$B$13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ver'!$C$12:$C$13</c:f>
              <c:numCache>
                <c:formatCode>0.00</c:formatCode>
                <c:ptCount val="2"/>
                <c:pt idx="0">
                  <c:v>0.67721275453648677</c:v>
                </c:pt>
                <c:pt idx="1">
                  <c:v>0.67721275453648677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CEF-4203-987B-C07666F2139B}"/>
            </c:ext>
          </c:extLst>
        </c:ser>
        <c:ser>
          <c:idx val="7"/>
          <c:order val="5"/>
          <c:tx>
            <c:v>-3SD</c:v>
          </c:tx>
          <c:spPr>
            <a:ln w="38100">
              <a:solidFill>
                <a:srgbClr val="FF0000"/>
              </a:solidFill>
            </a:ln>
          </c:spPr>
          <c:marker>
            <c:spPr>
              <a:ln w="38100">
                <a:solidFill>
                  <a:srgbClr val="FF0000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spPr>
              <a:ln w="28575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'Données ver'!$B$14:$B$15</c:f>
              <c:numCache>
                <c:formatCode>0.00</c:formatCode>
                <c:ptCount val="2"/>
                <c:pt idx="0">
                  <c:v>0</c:v>
                </c:pt>
                <c:pt idx="1">
                  <c:v>70</c:v>
                </c:pt>
              </c:numCache>
            </c:numRef>
          </c:xVal>
          <c:yVal>
            <c:numRef>
              <c:f>'Données ver'!$C$14:$C$15</c:f>
              <c:numCache>
                <c:formatCode>0.00</c:formatCode>
                <c:ptCount val="2"/>
                <c:pt idx="0">
                  <c:v>1.4593485200787293E-2</c:v>
                </c:pt>
                <c:pt idx="1">
                  <c:v>1.4593485200787293E-2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CEF-4203-987B-C07666F2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957896"/>
        <c:axId val="1"/>
      </c:scatterChart>
      <c:valAx>
        <c:axId val="352957896"/>
        <c:scaling>
          <c:orientation val="minMax"/>
          <c:max val="20"/>
          <c:min val="1"/>
        </c:scaling>
        <c:delete val="0"/>
        <c:axPos val="b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" sourceLinked="1"/>
        <c:majorTickMark val="out"/>
        <c:minorTickMark val="none"/>
        <c:tickLblPos val="nextTo"/>
        <c:spPr>
          <a:ln w="6350"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At val="0"/>
        <c:crossBetween val="midCat"/>
        <c:majorUnit val="1"/>
        <c:minorUnit val="0.1"/>
      </c:valAx>
      <c:valAx>
        <c:axId val="1"/>
        <c:scaling>
          <c:orientation val="minMax"/>
          <c:max val="0.30000000000000032"/>
          <c:min val="0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957896"/>
        <c:crossesAt val="0"/>
        <c:crossBetween val="midCat"/>
        <c:majorUnit val="0.1"/>
        <c:minorUnit val="1.0000000000000005E-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611" l="0.70000000000000062" r="0.70000000000000062" t="0.75000000000000611" header="0.30000000000000032" footer="0.30000000000000032"/>
    <c:pageSetup paperSize="9" orientation="landscape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71438</xdr:colOff>
          <xdr:row>0</xdr:row>
          <xdr:rowOff>38100</xdr:rowOff>
        </xdr:from>
        <xdr:to>
          <xdr:col>0</xdr:col>
          <xdr:colOff>776288</xdr:colOff>
          <xdr:row>3</xdr:row>
          <xdr:rowOff>28575</xdr:rowOff>
        </xdr:to>
        <xdr:sp macro="" textlink="">
          <xdr:nvSpPr>
            <xdr:cNvPr id="1043" name="Object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E71A36D9-A91D-45EF-ACB2-E2F088DDD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785813</xdr:colOff>
      <xdr:row>10</xdr:row>
      <xdr:rowOff>128588</xdr:rowOff>
    </xdr:from>
    <xdr:to>
      <xdr:col>10</xdr:col>
      <xdr:colOff>1214438</xdr:colOff>
      <xdr:row>27</xdr:row>
      <xdr:rowOff>100013</xdr:rowOff>
    </xdr:to>
    <xdr:graphicFrame macro="">
      <xdr:nvGraphicFramePr>
        <xdr:cNvPr id="352738" name="Graphique 11">
          <a:extLst>
            <a:ext uri="{FF2B5EF4-FFF2-40B4-BE49-F238E27FC236}">
              <a16:creationId xmlns:a16="http://schemas.microsoft.com/office/drawing/2014/main" id="{8893DF05-65F9-4877-854D-E6258C1FF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629603</xdr:colOff>
      <xdr:row>14</xdr:row>
      <xdr:rowOff>154304</xdr:rowOff>
    </xdr:from>
    <xdr:to>
      <xdr:col>10</xdr:col>
      <xdr:colOff>1199788</xdr:colOff>
      <xdr:row>16</xdr:row>
      <xdr:rowOff>144779</xdr:rowOff>
    </xdr:to>
    <xdr:sp macro="" textlink="">
      <xdr:nvSpPr>
        <xdr:cNvPr id="13" name="ZoneTexte 1">
          <a:extLst>
            <a:ext uri="{FF2B5EF4-FFF2-40B4-BE49-F238E27FC236}">
              <a16:creationId xmlns:a16="http://schemas.microsoft.com/office/drawing/2014/main" id="{C50FFC04-F45D-416E-B3B4-35CE1B390D4A}"/>
            </a:ext>
          </a:extLst>
        </xdr:cNvPr>
        <xdr:cNvSpPr txBox="1"/>
      </xdr:nvSpPr>
      <xdr:spPr>
        <a:xfrm>
          <a:off x="8286750" y="3028949"/>
          <a:ext cx="533400" cy="419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+3SD</a:t>
          </a:r>
        </a:p>
      </xdr:txBody>
    </xdr:sp>
    <xdr:clientData/>
  </xdr:twoCellAnchor>
  <xdr:twoCellAnchor>
    <xdr:from>
      <xdr:col>10</xdr:col>
      <xdr:colOff>629603</xdr:colOff>
      <xdr:row>22</xdr:row>
      <xdr:rowOff>119063</xdr:rowOff>
    </xdr:from>
    <xdr:to>
      <xdr:col>10</xdr:col>
      <xdr:colOff>1315189</xdr:colOff>
      <xdr:row>24</xdr:row>
      <xdr:rowOff>9526</xdr:rowOff>
    </xdr:to>
    <xdr:sp macro="" textlink="">
      <xdr:nvSpPr>
        <xdr:cNvPr id="14" name="ZoneTexte 1">
          <a:extLst>
            <a:ext uri="{FF2B5EF4-FFF2-40B4-BE49-F238E27FC236}">
              <a16:creationId xmlns:a16="http://schemas.microsoft.com/office/drawing/2014/main" id="{810FD1AC-4858-4B30-A83B-3C5675E45FBC}"/>
            </a:ext>
          </a:extLst>
        </xdr:cNvPr>
        <xdr:cNvSpPr txBox="1"/>
      </xdr:nvSpPr>
      <xdr:spPr>
        <a:xfrm>
          <a:off x="8286750" y="4562476"/>
          <a:ext cx="638534" cy="2667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-3SD</a:t>
          </a:r>
        </a:p>
      </xdr:txBody>
    </xdr:sp>
    <xdr:clientData/>
  </xdr:twoCellAnchor>
  <xdr:twoCellAnchor>
    <xdr:from>
      <xdr:col>10</xdr:col>
      <xdr:colOff>686753</xdr:colOff>
      <xdr:row>18</xdr:row>
      <xdr:rowOff>119062</xdr:rowOff>
    </xdr:from>
    <xdr:to>
      <xdr:col>10</xdr:col>
      <xdr:colOff>1333917</xdr:colOff>
      <xdr:row>20</xdr:row>
      <xdr:rowOff>10382</xdr:rowOff>
    </xdr:to>
    <xdr:sp macro="" textlink="">
      <xdr:nvSpPr>
        <xdr:cNvPr id="15" name="ZoneTexte 1">
          <a:extLst>
            <a:ext uri="{FF2B5EF4-FFF2-40B4-BE49-F238E27FC236}">
              <a16:creationId xmlns:a16="http://schemas.microsoft.com/office/drawing/2014/main" id="{A72A314E-DF7B-47F4-B538-A80BF302A8FE}"/>
            </a:ext>
          </a:extLst>
        </xdr:cNvPr>
        <xdr:cNvSpPr txBox="1"/>
      </xdr:nvSpPr>
      <xdr:spPr>
        <a:xfrm>
          <a:off x="8343900" y="3800475"/>
          <a:ext cx="598457" cy="267541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MOY</a:t>
          </a:r>
        </a:p>
      </xdr:txBody>
    </xdr:sp>
    <xdr:clientData/>
  </xdr:twoCellAnchor>
  <xdr:twoCellAnchor>
    <xdr:from>
      <xdr:col>10</xdr:col>
      <xdr:colOff>681990</xdr:colOff>
      <xdr:row>21</xdr:row>
      <xdr:rowOff>38100</xdr:rowOff>
    </xdr:from>
    <xdr:to>
      <xdr:col>10</xdr:col>
      <xdr:colOff>1352607</xdr:colOff>
      <xdr:row>22</xdr:row>
      <xdr:rowOff>49671</xdr:rowOff>
    </xdr:to>
    <xdr:sp macro="" textlink="">
      <xdr:nvSpPr>
        <xdr:cNvPr id="16" name="ZoneTexte 1">
          <a:extLst>
            <a:ext uri="{FF2B5EF4-FFF2-40B4-BE49-F238E27FC236}">
              <a16:creationId xmlns:a16="http://schemas.microsoft.com/office/drawing/2014/main" id="{E3E41431-9787-4C53-AB9E-E94C4BE15E13}"/>
            </a:ext>
          </a:extLst>
        </xdr:cNvPr>
        <xdr:cNvSpPr txBox="1"/>
      </xdr:nvSpPr>
      <xdr:spPr>
        <a:xfrm>
          <a:off x="8334375" y="4286250"/>
          <a:ext cx="621499" cy="2095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-2SD</a:t>
          </a:r>
        </a:p>
      </xdr:txBody>
    </xdr:sp>
    <xdr:clientData/>
  </xdr:twoCellAnchor>
  <xdr:twoCellAnchor>
    <xdr:from>
      <xdr:col>10</xdr:col>
      <xdr:colOff>596265</xdr:colOff>
      <xdr:row>16</xdr:row>
      <xdr:rowOff>0</xdr:rowOff>
    </xdr:from>
    <xdr:to>
      <xdr:col>10</xdr:col>
      <xdr:colOff>1271707</xdr:colOff>
      <xdr:row>17</xdr:row>
      <xdr:rowOff>29415</xdr:rowOff>
    </xdr:to>
    <xdr:sp macro="" textlink="">
      <xdr:nvSpPr>
        <xdr:cNvPr id="17" name="ZoneTexte 1">
          <a:extLst>
            <a:ext uri="{FF2B5EF4-FFF2-40B4-BE49-F238E27FC236}">
              <a16:creationId xmlns:a16="http://schemas.microsoft.com/office/drawing/2014/main" id="{0D3B2B34-FF12-4BC2-BF93-2BBE9A3FE016}"/>
            </a:ext>
          </a:extLst>
        </xdr:cNvPr>
        <xdr:cNvSpPr txBox="1"/>
      </xdr:nvSpPr>
      <xdr:spPr>
        <a:xfrm>
          <a:off x="8258175" y="3295650"/>
          <a:ext cx="621499" cy="21991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BE" sz="1100" b="1"/>
            <a:t>+2SD</a:t>
          </a:r>
        </a:p>
      </xdr:txBody>
    </xdr:sp>
    <xdr:clientData/>
  </xdr:twoCellAnchor>
  <xdr:twoCellAnchor>
    <xdr:from>
      <xdr:col>0</xdr:col>
      <xdr:colOff>385763</xdr:colOff>
      <xdr:row>56</xdr:row>
      <xdr:rowOff>140018</xdr:rowOff>
    </xdr:from>
    <xdr:to>
      <xdr:col>18</xdr:col>
      <xdr:colOff>533401</xdr:colOff>
      <xdr:row>62</xdr:row>
      <xdr:rowOff>47615</xdr:rowOff>
    </xdr:to>
    <xdr:sp macro="" textlink="">
      <xdr:nvSpPr>
        <xdr:cNvPr id="20" name="ZoneTexte 1">
          <a:extLst>
            <a:ext uri="{FF2B5EF4-FFF2-40B4-BE49-F238E27FC236}">
              <a16:creationId xmlns:a16="http://schemas.microsoft.com/office/drawing/2014/main" id="{9D7A4F5C-1F3D-4B2E-BFA2-79697A67AE8C}"/>
            </a:ext>
          </a:extLst>
        </xdr:cNvPr>
        <xdr:cNvSpPr txBox="1"/>
      </xdr:nvSpPr>
      <xdr:spPr>
        <a:xfrm>
          <a:off x="361950" y="11069956"/>
          <a:ext cx="13087350" cy="104584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fr-BE" sz="1100" b="1" baseline="0">
              <a:latin typeface="+mn-lt"/>
              <a:ea typeface="+mn-ea"/>
              <a:cs typeface="+mn-cs"/>
            </a:rPr>
            <a:t>Réactif : </a:t>
          </a:r>
          <a:r>
            <a:rPr lang="fr-BE" sz="1100" i="1" baseline="0">
              <a:latin typeface="+mn-lt"/>
              <a:ea typeface="+mn-ea"/>
              <a:cs typeface="+mn-cs"/>
            </a:rPr>
            <a:t>  EUROIMMUN                                                    </a:t>
          </a:r>
          <a:r>
            <a:rPr lang="fr-BE" sz="1100" b="1" i="1" baseline="0">
              <a:latin typeface="+mn-lt"/>
              <a:ea typeface="+mn-ea"/>
              <a:cs typeface="+mn-cs"/>
            </a:rPr>
            <a:t>Numéros de Lot: </a:t>
          </a:r>
          <a:r>
            <a:rPr lang="fr-BE" sz="1100" b="1" baseline="0">
              <a:latin typeface="+mn-lt"/>
              <a:ea typeface="+mn-ea"/>
              <a:cs typeface="+mn-cs"/>
            </a:rPr>
            <a:t>  </a:t>
          </a:r>
          <a:r>
            <a:rPr lang="fr-FR" sz="1100" b="0" i="0" u="none" strike="noStrike">
              <a:effectLst/>
              <a:latin typeface="+mn-lt"/>
              <a:ea typeface="+mn-ea"/>
              <a:cs typeface="+mn-cs"/>
            </a:rPr>
            <a:t>E180824BP</a:t>
          </a:r>
          <a:r>
            <a:rPr lang="fr-FR"/>
            <a:t> </a:t>
          </a:r>
          <a:r>
            <a:rPr lang="fr-BE" sz="1100" b="1" baseline="0">
              <a:latin typeface="+mn-lt"/>
              <a:ea typeface="+mn-ea"/>
              <a:cs typeface="+mn-cs"/>
            </a:rPr>
            <a:t>                                   </a:t>
          </a:r>
          <a:r>
            <a:rPr lang="fr-BE" sz="1100" baseline="0">
              <a:latin typeface="+mn-lt"/>
              <a:ea typeface="+mn-ea"/>
              <a:cs typeface="+mn-cs"/>
            </a:rPr>
            <a:t>              </a:t>
          </a:r>
          <a:r>
            <a:rPr lang="fr-BE" sz="1100" b="1" baseline="0">
              <a:latin typeface="+mn-lt"/>
              <a:ea typeface="+mn-ea"/>
              <a:cs typeface="+mn-cs"/>
            </a:rPr>
            <a:t>Date de péremption : </a:t>
          </a:r>
          <a:r>
            <a:rPr lang="fr-FR" sz="1100" b="0" i="0" u="none" strike="noStrike">
              <a:effectLst/>
              <a:latin typeface="+mn-lt"/>
              <a:ea typeface="+mn-ea"/>
              <a:cs typeface="+mn-cs"/>
            </a:rPr>
            <a:t>23-août-19</a:t>
          </a:r>
          <a:r>
            <a:rPr lang="fr-FR"/>
            <a:t> </a:t>
          </a:r>
          <a:r>
            <a:rPr lang="fr-BE" sz="1100" b="1" baseline="0">
              <a:latin typeface="+mn-lt"/>
              <a:ea typeface="+mn-ea"/>
              <a:cs typeface="+mn-cs"/>
            </a:rPr>
            <a:t> </a:t>
          </a:r>
          <a:endParaRPr lang="fr-BE" sz="1100" baseline="0"/>
        </a:p>
        <a:p>
          <a:r>
            <a:rPr lang="fr-BE" sz="1100" baseline="0"/>
            <a:t>                                                                                                                                E191017AO                                                                                            16-Oct-20</a:t>
          </a:r>
        </a:p>
        <a:p>
          <a:r>
            <a:rPr lang="fr-BE" sz="1100" baseline="0"/>
            <a:t>                                                                                                                                E190710BA                                                                                           09-Juillet-20</a:t>
          </a:r>
        </a:p>
        <a:p>
          <a:r>
            <a:rPr lang="fr-BE" sz="1100" b="1" baseline="0"/>
            <a:t>                                                                                                                               </a:t>
          </a:r>
          <a:r>
            <a:rPr lang="fr-BE" sz="1100" b="0" baseline="0"/>
            <a:t> E200430AM                                                                                           29 Avril 20</a:t>
          </a:r>
        </a:p>
        <a:p>
          <a:r>
            <a:rPr lang="fr-BE" sz="1100" b="1" baseline="0"/>
            <a:t>Moyenne:  </a:t>
          </a:r>
          <a:r>
            <a:rPr lang="fr-BE" sz="1100" baseline="0"/>
            <a:t> 2.7                                                                    </a:t>
          </a:r>
          <a:r>
            <a:rPr lang="fr-BE" sz="1100" b="1" baseline="0"/>
            <a:t>Ecart type (SD):      NA</a:t>
          </a:r>
          <a:r>
            <a:rPr lang="fr-BE" sz="1100" baseline="0"/>
            <a:t>                                                           </a:t>
          </a:r>
          <a:r>
            <a:rPr lang="fr-BE" sz="1100" b="1" baseline="0"/>
            <a:t>Période</a:t>
          </a:r>
          <a:r>
            <a:rPr lang="fr-BE" sz="1100" baseline="0"/>
            <a:t>:   </a:t>
          </a:r>
          <a:r>
            <a:rPr lang="fr-BE" sz="1100" i="1" baseline="0"/>
            <a:t> </a:t>
          </a:r>
          <a:r>
            <a:rPr lang="fr-BE" sz="1100" b="1" i="1" baseline="0">
              <a:effectLst/>
              <a:latin typeface="+mn-lt"/>
              <a:ea typeface="+mn-ea"/>
              <a:cs typeface="+mn-cs"/>
            </a:rPr>
            <a:t>12 Septembre 2019 à ce jour</a:t>
          </a:r>
          <a:r>
            <a:rPr lang="fr-BE" sz="1100" i="1" baseline="0">
              <a:effectLst/>
              <a:latin typeface="+mn-lt"/>
              <a:ea typeface="+mn-ea"/>
              <a:cs typeface="+mn-cs"/>
            </a:rPr>
            <a:t> </a:t>
          </a:r>
          <a:r>
            <a:rPr lang="fr-BE" sz="1100" baseline="0">
              <a:effectLst/>
              <a:latin typeface="+mn-lt"/>
              <a:ea typeface="+mn-ea"/>
              <a:cs typeface="+mn-cs"/>
            </a:rPr>
            <a:t>                                   </a:t>
          </a:r>
          <a:endParaRPr lang="fr-BE" sz="1100"/>
        </a:p>
      </xdr:txBody>
    </xdr:sp>
    <xdr:clientData/>
  </xdr:twoCellAnchor>
  <xdr:twoCellAnchor>
    <xdr:from>
      <xdr:col>0</xdr:col>
      <xdr:colOff>586740</xdr:colOff>
      <xdr:row>28</xdr:row>
      <xdr:rowOff>101917</xdr:rowOff>
    </xdr:from>
    <xdr:to>
      <xdr:col>10</xdr:col>
      <xdr:colOff>1252557</xdr:colOff>
      <xdr:row>33</xdr:row>
      <xdr:rowOff>71472</xdr:rowOff>
    </xdr:to>
    <xdr:sp macro="" textlink="">
      <xdr:nvSpPr>
        <xdr:cNvPr id="21" name="ZoneTexte 1">
          <a:extLst>
            <a:ext uri="{FF2B5EF4-FFF2-40B4-BE49-F238E27FC236}">
              <a16:creationId xmlns:a16="http://schemas.microsoft.com/office/drawing/2014/main" id="{9E50E05A-6860-47CB-B740-641EBD7001AE}"/>
            </a:ext>
          </a:extLst>
        </xdr:cNvPr>
        <xdr:cNvSpPr txBox="1"/>
      </xdr:nvSpPr>
      <xdr:spPr>
        <a:xfrm>
          <a:off x="548640" y="5688330"/>
          <a:ext cx="8319135" cy="9220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eaLnBrk="1" fontAlgn="auto" latinLnBrk="0" hangingPunct="1"/>
          <a:r>
            <a:rPr lang="fr-BE" sz="1100" b="1" baseline="0">
              <a:latin typeface="+mn-lt"/>
              <a:ea typeface="+mn-ea"/>
              <a:cs typeface="+mn-cs"/>
            </a:rPr>
            <a:t>Code échantillon : </a:t>
          </a:r>
          <a:r>
            <a:rPr lang="fr-BE" sz="1100" i="1" baseline="0">
              <a:latin typeface="+mn-lt"/>
              <a:ea typeface="+mn-ea"/>
              <a:cs typeface="+mn-cs"/>
            </a:rPr>
            <a:t>                                                              </a:t>
          </a:r>
          <a:r>
            <a:rPr lang="fr-BE" sz="1100" b="1" i="1" baseline="0">
              <a:latin typeface="+mn-lt"/>
              <a:ea typeface="+mn-ea"/>
              <a:cs typeface="+mn-cs"/>
            </a:rPr>
            <a:t>Numéros de Lot: 001</a:t>
          </a:r>
          <a:r>
            <a:rPr lang="fr-BE" sz="1100" b="1" baseline="0">
              <a:latin typeface="+mn-lt"/>
              <a:ea typeface="+mn-ea"/>
              <a:cs typeface="+mn-cs"/>
            </a:rPr>
            <a:t>                          </a:t>
          </a:r>
          <a:r>
            <a:rPr lang="fr-BE" sz="1100" baseline="0">
              <a:latin typeface="+mn-lt"/>
              <a:ea typeface="+mn-ea"/>
              <a:cs typeface="+mn-cs"/>
            </a:rPr>
            <a:t>                 </a:t>
          </a:r>
          <a:r>
            <a:rPr lang="fr-BE" sz="1100" b="1" baseline="0">
              <a:latin typeface="+mn-lt"/>
              <a:ea typeface="+mn-ea"/>
              <a:cs typeface="+mn-cs"/>
            </a:rPr>
            <a:t>Date de péremption:      20/09/2021</a:t>
          </a:r>
          <a:endParaRPr lang="fr-BE" sz="1100" b="0" i="1" baseline="0"/>
        </a:p>
        <a:p>
          <a:endParaRPr lang="fr-BE" sz="1100" baseline="0"/>
        </a:p>
        <a:p>
          <a:endParaRPr lang="fr-BE" sz="1100" baseline="0"/>
        </a:p>
        <a:p>
          <a:r>
            <a:rPr lang="fr-BE" sz="1100" b="1" baseline="0"/>
            <a:t>Moyenne:  </a:t>
          </a:r>
          <a:r>
            <a:rPr lang="fr-BE" sz="1100" baseline="0"/>
            <a:t>         </a:t>
          </a:r>
          <a:r>
            <a:rPr lang="fr-FR" sz="1100" b="1" i="1" u="none" strike="noStrike" baseline="0">
              <a:latin typeface="+mn-lt"/>
              <a:ea typeface="+mn-ea"/>
              <a:cs typeface="+mn-cs"/>
            </a:rPr>
            <a:t>2.14</a:t>
          </a:r>
          <a:r>
            <a:rPr lang="fr-BE" sz="1100" baseline="0"/>
            <a:t>                                                             </a:t>
          </a:r>
          <a:r>
            <a:rPr lang="fr-BE" sz="1100" b="1" baseline="0"/>
            <a:t>Ecart type (SD):  </a:t>
          </a:r>
          <a:r>
            <a:rPr lang="fr-FR" sz="1100" b="1" i="1" u="none" strike="noStrike">
              <a:latin typeface="+mn-lt"/>
              <a:ea typeface="+mn-ea"/>
              <a:cs typeface="+mn-cs"/>
            </a:rPr>
            <a:t>0.42</a:t>
          </a:r>
          <a:r>
            <a:rPr lang="fr-BE" sz="1100" b="1" baseline="0"/>
            <a:t>         </a:t>
          </a:r>
          <a:r>
            <a:rPr lang="fr-BE" sz="1100" baseline="0"/>
            <a:t>                           </a:t>
          </a:r>
          <a:r>
            <a:rPr lang="fr-BE" sz="1100" b="1" baseline="0"/>
            <a:t>Période</a:t>
          </a:r>
          <a:r>
            <a:rPr lang="fr-BE" sz="1100" baseline="0"/>
            <a:t>:   </a:t>
          </a:r>
          <a:r>
            <a:rPr lang="fr-BE" sz="1100" i="1" baseline="0"/>
            <a:t> </a:t>
          </a:r>
          <a:r>
            <a:rPr lang="fr-BE" sz="1100" b="1" i="1" baseline="0">
              <a:latin typeface="+mn-lt"/>
              <a:ea typeface="+mn-ea"/>
              <a:cs typeface="+mn-cs"/>
            </a:rPr>
            <a:t>12 Septembre 2019 à ce jour</a:t>
          </a:r>
          <a:r>
            <a:rPr lang="fr-BE" sz="1100" i="1" baseline="0"/>
            <a:t> </a:t>
          </a:r>
          <a:r>
            <a:rPr lang="fr-BE" sz="1100" baseline="0"/>
            <a:t>                                   </a:t>
          </a:r>
          <a:endParaRPr lang="fr-BE" sz="1100"/>
        </a:p>
      </xdr:txBody>
    </xdr:sp>
    <xdr:clientData/>
  </xdr:twoCellAnchor>
  <xdr:twoCellAnchor>
    <xdr:from>
      <xdr:col>0</xdr:col>
      <xdr:colOff>833438</xdr:colOff>
      <xdr:row>37</xdr:row>
      <xdr:rowOff>138113</xdr:rowOff>
    </xdr:from>
    <xdr:to>
      <xdr:col>10</xdr:col>
      <xdr:colOff>1347788</xdr:colOff>
      <xdr:row>55</xdr:row>
      <xdr:rowOff>71438</xdr:rowOff>
    </xdr:to>
    <xdr:graphicFrame macro="">
      <xdr:nvGraphicFramePr>
        <xdr:cNvPr id="352746" name="Graphique 22">
          <a:extLst>
            <a:ext uri="{FF2B5EF4-FFF2-40B4-BE49-F238E27FC236}">
              <a16:creationId xmlns:a16="http://schemas.microsoft.com/office/drawing/2014/main" id="{E8720F47-0E42-4530-8C6D-FBF44CF04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366713</xdr:colOff>
          <xdr:row>0</xdr:row>
          <xdr:rowOff>0</xdr:rowOff>
        </xdr:from>
        <xdr:to>
          <xdr:col>0</xdr:col>
          <xdr:colOff>1071563</xdr:colOff>
          <xdr:row>2</xdr:row>
          <xdr:rowOff>142875</xdr:rowOff>
        </xdr:to>
        <xdr:sp macro="" textlink="">
          <xdr:nvSpPr>
            <xdr:cNvPr id="2437" name="Object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A40EB5C4-B8CA-4BF7-ACD4-256151C0D7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0.92698</cdr:x>
      <cdr:y>0.33246</cdr:y>
    </cdr:from>
    <cdr:to>
      <cdr:x>0.9961</cdr:x>
      <cdr:y>0.39485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7498289" y="1162049"/>
          <a:ext cx="558954" cy="219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BE" sz="1100" b="1"/>
            <a:t>MOY</a:t>
          </a:r>
        </a:p>
      </cdr:txBody>
    </cdr:sp>
  </cdr:relSizeAnchor>
  <cdr:relSizeAnchor xmlns:cdr="http://schemas.openxmlformats.org/drawingml/2006/chartDrawing">
    <cdr:from>
      <cdr:x>0.92471</cdr:x>
      <cdr:y>0.54899</cdr:y>
    </cdr:from>
    <cdr:to>
      <cdr:x>0.99383</cdr:x>
      <cdr:y>0.61041</cdr:y>
    </cdr:to>
    <cdr:sp macro="" textlink="">
      <cdr:nvSpPr>
        <cdr:cNvPr id="3" name="ZoneTexte 1"/>
        <cdr:cNvSpPr txBox="1"/>
      </cdr:nvSpPr>
      <cdr:spPr>
        <a:xfrm xmlns:a="http://schemas.openxmlformats.org/drawingml/2006/main">
          <a:off x="7479868" y="1924066"/>
          <a:ext cx="558955" cy="2199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BE" sz="1100" b="1"/>
            <a:t>Lower</a:t>
          </a:r>
        </a:p>
      </cdr:txBody>
    </cdr:sp>
  </cdr:relSizeAnchor>
  <cdr:relSizeAnchor xmlns:cdr="http://schemas.openxmlformats.org/drawingml/2006/chartDrawing">
    <cdr:from>
      <cdr:x>0.92353</cdr:x>
      <cdr:y>0.11294</cdr:y>
    </cdr:from>
    <cdr:to>
      <cdr:x>0.99241</cdr:x>
      <cdr:y>0.17534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7470343" y="390541"/>
          <a:ext cx="558955" cy="219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fr-BE" sz="1100" b="1"/>
            <a:t>Upper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609600</xdr:colOff>
      <xdr:row>27</xdr:row>
      <xdr:rowOff>80963</xdr:rowOff>
    </xdr:to>
    <xdr:graphicFrame macro="">
      <xdr:nvGraphicFramePr>
        <xdr:cNvPr id="3235" name="Graphique 1">
          <a:extLst>
            <a:ext uri="{FF2B5EF4-FFF2-40B4-BE49-F238E27FC236}">
              <a16:creationId xmlns:a16="http://schemas.microsoft.com/office/drawing/2014/main" id="{F8A16FB0-24ED-415C-949C-DB3F7B9E8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0.01096</cdr:x>
      <cdr:y>0.84195</cdr:y>
    </cdr:from>
    <cdr:to>
      <cdr:x>0.9929</cdr:x>
      <cdr:y>0.98459</cdr:y>
    </cdr:to>
    <cdr:sp macro="" textlink="">
      <cdr:nvSpPr>
        <cdr:cNvPr id="9" name="ZoneTexte 8"/>
        <cdr:cNvSpPr txBox="1"/>
      </cdr:nvSpPr>
      <cdr:spPr>
        <a:xfrm xmlns:a="http://schemas.openxmlformats.org/drawingml/2006/main">
          <a:off x="76199" y="3905250"/>
          <a:ext cx="6829425" cy="647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BE" sz="1100" b="1"/>
            <a:t>Ref°</a:t>
          </a:r>
          <a:r>
            <a:rPr lang="fr-BE" sz="1100"/>
            <a:t>:</a:t>
          </a:r>
          <a:r>
            <a:rPr lang="fr-BE" sz="1100" baseline="0"/>
            <a:t>   </a:t>
          </a:r>
          <a:r>
            <a:rPr lang="fr-BE" sz="1000" i="1" baseline="0"/>
            <a:t>ABBOTT REAL TIME HBV AMPLIFICATION KIT   </a:t>
          </a:r>
          <a:r>
            <a:rPr lang="fr-BE" sz="1100" b="1" baseline="0"/>
            <a:t>N° lot: </a:t>
          </a:r>
          <a:r>
            <a:rPr lang="fr-BE" sz="1100" b="1" i="1" baseline="0"/>
            <a:t>473106</a:t>
          </a:r>
          <a:r>
            <a:rPr lang="fr-BE" sz="1100" i="1" baseline="0"/>
            <a:t>    </a:t>
          </a:r>
          <a:r>
            <a:rPr lang="fr-BE" sz="1100" baseline="0"/>
            <a:t>                                 </a:t>
          </a:r>
          <a:r>
            <a:rPr lang="fr-BE" sz="1100" b="1" baseline="0"/>
            <a:t>Date d'expiration:  </a:t>
          </a:r>
          <a:r>
            <a:rPr lang="fr-BE" sz="1100" b="0" i="1" baseline="0"/>
            <a:t>01 MARS 2018</a:t>
          </a:r>
        </a:p>
        <a:p xmlns:a="http://schemas.openxmlformats.org/drawingml/2006/main">
          <a:endParaRPr lang="fr-BE" sz="1100" baseline="0"/>
        </a:p>
        <a:p xmlns:a="http://schemas.openxmlformats.org/drawingml/2006/main">
          <a:r>
            <a:rPr lang="fr-BE" sz="1100" b="1" baseline="0"/>
            <a:t>Moyenne:  </a:t>
          </a:r>
          <a:r>
            <a:rPr lang="fr-BE" sz="1100" baseline="0"/>
            <a:t>                                                                         </a:t>
          </a:r>
          <a:r>
            <a:rPr lang="fr-BE" sz="1100" b="1" baseline="0"/>
            <a:t>Ecart type (SD): </a:t>
          </a:r>
          <a:r>
            <a:rPr lang="fr-BE" sz="1100" baseline="0"/>
            <a:t>                            </a:t>
          </a:r>
          <a:r>
            <a:rPr lang="fr-BE" sz="1100" b="1" baseline="0"/>
            <a:t>Période</a:t>
          </a:r>
          <a:r>
            <a:rPr lang="fr-BE" sz="1100" baseline="0"/>
            <a:t>:   </a:t>
          </a:r>
          <a:r>
            <a:rPr lang="fr-BE" sz="1100" i="1" baseline="0"/>
            <a:t> </a:t>
          </a:r>
          <a:r>
            <a:rPr lang="fr-BE" sz="1100" baseline="0"/>
            <a:t>                                   </a:t>
          </a:r>
          <a:endParaRPr lang="fr-BE" sz="1100"/>
        </a:p>
      </cdr:txBody>
    </cdr:sp>
  </cdr:relSizeAnchor>
  <cdr:relSizeAnchor xmlns:cdr="http://schemas.openxmlformats.org/drawingml/2006/chartDrawing">
    <cdr:from>
      <cdr:x>0.7879</cdr:x>
      <cdr:y>0.36129</cdr:y>
    </cdr:from>
    <cdr:to>
      <cdr:x>0.84129</cdr:x>
      <cdr:y>0.41101</cdr:y>
    </cdr:to>
    <cdr:sp macro="" textlink="">
      <cdr:nvSpPr>
        <cdr:cNvPr id="10" name="ZoneTexte 9"/>
        <cdr:cNvSpPr txBox="1"/>
      </cdr:nvSpPr>
      <cdr:spPr>
        <a:xfrm xmlns:a="http://schemas.openxmlformats.org/drawingml/2006/main">
          <a:off x="6099559" y="1752803"/>
          <a:ext cx="411078" cy="239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fr-BE" sz="1100" b="1"/>
            <a:t>+3SD</a:t>
          </a:r>
        </a:p>
      </cdr:txBody>
    </cdr:sp>
  </cdr:relSizeAnchor>
  <cdr:relSizeAnchor xmlns:cdr="http://schemas.openxmlformats.org/drawingml/2006/chartDrawing">
    <cdr:from>
      <cdr:x>0</cdr:x>
      <cdr:y>0.00122</cdr:y>
    </cdr:from>
    <cdr:to>
      <cdr:x>0</cdr:x>
      <cdr:y>0.00122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0" y="0"/>
          <a:ext cx="36195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  <cdr:relSizeAnchor xmlns:cdr="http://schemas.openxmlformats.org/drawingml/2006/chartDrawing">
    <cdr:from>
      <cdr:x>0.7815</cdr:x>
      <cdr:y>0.40724</cdr:y>
    </cdr:from>
    <cdr:to>
      <cdr:x>0.84673</cdr:x>
      <cdr:y>0.45756</cdr:y>
    </cdr:to>
    <cdr:sp macro="" textlink="">
      <cdr:nvSpPr>
        <cdr:cNvPr id="12" name="ZoneTexte 11"/>
        <cdr:cNvSpPr txBox="1"/>
      </cdr:nvSpPr>
      <cdr:spPr>
        <a:xfrm xmlns:a="http://schemas.openxmlformats.org/drawingml/2006/main">
          <a:off x="6048144" y="1975541"/>
          <a:ext cx="508376" cy="249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fr-BE" sz="1100" b="1"/>
            <a:t> +2SD</a:t>
          </a:r>
        </a:p>
      </cdr:txBody>
    </cdr:sp>
  </cdr:relSizeAnchor>
  <cdr:relSizeAnchor xmlns:cdr="http://schemas.openxmlformats.org/drawingml/2006/chartDrawing">
    <cdr:from>
      <cdr:x>0.79029</cdr:x>
      <cdr:y>0.50354</cdr:y>
    </cdr:from>
    <cdr:to>
      <cdr:x>0.86276</cdr:x>
      <cdr:y>0.5489</cdr:y>
    </cdr:to>
    <cdr:sp macro="" textlink="">
      <cdr:nvSpPr>
        <cdr:cNvPr id="13" name="ZoneTexte 12"/>
        <cdr:cNvSpPr txBox="1"/>
      </cdr:nvSpPr>
      <cdr:spPr>
        <a:xfrm xmlns:a="http://schemas.openxmlformats.org/drawingml/2006/main">
          <a:off x="6116099" y="2451952"/>
          <a:ext cx="562438" cy="219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/>
        <a:p xmlns:a="http://schemas.openxmlformats.org/drawingml/2006/main">
          <a:r>
            <a:rPr lang="fr-BE" sz="1100" b="1"/>
            <a:t>MOY</a:t>
          </a:r>
        </a:p>
      </cdr:txBody>
    </cdr:sp>
  </cdr:relSizeAnchor>
  <cdr:relSizeAnchor xmlns:cdr="http://schemas.openxmlformats.org/drawingml/2006/chartDrawing">
    <cdr:from>
      <cdr:x>0.77756</cdr:x>
      <cdr:y>0.59052</cdr:y>
    </cdr:from>
    <cdr:to>
      <cdr:x>0.85308</cdr:x>
      <cdr:y>0.63564</cdr:y>
    </cdr:to>
    <cdr:sp macro="" textlink="">
      <cdr:nvSpPr>
        <cdr:cNvPr id="14" name="ZoneTexte 13"/>
        <cdr:cNvSpPr txBox="1"/>
      </cdr:nvSpPr>
      <cdr:spPr>
        <a:xfrm xmlns:a="http://schemas.openxmlformats.org/drawingml/2006/main">
          <a:off x="6019569" y="2876018"/>
          <a:ext cx="584095" cy="219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BE" sz="1100" b="1"/>
            <a:t>-2SD</a:t>
          </a:r>
        </a:p>
      </cdr:txBody>
    </cdr:sp>
  </cdr:relSizeAnchor>
  <cdr:relSizeAnchor xmlns:cdr="http://schemas.openxmlformats.org/drawingml/2006/chartDrawing">
    <cdr:from>
      <cdr:x>0.78399</cdr:x>
      <cdr:y>0.63328</cdr:y>
    </cdr:from>
    <cdr:to>
      <cdr:x>0.86157</cdr:x>
      <cdr:y>0.69053</cdr:y>
    </cdr:to>
    <cdr:sp macro="" textlink="">
      <cdr:nvSpPr>
        <cdr:cNvPr id="8" name="ZoneTexte 7"/>
        <cdr:cNvSpPr txBox="1"/>
      </cdr:nvSpPr>
      <cdr:spPr>
        <a:xfrm xmlns:a="http://schemas.openxmlformats.org/drawingml/2006/main">
          <a:off x="6067391" y="3089231"/>
          <a:ext cx="600104" cy="279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fr-BE" sz="1100" b="1"/>
            <a:t>-3SD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2"/>
  <sheetViews>
    <sheetView tabSelected="1" topLeftCell="A64" zoomScalePageLayoutView="78" workbookViewId="0">
      <selection activeCell="M78" sqref="M78"/>
    </sheetView>
  </sheetViews>
  <sheetFormatPr defaultRowHeight="14.25" x14ac:dyDescent="0.45"/>
  <cols>
    <col min="1" max="1" width="16.73046875" customWidth="1"/>
    <col min="2" max="3" width="13.3984375" style="26" customWidth="1"/>
    <col min="4" max="4" width="9.3984375" style="51" customWidth="1"/>
    <col min="5" max="5" width="12.3984375" style="4" customWidth="1"/>
    <col min="6" max="6" width="11.1328125" customWidth="1"/>
    <col min="7" max="7" width="12.59765625" customWidth="1"/>
    <col min="8" max="8" width="15.1328125" customWidth="1"/>
    <col min="9" max="9" width="13.3984375" customWidth="1"/>
    <col min="10" max="10" width="17.1328125" customWidth="1"/>
    <col min="11" max="11" width="15.59765625" customWidth="1"/>
    <col min="12" max="12" width="17.1328125" customWidth="1"/>
    <col min="13" max="13" width="15.73046875" customWidth="1"/>
    <col min="14" max="14" width="5.73046875" customWidth="1"/>
    <col min="15" max="15" width="8.73046875" customWidth="1"/>
    <col min="16" max="256" width="10.6640625" customWidth="1"/>
  </cols>
  <sheetData>
    <row r="1" spans="1:16" ht="6" customHeight="1" x14ac:dyDescent="0.45">
      <c r="A1" s="100"/>
      <c r="B1" s="101" t="s">
        <v>26</v>
      </c>
      <c r="C1" s="101"/>
      <c r="D1" s="101"/>
      <c r="E1" s="101"/>
      <c r="F1" s="101"/>
      <c r="G1" s="101"/>
      <c r="H1" s="101"/>
      <c r="I1" s="101"/>
      <c r="J1" s="101"/>
      <c r="K1" s="105"/>
      <c r="L1" s="105"/>
      <c r="M1" s="105"/>
      <c r="N1" s="105"/>
    </row>
    <row r="2" spans="1:16" ht="18.75" customHeight="1" x14ac:dyDescent="0.45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5"/>
      <c r="L2" s="105"/>
      <c r="M2" s="105"/>
      <c r="N2" s="105"/>
      <c r="O2" s="73"/>
    </row>
    <row r="3" spans="1:16" s="7" customFormat="1" ht="17.25" customHeight="1" x14ac:dyDescent="0.65">
      <c r="A3" s="100"/>
      <c r="B3" s="27"/>
      <c r="C3" s="27"/>
      <c r="D3" s="55"/>
      <c r="E3" s="8"/>
      <c r="F3" s="9" t="s">
        <v>12</v>
      </c>
      <c r="G3" s="99" t="s">
        <v>54</v>
      </c>
      <c r="H3" s="99"/>
      <c r="I3" s="10"/>
      <c r="N3" s="23"/>
      <c r="O3" s="89"/>
      <c r="P3" s="90"/>
    </row>
    <row r="4" spans="1:16" s="7" customFormat="1" ht="21" customHeight="1" x14ac:dyDescent="0.65">
      <c r="A4" s="78" t="s">
        <v>61</v>
      </c>
      <c r="B4" s="76"/>
      <c r="C4" s="76"/>
      <c r="D4" s="77"/>
      <c r="E4" s="8"/>
      <c r="F4" s="9" t="s">
        <v>15</v>
      </c>
      <c r="G4" s="9"/>
      <c r="H4" s="79" t="s">
        <v>28</v>
      </c>
      <c r="I4" s="79"/>
      <c r="J4" s="79"/>
      <c r="K4" s="79"/>
      <c r="N4" s="11"/>
      <c r="O4" s="11"/>
      <c r="P4" s="90"/>
    </row>
    <row r="5" spans="1:16" ht="15.75" customHeight="1" x14ac:dyDescent="0.55000000000000004">
      <c r="A5" s="75"/>
      <c r="I5" s="68" t="s">
        <v>25</v>
      </c>
      <c r="J5" s="68"/>
      <c r="K5" s="68"/>
      <c r="N5" s="11"/>
      <c r="O5" s="11"/>
      <c r="P5" s="20"/>
    </row>
    <row r="6" spans="1:16" ht="36" x14ac:dyDescent="0.45">
      <c r="A6" s="31" t="s">
        <v>9</v>
      </c>
      <c r="B6" s="31" t="s">
        <v>0</v>
      </c>
      <c r="C6" s="31" t="s">
        <v>87</v>
      </c>
      <c r="D6" s="71" t="s">
        <v>10</v>
      </c>
      <c r="E6" s="52" t="s">
        <v>31</v>
      </c>
      <c r="F6" s="52" t="s">
        <v>34</v>
      </c>
      <c r="G6" s="52" t="s">
        <v>33</v>
      </c>
      <c r="I6" s="31" t="s">
        <v>18</v>
      </c>
      <c r="J6" s="31" t="s">
        <v>19</v>
      </c>
      <c r="K6" s="31" t="s">
        <v>20</v>
      </c>
      <c r="L6" s="31" t="s">
        <v>21</v>
      </c>
      <c r="N6" s="11"/>
      <c r="O6" s="11"/>
      <c r="P6" s="20"/>
    </row>
    <row r="7" spans="1:16" ht="15" customHeight="1" x14ac:dyDescent="0.45">
      <c r="A7" s="6" t="s">
        <v>55</v>
      </c>
      <c r="B7" s="49" t="s">
        <v>53</v>
      </c>
      <c r="C7" s="33" t="s">
        <v>52</v>
      </c>
      <c r="D7" s="56">
        <v>1</v>
      </c>
      <c r="E7" s="14">
        <v>0.72</v>
      </c>
      <c r="F7" s="14">
        <v>3.21</v>
      </c>
      <c r="G7" s="14">
        <v>2.72</v>
      </c>
      <c r="H7" s="54"/>
      <c r="I7" s="48" t="s">
        <v>51</v>
      </c>
      <c r="J7" s="33"/>
      <c r="K7" s="33" t="s">
        <v>52</v>
      </c>
      <c r="L7" s="58">
        <v>43700</v>
      </c>
      <c r="N7" s="11"/>
      <c r="O7" s="11"/>
      <c r="P7" s="20"/>
    </row>
    <row r="8" spans="1:16" ht="16.5" customHeight="1" x14ac:dyDescent="0.45">
      <c r="A8" s="6" t="s">
        <v>55</v>
      </c>
      <c r="B8" s="69" t="s">
        <v>58</v>
      </c>
      <c r="C8" s="33" t="s">
        <v>52</v>
      </c>
      <c r="D8" s="56">
        <v>2</v>
      </c>
      <c r="E8" s="14">
        <v>0.37</v>
      </c>
      <c r="F8" s="14">
        <v>2.15</v>
      </c>
      <c r="G8" s="14">
        <v>2.29</v>
      </c>
      <c r="H8" s="54"/>
      <c r="I8" s="48" t="s">
        <v>51</v>
      </c>
      <c r="J8" s="34"/>
      <c r="K8" s="33" t="s">
        <v>71</v>
      </c>
      <c r="L8" s="33" t="s">
        <v>70</v>
      </c>
      <c r="N8" s="20"/>
      <c r="O8" s="20"/>
      <c r="P8" s="20"/>
    </row>
    <row r="9" spans="1:16" x14ac:dyDescent="0.45">
      <c r="A9" s="6" t="s">
        <v>55</v>
      </c>
      <c r="B9" s="69" t="s">
        <v>59</v>
      </c>
      <c r="C9" s="33" t="s">
        <v>52</v>
      </c>
      <c r="D9" s="56">
        <v>3</v>
      </c>
      <c r="E9" s="14">
        <v>0.43</v>
      </c>
      <c r="F9" s="14">
        <v>2.4</v>
      </c>
      <c r="G9" s="14">
        <v>2.29</v>
      </c>
      <c r="H9" s="54"/>
      <c r="I9" s="48" t="s">
        <v>51</v>
      </c>
      <c r="J9" s="33"/>
      <c r="K9" s="35" t="s">
        <v>107</v>
      </c>
      <c r="L9" s="58">
        <v>44021</v>
      </c>
      <c r="N9" s="20"/>
      <c r="O9" s="20"/>
      <c r="P9" s="20"/>
    </row>
    <row r="10" spans="1:16" x14ac:dyDescent="0.45">
      <c r="A10" s="6" t="s">
        <v>55</v>
      </c>
      <c r="B10" s="69" t="s">
        <v>57</v>
      </c>
      <c r="C10" s="33" t="s">
        <v>52</v>
      </c>
      <c r="D10" s="56">
        <v>4</v>
      </c>
      <c r="E10" s="14">
        <v>0.35</v>
      </c>
      <c r="F10" s="14">
        <v>1.756149732620321</v>
      </c>
      <c r="G10" s="14">
        <v>2.0099999999999998</v>
      </c>
      <c r="H10" s="54"/>
      <c r="I10" s="48" t="s">
        <v>51</v>
      </c>
      <c r="J10" s="1"/>
      <c r="K10" s="1" t="s">
        <v>134</v>
      </c>
      <c r="L10" s="97">
        <v>43950</v>
      </c>
      <c r="N10" s="20"/>
      <c r="O10" s="20"/>
      <c r="P10" s="20"/>
    </row>
    <row r="11" spans="1:16" ht="15" customHeight="1" x14ac:dyDescent="0.45">
      <c r="A11" s="6" t="s">
        <v>55</v>
      </c>
      <c r="B11" s="49" t="s">
        <v>65</v>
      </c>
      <c r="C11" s="33" t="s">
        <v>52</v>
      </c>
      <c r="D11" s="56">
        <v>5</v>
      </c>
      <c r="E11" s="14">
        <v>0.3</v>
      </c>
      <c r="F11" s="14">
        <v>1.79</v>
      </c>
      <c r="G11" s="14">
        <v>1.97</v>
      </c>
      <c r="H11" s="88"/>
      <c r="I11" s="67" t="s">
        <v>24</v>
      </c>
      <c r="J11" s="67"/>
      <c r="K11" s="67"/>
      <c r="L11" s="20"/>
      <c r="M11" s="20"/>
      <c r="N11" s="20"/>
      <c r="O11" s="20"/>
      <c r="P11" s="20"/>
    </row>
    <row r="12" spans="1:16" ht="12" customHeight="1" x14ac:dyDescent="0.45">
      <c r="A12" s="6" t="s">
        <v>55</v>
      </c>
      <c r="B12" s="84" t="s">
        <v>66</v>
      </c>
      <c r="C12" s="33" t="s">
        <v>52</v>
      </c>
      <c r="D12" s="56">
        <v>6</v>
      </c>
      <c r="E12" s="14">
        <v>0.33</v>
      </c>
      <c r="F12" s="14">
        <v>1.85</v>
      </c>
      <c r="G12" s="14">
        <v>2.02</v>
      </c>
      <c r="H12" s="54"/>
      <c r="I12" s="37" t="s">
        <v>22</v>
      </c>
      <c r="J12" s="38" t="s">
        <v>32</v>
      </c>
      <c r="K12" s="37" t="s">
        <v>38</v>
      </c>
      <c r="L12" s="38" t="s">
        <v>23</v>
      </c>
      <c r="M12" s="74"/>
      <c r="N12" s="91"/>
      <c r="O12" s="92"/>
      <c r="P12" s="91"/>
    </row>
    <row r="13" spans="1:16" ht="15" customHeight="1" x14ac:dyDescent="0.45">
      <c r="A13" s="6" t="s">
        <v>55</v>
      </c>
      <c r="B13" s="49" t="s">
        <v>67</v>
      </c>
      <c r="C13" s="33" t="s">
        <v>52</v>
      </c>
      <c r="D13" s="56">
        <v>7</v>
      </c>
      <c r="E13" s="44">
        <v>0.32</v>
      </c>
      <c r="F13" s="14">
        <v>1.82</v>
      </c>
      <c r="G13" s="14">
        <v>1.68</v>
      </c>
      <c r="H13" s="54"/>
      <c r="I13" s="107" t="s">
        <v>30</v>
      </c>
      <c r="J13" s="14">
        <f>E7</f>
        <v>0.72</v>
      </c>
      <c r="K13" s="14">
        <f>F7</f>
        <v>3.21</v>
      </c>
      <c r="L13" s="87">
        <f>D7</f>
        <v>1</v>
      </c>
      <c r="M13" s="74"/>
      <c r="N13" s="57"/>
      <c r="O13" s="57"/>
      <c r="P13" s="32"/>
    </row>
    <row r="14" spans="1:16" ht="15" customHeight="1" x14ac:dyDescent="0.45">
      <c r="A14" s="6" t="s">
        <v>55</v>
      </c>
      <c r="B14" s="49" t="s">
        <v>68</v>
      </c>
      <c r="C14" s="33" t="s">
        <v>52</v>
      </c>
      <c r="D14" s="56">
        <v>8</v>
      </c>
      <c r="E14" s="14">
        <v>0.42528735632183912</v>
      </c>
      <c r="F14" s="14">
        <v>2.0287356321839081</v>
      </c>
      <c r="G14" s="14">
        <v>2.0862068965517242</v>
      </c>
      <c r="H14" s="54"/>
      <c r="I14" s="108"/>
      <c r="J14" s="14">
        <f t="shared" ref="J14:J77" si="0">E8</f>
        <v>0.37</v>
      </c>
      <c r="K14" s="14">
        <f t="shared" ref="K14:K77" si="1">F8</f>
        <v>2.15</v>
      </c>
      <c r="L14" s="87">
        <f t="shared" ref="L14:L69" si="2">D8</f>
        <v>2</v>
      </c>
      <c r="M14" s="74"/>
      <c r="N14" s="57"/>
      <c r="O14" s="57"/>
      <c r="P14" s="32"/>
    </row>
    <row r="15" spans="1:16" ht="15" customHeight="1" x14ac:dyDescent="0.45">
      <c r="A15" s="6" t="s">
        <v>55</v>
      </c>
      <c r="B15" s="85" t="s">
        <v>88</v>
      </c>
      <c r="C15" s="33" t="s">
        <v>71</v>
      </c>
      <c r="D15" s="56">
        <v>9</v>
      </c>
      <c r="E15" s="4">
        <v>0.19</v>
      </c>
      <c r="F15" s="6">
        <v>2.81</v>
      </c>
      <c r="G15" s="6">
        <v>2.4700000000000002</v>
      </c>
      <c r="I15" s="108"/>
      <c r="J15" s="14">
        <f t="shared" si="0"/>
        <v>0.43</v>
      </c>
      <c r="K15" s="14">
        <f t="shared" si="1"/>
        <v>2.4</v>
      </c>
      <c r="L15" s="87">
        <f t="shared" si="2"/>
        <v>3</v>
      </c>
      <c r="M15" s="74"/>
      <c r="N15" s="57"/>
      <c r="O15" s="57"/>
      <c r="P15" s="32"/>
    </row>
    <row r="16" spans="1:16" ht="15" customHeight="1" x14ac:dyDescent="0.45">
      <c r="A16" s="6" t="s">
        <v>55</v>
      </c>
      <c r="B16" s="85" t="s">
        <v>72</v>
      </c>
      <c r="C16" s="33" t="s">
        <v>71</v>
      </c>
      <c r="D16" s="56">
        <v>10</v>
      </c>
      <c r="E16" s="22">
        <v>0.23</v>
      </c>
      <c r="F16" s="22">
        <v>2.71</v>
      </c>
      <c r="G16" s="22">
        <v>2.81</v>
      </c>
      <c r="H16" s="36"/>
      <c r="I16" s="108"/>
      <c r="J16" s="14">
        <f t="shared" si="0"/>
        <v>0.35</v>
      </c>
      <c r="K16" s="14">
        <f t="shared" si="1"/>
        <v>1.756149732620321</v>
      </c>
      <c r="L16" s="87">
        <f t="shared" si="2"/>
        <v>4</v>
      </c>
      <c r="M16" s="74"/>
      <c r="N16" s="57"/>
      <c r="O16" s="57"/>
      <c r="P16" s="32"/>
    </row>
    <row r="17" spans="1:16" ht="15" customHeight="1" x14ac:dyDescent="0.45">
      <c r="A17" s="6" t="s">
        <v>55</v>
      </c>
      <c r="B17" s="85" t="s">
        <v>73</v>
      </c>
      <c r="C17" s="33" t="s">
        <v>71</v>
      </c>
      <c r="D17" s="56">
        <v>11</v>
      </c>
      <c r="E17" s="22">
        <v>0.21</v>
      </c>
      <c r="F17" s="22">
        <v>1.81</v>
      </c>
      <c r="G17" s="22">
        <v>2.1</v>
      </c>
      <c r="H17" s="36"/>
      <c r="I17" s="108"/>
      <c r="J17" s="14">
        <f t="shared" si="0"/>
        <v>0.3</v>
      </c>
      <c r="K17" s="14">
        <f t="shared" si="1"/>
        <v>1.79</v>
      </c>
      <c r="L17" s="87">
        <f t="shared" si="2"/>
        <v>5</v>
      </c>
      <c r="M17" s="74"/>
      <c r="N17" s="57"/>
      <c r="O17" s="57"/>
      <c r="P17" s="32"/>
    </row>
    <row r="18" spans="1:16" ht="15" customHeight="1" x14ac:dyDescent="0.45">
      <c r="A18" s="6" t="s">
        <v>55</v>
      </c>
      <c r="B18" s="85" t="s">
        <v>74</v>
      </c>
      <c r="C18" s="33" t="s">
        <v>71</v>
      </c>
      <c r="D18" s="56">
        <v>12</v>
      </c>
      <c r="E18" s="22">
        <v>0.27</v>
      </c>
      <c r="F18" s="22">
        <v>2.14</v>
      </c>
      <c r="G18" s="22">
        <v>2.69</v>
      </c>
      <c r="H18" s="36"/>
      <c r="I18" s="108"/>
      <c r="J18" s="14">
        <f t="shared" si="0"/>
        <v>0.33</v>
      </c>
      <c r="K18" s="14">
        <f t="shared" si="1"/>
        <v>1.85</v>
      </c>
      <c r="L18" s="87">
        <f t="shared" si="2"/>
        <v>6</v>
      </c>
      <c r="M18" s="74"/>
      <c r="N18" s="57"/>
      <c r="O18" s="57"/>
      <c r="P18" s="32"/>
    </row>
    <row r="19" spans="1:16" ht="15" customHeight="1" x14ac:dyDescent="0.45">
      <c r="A19" s="6" t="s">
        <v>55</v>
      </c>
      <c r="B19" s="86" t="s">
        <v>75</v>
      </c>
      <c r="C19" s="33" t="s">
        <v>71</v>
      </c>
      <c r="D19" s="56">
        <v>13</v>
      </c>
      <c r="E19" s="22">
        <v>0.15</v>
      </c>
      <c r="F19" s="22">
        <v>2.46</v>
      </c>
      <c r="G19" s="22">
        <v>2.4500000000000002</v>
      </c>
      <c r="H19" s="36"/>
      <c r="I19" s="108"/>
      <c r="J19" s="14">
        <f t="shared" si="0"/>
        <v>0.32</v>
      </c>
      <c r="K19" s="14">
        <f t="shared" si="1"/>
        <v>1.82</v>
      </c>
      <c r="L19" s="87">
        <f t="shared" si="2"/>
        <v>7</v>
      </c>
      <c r="M19" s="74"/>
      <c r="N19" s="93"/>
      <c r="O19" s="57"/>
      <c r="P19" s="32"/>
    </row>
    <row r="20" spans="1:16" ht="15" customHeight="1" x14ac:dyDescent="0.45">
      <c r="A20" s="6" t="s">
        <v>55</v>
      </c>
      <c r="B20" s="29" t="s">
        <v>76</v>
      </c>
      <c r="C20" s="33" t="s">
        <v>71</v>
      </c>
      <c r="D20" s="56">
        <v>14</v>
      </c>
      <c r="E20" s="22">
        <v>0.2</v>
      </c>
      <c r="F20" s="22">
        <v>2.92</v>
      </c>
      <c r="G20" s="22">
        <v>2.92</v>
      </c>
      <c r="H20" s="36"/>
      <c r="I20" s="108"/>
      <c r="J20" s="14">
        <f t="shared" si="0"/>
        <v>0.42528735632183912</v>
      </c>
      <c r="K20" s="14">
        <f t="shared" si="1"/>
        <v>2.0287356321839081</v>
      </c>
      <c r="L20" s="87">
        <f t="shared" si="2"/>
        <v>8</v>
      </c>
      <c r="M20" s="74"/>
      <c r="N20" s="93"/>
      <c r="O20" s="57"/>
      <c r="P20" s="32"/>
    </row>
    <row r="21" spans="1:16" ht="15" customHeight="1" x14ac:dyDescent="0.45">
      <c r="A21" s="6" t="s">
        <v>82</v>
      </c>
      <c r="B21" s="29" t="s">
        <v>77</v>
      </c>
      <c r="C21" s="33" t="s">
        <v>71</v>
      </c>
      <c r="D21" s="56">
        <v>15</v>
      </c>
      <c r="E21" s="22">
        <v>0.3</v>
      </c>
      <c r="F21" s="22">
        <v>1.99</v>
      </c>
      <c r="G21" s="22">
        <v>2.4300000000000002</v>
      </c>
      <c r="H21" s="36"/>
      <c r="I21" s="108"/>
      <c r="J21" s="14">
        <f t="shared" si="0"/>
        <v>0.19</v>
      </c>
      <c r="K21" s="14">
        <f t="shared" si="1"/>
        <v>2.81</v>
      </c>
      <c r="L21" s="87">
        <f t="shared" si="2"/>
        <v>9</v>
      </c>
      <c r="M21" s="74"/>
      <c r="N21" s="57"/>
      <c r="O21" s="57"/>
      <c r="P21" s="32"/>
    </row>
    <row r="22" spans="1:16" ht="15" customHeight="1" x14ac:dyDescent="0.45">
      <c r="A22" s="6" t="s">
        <v>82</v>
      </c>
      <c r="B22" s="29" t="s">
        <v>78</v>
      </c>
      <c r="C22" s="33" t="s">
        <v>71</v>
      </c>
      <c r="D22" s="56">
        <v>16</v>
      </c>
      <c r="E22" s="22">
        <v>0.49</v>
      </c>
      <c r="F22" s="22">
        <v>2.0499999999999998</v>
      </c>
      <c r="G22" s="22">
        <v>2.37</v>
      </c>
      <c r="H22" s="36"/>
      <c r="I22" s="108"/>
      <c r="J22" s="14">
        <f t="shared" si="0"/>
        <v>0.23</v>
      </c>
      <c r="K22" s="14">
        <f t="shared" si="1"/>
        <v>2.71</v>
      </c>
      <c r="L22" s="87">
        <f t="shared" si="2"/>
        <v>10</v>
      </c>
      <c r="M22" s="74"/>
      <c r="N22" s="94"/>
      <c r="O22" s="94"/>
      <c r="P22" s="32"/>
    </row>
    <row r="23" spans="1:16" ht="15" customHeight="1" x14ac:dyDescent="0.45">
      <c r="A23" s="6" t="s">
        <v>82</v>
      </c>
      <c r="B23" s="29" t="s">
        <v>79</v>
      </c>
      <c r="C23" s="33" t="s">
        <v>71</v>
      </c>
      <c r="D23" s="56">
        <v>17</v>
      </c>
      <c r="E23" s="22">
        <v>0.4</v>
      </c>
      <c r="F23" s="22">
        <v>1.89</v>
      </c>
      <c r="G23" s="22">
        <v>2.04</v>
      </c>
      <c r="H23" s="36"/>
      <c r="I23" s="108"/>
      <c r="J23" s="14">
        <f t="shared" si="0"/>
        <v>0.21</v>
      </c>
      <c r="K23" s="14">
        <f t="shared" si="1"/>
        <v>1.81</v>
      </c>
      <c r="L23" s="87">
        <f t="shared" si="2"/>
        <v>11</v>
      </c>
      <c r="M23" s="74"/>
      <c r="N23" s="94"/>
      <c r="O23" s="94"/>
      <c r="P23" s="32"/>
    </row>
    <row r="24" spans="1:16" ht="15" customHeight="1" x14ac:dyDescent="0.45">
      <c r="A24" s="6" t="s">
        <v>82</v>
      </c>
      <c r="B24" s="29" t="s">
        <v>80</v>
      </c>
      <c r="C24" s="33" t="s">
        <v>71</v>
      </c>
      <c r="D24" s="56">
        <v>18</v>
      </c>
      <c r="E24" s="22">
        <v>0.39</v>
      </c>
      <c r="F24" s="22">
        <v>2.04</v>
      </c>
      <c r="G24" s="22">
        <v>2</v>
      </c>
      <c r="H24" s="36"/>
      <c r="I24" s="108"/>
      <c r="J24" s="14">
        <f t="shared" si="0"/>
        <v>0.27</v>
      </c>
      <c r="K24" s="14">
        <f t="shared" si="1"/>
        <v>2.14</v>
      </c>
      <c r="L24" s="87">
        <f t="shared" si="2"/>
        <v>12</v>
      </c>
      <c r="M24" s="74"/>
      <c r="N24" s="94"/>
      <c r="O24" s="94"/>
      <c r="P24" s="32"/>
    </row>
    <row r="25" spans="1:16" ht="15" customHeight="1" x14ac:dyDescent="0.45">
      <c r="A25" s="6" t="s">
        <v>82</v>
      </c>
      <c r="B25" s="29" t="s">
        <v>81</v>
      </c>
      <c r="C25" s="33" t="s">
        <v>71</v>
      </c>
      <c r="D25" s="56">
        <v>19</v>
      </c>
      <c r="E25" s="22">
        <v>0.38</v>
      </c>
      <c r="F25" s="22">
        <v>2.31</v>
      </c>
      <c r="G25" s="22">
        <v>2.31</v>
      </c>
      <c r="H25" s="36"/>
      <c r="I25" s="108"/>
      <c r="J25" s="14">
        <f t="shared" si="0"/>
        <v>0.15</v>
      </c>
      <c r="K25" s="14">
        <f t="shared" si="1"/>
        <v>2.46</v>
      </c>
      <c r="L25" s="87">
        <f t="shared" si="2"/>
        <v>13</v>
      </c>
      <c r="M25" s="74"/>
      <c r="N25" s="94"/>
      <c r="O25" s="94"/>
      <c r="P25" s="32"/>
    </row>
    <row r="26" spans="1:16" ht="15" customHeight="1" x14ac:dyDescent="0.45">
      <c r="A26" s="6" t="s">
        <v>82</v>
      </c>
      <c r="B26" s="29" t="s">
        <v>83</v>
      </c>
      <c r="C26" s="33" t="s">
        <v>71</v>
      </c>
      <c r="D26" s="56">
        <v>20</v>
      </c>
      <c r="E26" s="22">
        <v>0.48</v>
      </c>
      <c r="F26" s="22">
        <v>2.4900000000000002</v>
      </c>
      <c r="G26" s="22">
        <v>2.2400000000000002</v>
      </c>
      <c r="H26" s="36"/>
      <c r="I26" s="108"/>
      <c r="J26" s="14">
        <f t="shared" si="0"/>
        <v>0.2</v>
      </c>
      <c r="K26" s="14">
        <f t="shared" si="1"/>
        <v>2.92</v>
      </c>
      <c r="L26" s="87">
        <f t="shared" si="2"/>
        <v>14</v>
      </c>
      <c r="M26" s="74"/>
      <c r="N26" s="94"/>
      <c r="O26" s="94"/>
      <c r="P26" s="32"/>
    </row>
    <row r="27" spans="1:16" ht="15" customHeight="1" x14ac:dyDescent="0.45">
      <c r="A27" s="6" t="s">
        <v>82</v>
      </c>
      <c r="B27" s="29" t="s">
        <v>84</v>
      </c>
      <c r="C27" s="33" t="s">
        <v>71</v>
      </c>
      <c r="D27" s="56">
        <v>21</v>
      </c>
      <c r="E27" s="22">
        <v>0.38</v>
      </c>
      <c r="F27" s="22">
        <v>2.48</v>
      </c>
      <c r="G27" s="22">
        <v>2.71</v>
      </c>
      <c r="H27" s="36"/>
      <c r="I27" s="108"/>
      <c r="J27" s="14">
        <f t="shared" si="0"/>
        <v>0.3</v>
      </c>
      <c r="K27" s="14">
        <f t="shared" si="1"/>
        <v>1.99</v>
      </c>
      <c r="L27" s="87">
        <f t="shared" si="2"/>
        <v>15</v>
      </c>
      <c r="M27" s="74"/>
      <c r="N27" s="94"/>
      <c r="O27" s="94"/>
      <c r="P27" s="32"/>
    </row>
    <row r="28" spans="1:16" ht="15" customHeight="1" x14ac:dyDescent="0.45">
      <c r="A28" s="6" t="s">
        <v>82</v>
      </c>
      <c r="B28" s="29" t="s">
        <v>85</v>
      </c>
      <c r="C28" s="33" t="s">
        <v>71</v>
      </c>
      <c r="D28" s="56">
        <v>22</v>
      </c>
      <c r="E28" s="22">
        <v>0.32</v>
      </c>
      <c r="F28" s="22">
        <v>1.77</v>
      </c>
      <c r="G28" s="22">
        <v>1.96</v>
      </c>
      <c r="H28" s="36"/>
      <c r="I28" s="108"/>
      <c r="J28" s="14">
        <f t="shared" si="0"/>
        <v>0.49</v>
      </c>
      <c r="K28" s="14">
        <f t="shared" si="1"/>
        <v>2.0499999999999998</v>
      </c>
      <c r="L28" s="87">
        <f t="shared" si="2"/>
        <v>16</v>
      </c>
      <c r="M28" s="74"/>
      <c r="N28" s="94"/>
      <c r="O28" s="94"/>
      <c r="P28" s="32"/>
    </row>
    <row r="29" spans="1:16" ht="15" customHeight="1" x14ac:dyDescent="0.45">
      <c r="A29" s="6" t="s">
        <v>82</v>
      </c>
      <c r="B29" s="29" t="s">
        <v>86</v>
      </c>
      <c r="C29" s="33" t="s">
        <v>71</v>
      </c>
      <c r="D29" s="56">
        <v>23</v>
      </c>
      <c r="E29" s="22">
        <v>0.34</v>
      </c>
      <c r="F29" s="22">
        <v>1.99</v>
      </c>
      <c r="G29" s="22">
        <v>2.27</v>
      </c>
      <c r="H29" s="36"/>
      <c r="I29" s="108"/>
      <c r="J29" s="14">
        <f t="shared" si="0"/>
        <v>0.4</v>
      </c>
      <c r="K29" s="14">
        <f t="shared" si="1"/>
        <v>1.89</v>
      </c>
      <c r="L29" s="87">
        <f t="shared" si="2"/>
        <v>17</v>
      </c>
      <c r="M29" s="74"/>
      <c r="N29" s="94"/>
      <c r="O29" s="94"/>
      <c r="P29" s="32"/>
    </row>
    <row r="30" spans="1:16" ht="15" customHeight="1" x14ac:dyDescent="0.45">
      <c r="A30" s="6" t="s">
        <v>82</v>
      </c>
      <c r="B30" s="29" t="s">
        <v>89</v>
      </c>
      <c r="C30" s="33" t="s">
        <v>71</v>
      </c>
      <c r="D30" s="56">
        <v>24</v>
      </c>
      <c r="E30" s="22">
        <v>0.32</v>
      </c>
      <c r="F30" s="22">
        <v>1.62</v>
      </c>
      <c r="G30" s="22">
        <v>1.98</v>
      </c>
      <c r="H30" s="36"/>
      <c r="I30" s="108"/>
      <c r="J30" s="14">
        <f t="shared" si="0"/>
        <v>0.39</v>
      </c>
      <c r="K30" s="14">
        <f t="shared" si="1"/>
        <v>2.04</v>
      </c>
      <c r="L30" s="87">
        <f t="shared" si="2"/>
        <v>18</v>
      </c>
      <c r="M30" s="74"/>
      <c r="N30" s="94"/>
      <c r="O30" s="94"/>
      <c r="P30" s="32"/>
    </row>
    <row r="31" spans="1:16" ht="15" customHeight="1" x14ac:dyDescent="0.45">
      <c r="A31" s="6" t="s">
        <v>82</v>
      </c>
      <c r="B31" s="29" t="s">
        <v>86</v>
      </c>
      <c r="C31" s="33" t="s">
        <v>71</v>
      </c>
      <c r="D31" s="56">
        <v>25</v>
      </c>
      <c r="E31" s="22">
        <v>0.32</v>
      </c>
      <c r="F31" s="22">
        <v>1.62</v>
      </c>
      <c r="G31" s="22">
        <v>1.98</v>
      </c>
      <c r="H31" s="36"/>
      <c r="I31" s="108"/>
      <c r="J31" s="14">
        <f t="shared" si="0"/>
        <v>0.38</v>
      </c>
      <c r="K31" s="14">
        <f t="shared" si="1"/>
        <v>2.31</v>
      </c>
      <c r="L31" s="87">
        <f t="shared" si="2"/>
        <v>19</v>
      </c>
      <c r="M31" s="74"/>
      <c r="N31" s="94"/>
      <c r="O31" s="94"/>
      <c r="P31" s="32"/>
    </row>
    <row r="32" spans="1:16" ht="15" customHeight="1" x14ac:dyDescent="0.45">
      <c r="A32" s="6" t="s">
        <v>82</v>
      </c>
      <c r="B32" s="29" t="s">
        <v>90</v>
      </c>
      <c r="C32" s="33" t="s">
        <v>71</v>
      </c>
      <c r="D32" s="56">
        <v>26</v>
      </c>
      <c r="E32" s="22">
        <v>0.35</v>
      </c>
      <c r="F32" s="22">
        <v>2.0699999999999998</v>
      </c>
      <c r="G32" s="22">
        <v>2.1800000000000002</v>
      </c>
      <c r="H32" s="36"/>
      <c r="I32" s="108"/>
      <c r="J32" s="14">
        <f t="shared" si="0"/>
        <v>0.48</v>
      </c>
      <c r="K32" s="14">
        <f t="shared" si="1"/>
        <v>2.4900000000000002</v>
      </c>
      <c r="L32" s="87">
        <f t="shared" si="2"/>
        <v>20</v>
      </c>
      <c r="M32" s="74"/>
      <c r="N32" s="94"/>
      <c r="O32" s="94"/>
    </row>
    <row r="33" spans="1:15" ht="15" customHeight="1" x14ac:dyDescent="0.45">
      <c r="A33" s="6" t="s">
        <v>82</v>
      </c>
      <c r="B33" s="29" t="s">
        <v>91</v>
      </c>
      <c r="C33" s="33" t="s">
        <v>71</v>
      </c>
      <c r="D33" s="56">
        <v>27</v>
      </c>
      <c r="E33" s="22">
        <v>0.37</v>
      </c>
      <c r="F33" s="22">
        <v>1.57</v>
      </c>
      <c r="G33" s="22">
        <v>1.96</v>
      </c>
      <c r="H33" s="36"/>
      <c r="I33" s="108"/>
      <c r="J33" s="14">
        <f t="shared" si="0"/>
        <v>0.38</v>
      </c>
      <c r="K33" s="14">
        <f t="shared" si="1"/>
        <v>2.48</v>
      </c>
      <c r="L33" s="87">
        <f t="shared" si="2"/>
        <v>21</v>
      </c>
      <c r="M33" s="74"/>
      <c r="N33" s="36"/>
      <c r="O33" s="36"/>
    </row>
    <row r="34" spans="1:15" ht="15" customHeight="1" x14ac:dyDescent="0.45">
      <c r="A34" s="6" t="s">
        <v>82</v>
      </c>
      <c r="B34" s="29" t="s">
        <v>92</v>
      </c>
      <c r="C34" s="33" t="s">
        <v>71</v>
      </c>
      <c r="D34" s="56">
        <v>28</v>
      </c>
      <c r="E34" s="22">
        <v>0.35</v>
      </c>
      <c r="F34" s="22">
        <v>2.1800000000000002</v>
      </c>
      <c r="G34" s="22">
        <v>2.2200000000000002</v>
      </c>
      <c r="H34" s="36"/>
      <c r="I34" s="108"/>
      <c r="J34" s="14">
        <f t="shared" si="0"/>
        <v>0.32</v>
      </c>
      <c r="K34" s="14">
        <f t="shared" si="1"/>
        <v>1.77</v>
      </c>
      <c r="L34" s="87">
        <f t="shared" si="2"/>
        <v>22</v>
      </c>
      <c r="M34" s="74"/>
      <c r="N34" s="36"/>
      <c r="O34" s="36"/>
    </row>
    <row r="35" spans="1:15" ht="15" customHeight="1" x14ac:dyDescent="0.45">
      <c r="A35" s="6" t="s">
        <v>82</v>
      </c>
      <c r="B35" s="29" t="s">
        <v>93</v>
      </c>
      <c r="C35" s="33" t="s">
        <v>71</v>
      </c>
      <c r="D35" s="56">
        <v>29</v>
      </c>
      <c r="E35" s="22">
        <v>0.35</v>
      </c>
      <c r="F35" s="22">
        <v>2</v>
      </c>
      <c r="G35" s="22">
        <v>2.25</v>
      </c>
      <c r="H35" s="36"/>
      <c r="I35" s="108"/>
      <c r="J35" s="14">
        <f t="shared" si="0"/>
        <v>0.34</v>
      </c>
      <c r="K35" s="14">
        <f t="shared" si="1"/>
        <v>1.99</v>
      </c>
      <c r="L35" s="87">
        <f t="shared" si="2"/>
        <v>23</v>
      </c>
      <c r="M35" s="74"/>
      <c r="N35" s="36"/>
      <c r="O35" s="36"/>
    </row>
    <row r="36" spans="1:15" ht="15" customHeight="1" x14ac:dyDescent="0.45">
      <c r="A36" s="6" t="s">
        <v>96</v>
      </c>
      <c r="B36" s="29" t="s">
        <v>95</v>
      </c>
      <c r="C36" s="33" t="s">
        <v>71</v>
      </c>
      <c r="D36" s="56">
        <v>30</v>
      </c>
      <c r="E36" s="22" t="s">
        <v>94</v>
      </c>
      <c r="F36" s="22">
        <v>2.64</v>
      </c>
      <c r="G36" s="22">
        <v>2.2799999999999998</v>
      </c>
      <c r="H36" s="36"/>
      <c r="I36" s="108"/>
      <c r="J36" s="14">
        <f t="shared" si="0"/>
        <v>0.32</v>
      </c>
      <c r="K36" s="14">
        <f t="shared" si="1"/>
        <v>1.62</v>
      </c>
      <c r="L36" s="87">
        <f t="shared" si="2"/>
        <v>24</v>
      </c>
      <c r="M36" s="74"/>
      <c r="N36" s="36"/>
      <c r="O36" s="36"/>
    </row>
    <row r="37" spans="1:15" ht="15" customHeight="1" x14ac:dyDescent="0.45">
      <c r="A37" s="6" t="s">
        <v>96</v>
      </c>
      <c r="B37" s="29" t="s">
        <v>97</v>
      </c>
      <c r="C37" s="33" t="s">
        <v>71</v>
      </c>
      <c r="D37" s="56">
        <v>31</v>
      </c>
      <c r="E37" s="22">
        <v>0.4</v>
      </c>
      <c r="F37" s="22">
        <v>1.84</v>
      </c>
      <c r="G37" s="22">
        <v>2.09</v>
      </c>
      <c r="H37" s="36"/>
      <c r="I37" s="108"/>
      <c r="J37" s="14">
        <f t="shared" si="0"/>
        <v>0.32</v>
      </c>
      <c r="K37" s="14">
        <f t="shared" si="1"/>
        <v>1.62</v>
      </c>
      <c r="L37" s="87">
        <f t="shared" si="2"/>
        <v>25</v>
      </c>
      <c r="M37" s="74"/>
      <c r="N37" s="36"/>
      <c r="O37" s="36"/>
    </row>
    <row r="38" spans="1:15" ht="15" customHeight="1" x14ac:dyDescent="0.45">
      <c r="A38" s="6" t="s">
        <v>96</v>
      </c>
      <c r="B38" s="29" t="s">
        <v>99</v>
      </c>
      <c r="C38" s="33" t="s">
        <v>71</v>
      </c>
      <c r="D38" s="56">
        <v>32</v>
      </c>
      <c r="E38" s="22">
        <v>0.43</v>
      </c>
      <c r="F38" s="22">
        <v>1.99</v>
      </c>
      <c r="G38" s="22">
        <v>2.3199999999999998</v>
      </c>
      <c r="H38" s="36"/>
      <c r="I38" s="108"/>
      <c r="J38" s="14">
        <f t="shared" si="0"/>
        <v>0.35</v>
      </c>
      <c r="K38" s="14">
        <f t="shared" si="1"/>
        <v>2.0699999999999998</v>
      </c>
      <c r="L38" s="87">
        <f t="shared" si="2"/>
        <v>26</v>
      </c>
      <c r="M38" s="74"/>
      <c r="N38" s="36"/>
      <c r="O38" s="36"/>
    </row>
    <row r="39" spans="1:15" ht="15" customHeight="1" x14ac:dyDescent="0.45">
      <c r="A39" s="6" t="s">
        <v>98</v>
      </c>
      <c r="B39" s="29" t="s">
        <v>100</v>
      </c>
      <c r="C39" s="33" t="s">
        <v>71</v>
      </c>
      <c r="D39" s="56">
        <v>33</v>
      </c>
      <c r="E39" s="22">
        <v>0.34</v>
      </c>
      <c r="F39" s="22">
        <v>2.0099999999999998</v>
      </c>
      <c r="G39" s="22">
        <v>2.0099999999999998</v>
      </c>
      <c r="H39" s="36"/>
      <c r="I39" s="108"/>
      <c r="J39" s="14">
        <f t="shared" si="0"/>
        <v>0.37</v>
      </c>
      <c r="K39" s="14">
        <f t="shared" si="1"/>
        <v>1.57</v>
      </c>
      <c r="L39" s="87">
        <f t="shared" si="2"/>
        <v>27</v>
      </c>
      <c r="M39" s="74"/>
      <c r="N39" s="36"/>
      <c r="O39" s="36"/>
    </row>
    <row r="40" spans="1:15" ht="15" customHeight="1" x14ac:dyDescent="0.45">
      <c r="A40" s="6" t="s">
        <v>98</v>
      </c>
      <c r="B40" s="29" t="s">
        <v>101</v>
      </c>
      <c r="C40" s="33" t="s">
        <v>71</v>
      </c>
      <c r="D40" s="56">
        <v>34</v>
      </c>
      <c r="E40" s="6">
        <v>0.32</v>
      </c>
      <c r="F40" s="6">
        <v>1.49</v>
      </c>
      <c r="G40" s="6">
        <v>2.2799999999999998</v>
      </c>
      <c r="H40" s="36"/>
      <c r="I40" s="108"/>
      <c r="J40" s="14">
        <f t="shared" si="0"/>
        <v>0.35</v>
      </c>
      <c r="K40" s="14">
        <f t="shared" si="1"/>
        <v>2.1800000000000002</v>
      </c>
      <c r="L40" s="87">
        <f t="shared" si="2"/>
        <v>28</v>
      </c>
      <c r="M40" s="74"/>
      <c r="N40" s="36"/>
      <c r="O40" s="36"/>
    </row>
    <row r="41" spans="1:15" ht="15" customHeight="1" x14ac:dyDescent="0.45">
      <c r="A41" s="6" t="s">
        <v>102</v>
      </c>
      <c r="B41" s="29" t="s">
        <v>103</v>
      </c>
      <c r="C41" s="33" t="s">
        <v>71</v>
      </c>
      <c r="D41" s="56">
        <v>35</v>
      </c>
      <c r="E41" s="6">
        <v>0.39</v>
      </c>
      <c r="F41" s="6">
        <v>1.81</v>
      </c>
      <c r="G41" s="6">
        <v>2.27</v>
      </c>
      <c r="H41" s="36"/>
      <c r="I41" s="95"/>
      <c r="J41" s="14">
        <f t="shared" si="0"/>
        <v>0.35</v>
      </c>
      <c r="K41" s="14">
        <f t="shared" si="1"/>
        <v>2</v>
      </c>
      <c r="L41" s="87">
        <f t="shared" si="2"/>
        <v>29</v>
      </c>
      <c r="M41" s="74"/>
      <c r="N41" s="36"/>
      <c r="O41" s="36"/>
    </row>
    <row r="42" spans="1:15" ht="15" customHeight="1" x14ac:dyDescent="0.45">
      <c r="A42" s="6" t="s">
        <v>102</v>
      </c>
      <c r="B42" s="29" t="s">
        <v>106</v>
      </c>
      <c r="C42" s="33" t="s">
        <v>71</v>
      </c>
      <c r="D42" s="56">
        <v>36</v>
      </c>
      <c r="E42" s="6">
        <v>0.3</v>
      </c>
      <c r="F42" s="6">
        <v>1.54</v>
      </c>
      <c r="G42" s="6">
        <v>1.9</v>
      </c>
      <c r="H42" s="36"/>
      <c r="I42" s="95"/>
      <c r="J42" s="14" t="str">
        <f t="shared" si="0"/>
        <v>0.40</v>
      </c>
      <c r="K42" s="14">
        <f t="shared" si="1"/>
        <v>2.64</v>
      </c>
      <c r="L42" s="87">
        <f t="shared" si="2"/>
        <v>30</v>
      </c>
      <c r="M42" s="74"/>
      <c r="N42" s="36"/>
      <c r="O42" s="36"/>
    </row>
    <row r="43" spans="1:15" ht="15" customHeight="1" x14ac:dyDescent="0.45">
      <c r="A43" s="6" t="s">
        <v>96</v>
      </c>
      <c r="B43" s="29" t="s">
        <v>105</v>
      </c>
      <c r="C43" s="33" t="s">
        <v>71</v>
      </c>
      <c r="D43" s="56">
        <v>37</v>
      </c>
      <c r="E43" s="6">
        <v>0.34</v>
      </c>
      <c r="F43" s="6">
        <v>2.2400000000000002</v>
      </c>
      <c r="G43" s="6">
        <v>2.4</v>
      </c>
      <c r="H43" s="36"/>
      <c r="I43" s="95"/>
      <c r="J43" s="14">
        <f t="shared" si="0"/>
        <v>0.4</v>
      </c>
      <c r="K43" s="14">
        <f t="shared" si="1"/>
        <v>1.84</v>
      </c>
      <c r="L43" s="87">
        <f t="shared" si="2"/>
        <v>31</v>
      </c>
      <c r="M43" s="74"/>
      <c r="N43" s="36"/>
      <c r="O43" s="36"/>
    </row>
    <row r="44" spans="1:15" ht="15" customHeight="1" x14ac:dyDescent="0.45">
      <c r="A44" s="6" t="s">
        <v>96</v>
      </c>
      <c r="B44" s="29" t="s">
        <v>105</v>
      </c>
      <c r="C44" s="33" t="s">
        <v>107</v>
      </c>
      <c r="D44" s="56">
        <v>38</v>
      </c>
      <c r="E44" s="6">
        <v>0.2</v>
      </c>
      <c r="F44" s="6">
        <v>2.48</v>
      </c>
      <c r="G44" s="6">
        <v>2.39</v>
      </c>
      <c r="H44" s="36"/>
      <c r="I44" s="95"/>
      <c r="J44" s="14">
        <f t="shared" si="0"/>
        <v>0.43</v>
      </c>
      <c r="K44" s="14">
        <f t="shared" si="1"/>
        <v>1.99</v>
      </c>
      <c r="L44" s="87">
        <f t="shared" si="2"/>
        <v>32</v>
      </c>
      <c r="M44" s="74"/>
      <c r="N44" s="36"/>
      <c r="O44" s="36"/>
    </row>
    <row r="45" spans="1:15" ht="15" customHeight="1" x14ac:dyDescent="0.45">
      <c r="A45" s="6" t="s">
        <v>96</v>
      </c>
      <c r="B45" s="28" t="s">
        <v>108</v>
      </c>
      <c r="C45" s="33" t="s">
        <v>107</v>
      </c>
      <c r="D45" s="56">
        <v>39</v>
      </c>
      <c r="E45" s="6">
        <v>0.35</v>
      </c>
      <c r="F45" s="6">
        <v>1.81</v>
      </c>
      <c r="G45" s="6">
        <v>2.1</v>
      </c>
      <c r="H45" s="36"/>
      <c r="I45" s="95"/>
      <c r="J45" s="14">
        <f t="shared" si="0"/>
        <v>0.34</v>
      </c>
      <c r="K45" s="14">
        <f t="shared" si="1"/>
        <v>2.0099999999999998</v>
      </c>
      <c r="L45" s="87">
        <f t="shared" si="2"/>
        <v>33</v>
      </c>
      <c r="M45" s="74"/>
      <c r="N45" s="36"/>
      <c r="O45" s="36"/>
    </row>
    <row r="46" spans="1:15" ht="15" customHeight="1" x14ac:dyDescent="0.45">
      <c r="A46" s="6" t="s">
        <v>96</v>
      </c>
      <c r="B46" s="28" t="s">
        <v>109</v>
      </c>
      <c r="C46" s="33" t="s">
        <v>107</v>
      </c>
      <c r="D46" s="56">
        <v>40</v>
      </c>
      <c r="E46" s="6">
        <v>0.41</v>
      </c>
      <c r="F46" s="6">
        <v>1.49</v>
      </c>
      <c r="G46" s="6">
        <v>2.19</v>
      </c>
      <c r="H46" s="36"/>
      <c r="I46" s="95"/>
      <c r="J46" s="14">
        <f t="shared" si="0"/>
        <v>0.32</v>
      </c>
      <c r="K46" s="14">
        <f t="shared" si="1"/>
        <v>1.49</v>
      </c>
      <c r="L46" s="87">
        <f t="shared" si="2"/>
        <v>34</v>
      </c>
      <c r="M46" s="74"/>
      <c r="N46" s="36"/>
      <c r="O46" s="36"/>
    </row>
    <row r="47" spans="1:15" ht="15" customHeight="1" x14ac:dyDescent="0.45">
      <c r="A47" s="6" t="s">
        <v>96</v>
      </c>
      <c r="B47" s="28" t="s">
        <v>109</v>
      </c>
      <c r="C47" s="33" t="s">
        <v>107</v>
      </c>
      <c r="D47" s="56">
        <v>41</v>
      </c>
      <c r="E47" s="6">
        <v>0.37</v>
      </c>
      <c r="F47" s="6">
        <v>2.14</v>
      </c>
      <c r="G47" s="6">
        <v>1.88</v>
      </c>
      <c r="H47" s="36"/>
      <c r="I47" s="95"/>
      <c r="J47" s="14">
        <f t="shared" si="0"/>
        <v>0.39</v>
      </c>
      <c r="K47" s="14">
        <f t="shared" si="1"/>
        <v>1.81</v>
      </c>
      <c r="L47" s="87">
        <f t="shared" si="2"/>
        <v>35</v>
      </c>
      <c r="M47" s="74"/>
      <c r="N47" s="36"/>
      <c r="O47" s="36"/>
    </row>
    <row r="48" spans="1:15" ht="15" customHeight="1" x14ac:dyDescent="0.45">
      <c r="A48" s="6" t="s">
        <v>96</v>
      </c>
      <c r="B48" s="28" t="s">
        <v>110</v>
      </c>
      <c r="C48" s="33" t="s">
        <v>107</v>
      </c>
      <c r="D48" s="56">
        <v>42</v>
      </c>
      <c r="E48" s="6">
        <v>0.28999999999999998</v>
      </c>
      <c r="F48" s="6">
        <v>1.47</v>
      </c>
      <c r="G48" s="6">
        <v>2.2400000000000002</v>
      </c>
      <c r="H48" s="36"/>
      <c r="I48" s="95"/>
      <c r="J48" s="14">
        <f t="shared" si="0"/>
        <v>0.3</v>
      </c>
      <c r="K48" s="14">
        <f t="shared" si="1"/>
        <v>1.54</v>
      </c>
      <c r="L48" s="87">
        <f t="shared" si="2"/>
        <v>36</v>
      </c>
      <c r="M48" s="74"/>
      <c r="N48" s="36"/>
      <c r="O48" s="36"/>
    </row>
    <row r="49" spans="1:15" ht="15" customHeight="1" x14ac:dyDescent="0.45">
      <c r="A49" s="6" t="s">
        <v>96</v>
      </c>
      <c r="B49" s="28" t="s">
        <v>111</v>
      </c>
      <c r="C49" s="33" t="s">
        <v>107</v>
      </c>
      <c r="D49" s="56">
        <v>43</v>
      </c>
      <c r="E49" s="6">
        <v>0.31</v>
      </c>
      <c r="F49" s="6">
        <v>1.99</v>
      </c>
      <c r="G49" s="6">
        <v>1.75</v>
      </c>
      <c r="H49" s="36"/>
      <c r="I49" s="95"/>
      <c r="J49" s="14">
        <f t="shared" si="0"/>
        <v>0.34</v>
      </c>
      <c r="K49" s="14">
        <f t="shared" si="1"/>
        <v>2.2400000000000002</v>
      </c>
      <c r="L49" s="87">
        <f t="shared" si="2"/>
        <v>37</v>
      </c>
      <c r="M49" s="74"/>
      <c r="N49" s="36"/>
      <c r="O49" s="36"/>
    </row>
    <row r="50" spans="1:15" ht="15" customHeight="1" x14ac:dyDescent="0.45">
      <c r="A50" s="6" t="s">
        <v>96</v>
      </c>
      <c r="B50" s="28" t="s">
        <v>112</v>
      </c>
      <c r="C50" s="33" t="s">
        <v>107</v>
      </c>
      <c r="D50" s="56">
        <v>44</v>
      </c>
      <c r="E50" s="6">
        <v>0.3</v>
      </c>
      <c r="F50" s="6">
        <v>1.45</v>
      </c>
      <c r="G50" s="6">
        <v>2.2000000000000002</v>
      </c>
      <c r="H50" s="36"/>
      <c r="I50" s="95"/>
      <c r="J50" s="14">
        <f t="shared" si="0"/>
        <v>0.2</v>
      </c>
      <c r="K50" s="14">
        <f t="shared" si="1"/>
        <v>2.48</v>
      </c>
      <c r="L50" s="87">
        <f t="shared" si="2"/>
        <v>38</v>
      </c>
      <c r="M50" s="74"/>
      <c r="N50" s="36"/>
      <c r="O50" s="36"/>
    </row>
    <row r="51" spans="1:15" ht="15" customHeight="1" x14ac:dyDescent="0.45">
      <c r="A51" s="6" t="s">
        <v>96</v>
      </c>
      <c r="B51" s="28" t="s">
        <v>113</v>
      </c>
      <c r="C51" s="28" t="s">
        <v>107</v>
      </c>
      <c r="D51" s="56">
        <v>45</v>
      </c>
      <c r="E51" s="6">
        <v>0.38</v>
      </c>
      <c r="F51" s="6">
        <v>2.23</v>
      </c>
      <c r="G51" s="6">
        <v>2.2200000000000002</v>
      </c>
      <c r="H51" s="36"/>
      <c r="I51" s="95"/>
      <c r="J51" s="14">
        <f t="shared" si="0"/>
        <v>0.35</v>
      </c>
      <c r="K51" s="14">
        <f t="shared" si="1"/>
        <v>1.81</v>
      </c>
      <c r="L51" s="87">
        <f t="shared" si="2"/>
        <v>39</v>
      </c>
      <c r="M51" s="74"/>
      <c r="N51" s="36"/>
      <c r="O51" s="36"/>
    </row>
    <row r="52" spans="1:15" ht="15" customHeight="1" x14ac:dyDescent="0.45">
      <c r="A52" s="6" t="s">
        <v>96</v>
      </c>
      <c r="B52" s="28" t="s">
        <v>114</v>
      </c>
      <c r="C52" s="28" t="s">
        <v>107</v>
      </c>
      <c r="D52" s="56">
        <v>46</v>
      </c>
      <c r="E52" s="14">
        <v>0.33</v>
      </c>
      <c r="F52" s="6">
        <v>1.83</v>
      </c>
      <c r="G52" s="6">
        <v>2.23</v>
      </c>
      <c r="H52" s="36"/>
      <c r="I52" s="95"/>
      <c r="J52" s="14">
        <f t="shared" si="0"/>
        <v>0.41</v>
      </c>
      <c r="K52" s="14">
        <f t="shared" si="1"/>
        <v>1.49</v>
      </c>
      <c r="L52" s="87">
        <f t="shared" si="2"/>
        <v>40</v>
      </c>
      <c r="M52" s="74"/>
      <c r="N52" s="36"/>
      <c r="O52" s="36"/>
    </row>
    <row r="53" spans="1:15" ht="15" customHeight="1" x14ac:dyDescent="0.45">
      <c r="A53" s="6" t="s">
        <v>96</v>
      </c>
      <c r="B53" s="28" t="s">
        <v>115</v>
      </c>
      <c r="C53" s="28" t="s">
        <v>107</v>
      </c>
      <c r="D53" s="56">
        <v>47</v>
      </c>
      <c r="E53" s="14">
        <v>0.3</v>
      </c>
      <c r="F53" s="6">
        <v>1.9</v>
      </c>
      <c r="G53" s="6">
        <v>2.16</v>
      </c>
      <c r="H53" s="36"/>
      <c r="I53" s="95"/>
      <c r="J53" s="14">
        <f t="shared" si="0"/>
        <v>0.37</v>
      </c>
      <c r="K53" s="14">
        <f t="shared" si="1"/>
        <v>2.14</v>
      </c>
      <c r="L53" s="87">
        <f t="shared" si="2"/>
        <v>41</v>
      </c>
      <c r="M53" s="74"/>
      <c r="N53" s="36"/>
      <c r="O53" s="36"/>
    </row>
    <row r="54" spans="1:15" ht="15" customHeight="1" x14ac:dyDescent="0.45">
      <c r="A54" s="6" t="s">
        <v>96</v>
      </c>
      <c r="B54" s="28" t="s">
        <v>116</v>
      </c>
      <c r="C54" s="28" t="s">
        <v>107</v>
      </c>
      <c r="D54" s="56">
        <v>48</v>
      </c>
      <c r="E54" s="14">
        <v>0.33</v>
      </c>
      <c r="F54" s="6">
        <v>1.56</v>
      </c>
      <c r="G54" s="6">
        <v>2.23</v>
      </c>
      <c r="H54" s="36"/>
      <c r="I54" s="95"/>
      <c r="J54" s="14">
        <f t="shared" si="0"/>
        <v>0.28999999999999998</v>
      </c>
      <c r="K54" s="14">
        <f t="shared" si="1"/>
        <v>1.47</v>
      </c>
      <c r="L54" s="87">
        <f t="shared" si="2"/>
        <v>42</v>
      </c>
      <c r="M54" s="74"/>
      <c r="N54" s="36"/>
      <c r="O54" s="36"/>
    </row>
    <row r="55" spans="1:15" ht="15" customHeight="1" x14ac:dyDescent="0.45">
      <c r="A55" s="6" t="s">
        <v>96</v>
      </c>
      <c r="B55" s="33" t="s">
        <v>117</v>
      </c>
      <c r="C55" s="28" t="s">
        <v>107</v>
      </c>
      <c r="D55" s="56">
        <v>49</v>
      </c>
      <c r="E55" s="14">
        <v>0.39</v>
      </c>
      <c r="F55" s="6">
        <v>1.92</v>
      </c>
      <c r="G55" s="6">
        <v>2.13</v>
      </c>
      <c r="H55" s="36"/>
      <c r="I55" s="95"/>
      <c r="J55" s="14">
        <f t="shared" si="0"/>
        <v>0.31</v>
      </c>
      <c r="K55" s="14">
        <f t="shared" si="1"/>
        <v>1.99</v>
      </c>
      <c r="L55" s="87">
        <f t="shared" si="2"/>
        <v>43</v>
      </c>
      <c r="M55" s="74"/>
      <c r="N55" s="36"/>
      <c r="O55" s="36"/>
    </row>
    <row r="56" spans="1:15" ht="15" customHeight="1" x14ac:dyDescent="0.45">
      <c r="A56" s="6" t="s">
        <v>96</v>
      </c>
      <c r="B56" s="33" t="s">
        <v>118</v>
      </c>
      <c r="C56" s="28" t="s">
        <v>107</v>
      </c>
      <c r="D56" s="56">
        <v>50</v>
      </c>
      <c r="E56" s="14">
        <v>0.33</v>
      </c>
      <c r="F56" s="6">
        <v>1.43</v>
      </c>
      <c r="G56" s="6">
        <v>1.97</v>
      </c>
      <c r="H56" s="36"/>
      <c r="I56" s="95"/>
      <c r="J56" s="14">
        <f t="shared" si="0"/>
        <v>0.3</v>
      </c>
      <c r="K56" s="14">
        <f t="shared" si="1"/>
        <v>1.45</v>
      </c>
      <c r="L56" s="87">
        <f t="shared" si="2"/>
        <v>44</v>
      </c>
      <c r="M56" s="74"/>
      <c r="N56" s="36"/>
      <c r="O56" s="36"/>
    </row>
    <row r="57" spans="1:15" ht="15" customHeight="1" x14ac:dyDescent="0.45">
      <c r="A57" s="6" t="s">
        <v>96</v>
      </c>
      <c r="B57" s="33" t="s">
        <v>119</v>
      </c>
      <c r="C57" s="28" t="s">
        <v>107</v>
      </c>
      <c r="D57" s="56">
        <v>51</v>
      </c>
      <c r="E57" s="14">
        <v>0.33</v>
      </c>
      <c r="F57" s="6">
        <v>2.4300000000000002</v>
      </c>
      <c r="G57" s="6">
        <v>2.44</v>
      </c>
      <c r="H57" s="36"/>
      <c r="I57" s="95"/>
      <c r="J57" s="14">
        <f t="shared" si="0"/>
        <v>0.38</v>
      </c>
      <c r="K57" s="14">
        <f t="shared" si="1"/>
        <v>2.23</v>
      </c>
      <c r="L57" s="87">
        <f t="shared" si="2"/>
        <v>45</v>
      </c>
      <c r="M57" s="74"/>
      <c r="N57" s="36"/>
      <c r="O57" s="36"/>
    </row>
    <row r="58" spans="1:15" ht="15" customHeight="1" x14ac:dyDescent="0.45">
      <c r="A58" s="6" t="s">
        <v>120</v>
      </c>
      <c r="B58" s="33" t="s">
        <v>121</v>
      </c>
      <c r="C58" s="28" t="s">
        <v>107</v>
      </c>
      <c r="D58" s="56">
        <v>52</v>
      </c>
      <c r="E58" s="14">
        <v>0.35</v>
      </c>
      <c r="F58" s="6">
        <v>1.65</v>
      </c>
      <c r="G58" s="6">
        <v>1.81</v>
      </c>
      <c r="H58" s="36"/>
      <c r="I58" s="95"/>
      <c r="J58" s="14">
        <f t="shared" si="0"/>
        <v>0.33</v>
      </c>
      <c r="K58" s="14">
        <f t="shared" si="1"/>
        <v>1.83</v>
      </c>
      <c r="L58" s="87">
        <f t="shared" si="2"/>
        <v>46</v>
      </c>
      <c r="M58" s="74"/>
      <c r="N58" s="36"/>
      <c r="O58" s="36"/>
    </row>
    <row r="59" spans="1:15" ht="15" customHeight="1" x14ac:dyDescent="0.45">
      <c r="A59" s="6" t="s">
        <v>120</v>
      </c>
      <c r="B59" s="33" t="s">
        <v>122</v>
      </c>
      <c r="C59" s="28" t="s">
        <v>107</v>
      </c>
      <c r="D59" s="56">
        <v>53</v>
      </c>
      <c r="E59" s="14">
        <v>0.32</v>
      </c>
      <c r="F59" s="6">
        <v>2.12</v>
      </c>
      <c r="G59" s="6">
        <v>2.17</v>
      </c>
      <c r="H59" s="36"/>
      <c r="I59" s="95"/>
      <c r="J59" s="14">
        <f t="shared" si="0"/>
        <v>0.3</v>
      </c>
      <c r="K59" s="14">
        <f t="shared" si="1"/>
        <v>1.9</v>
      </c>
      <c r="L59" s="87">
        <f t="shared" si="2"/>
        <v>47</v>
      </c>
      <c r="M59" s="74"/>
      <c r="N59" s="36"/>
      <c r="O59" s="36"/>
    </row>
    <row r="60" spans="1:15" ht="15" customHeight="1" x14ac:dyDescent="0.45">
      <c r="A60" s="6" t="s">
        <v>123</v>
      </c>
      <c r="B60" s="33" t="s">
        <v>124</v>
      </c>
      <c r="C60" s="28" t="s">
        <v>107</v>
      </c>
      <c r="D60" s="56">
        <v>54</v>
      </c>
      <c r="E60" s="6">
        <v>0.37</v>
      </c>
      <c r="F60" s="6">
        <v>2.99</v>
      </c>
      <c r="G60" s="6">
        <v>2.33</v>
      </c>
      <c r="H60" s="36"/>
      <c r="I60" s="95"/>
      <c r="J60" s="14">
        <f t="shared" si="0"/>
        <v>0.33</v>
      </c>
      <c r="K60" s="14">
        <f t="shared" si="1"/>
        <v>1.56</v>
      </c>
      <c r="L60" s="87">
        <f t="shared" si="2"/>
        <v>48</v>
      </c>
      <c r="M60" s="74"/>
      <c r="N60" s="36"/>
      <c r="O60" s="36"/>
    </row>
    <row r="61" spans="1:15" ht="15" customHeight="1" x14ac:dyDescent="0.45">
      <c r="A61" s="6" t="s">
        <v>123</v>
      </c>
      <c r="B61" s="33" t="s">
        <v>125</v>
      </c>
      <c r="C61" s="28" t="s">
        <v>107</v>
      </c>
      <c r="D61" s="56">
        <v>55</v>
      </c>
      <c r="E61" s="6">
        <v>0.78</v>
      </c>
      <c r="F61" s="6">
        <v>2.4900000000000002</v>
      </c>
      <c r="G61" s="6">
        <v>1.84</v>
      </c>
      <c r="H61" s="36"/>
      <c r="I61" s="95"/>
      <c r="J61" s="14">
        <f t="shared" si="0"/>
        <v>0.39</v>
      </c>
      <c r="K61" s="14">
        <f t="shared" si="1"/>
        <v>1.92</v>
      </c>
      <c r="L61" s="87">
        <f t="shared" si="2"/>
        <v>49</v>
      </c>
      <c r="M61" s="74"/>
      <c r="N61" s="36"/>
      <c r="O61" s="36"/>
    </row>
    <row r="62" spans="1:15" ht="15" customHeight="1" x14ac:dyDescent="0.45">
      <c r="A62" s="6" t="s">
        <v>127</v>
      </c>
      <c r="B62" s="33" t="s">
        <v>126</v>
      </c>
      <c r="C62" s="28" t="s">
        <v>107</v>
      </c>
      <c r="D62" s="56">
        <v>56</v>
      </c>
      <c r="E62" s="6">
        <v>0.32</v>
      </c>
      <c r="F62" s="6">
        <v>2.34</v>
      </c>
      <c r="G62" s="6">
        <v>2.17</v>
      </c>
      <c r="H62" s="36"/>
      <c r="I62" s="95"/>
      <c r="J62" s="14">
        <f t="shared" si="0"/>
        <v>0.33</v>
      </c>
      <c r="K62" s="14">
        <f t="shared" si="1"/>
        <v>1.43</v>
      </c>
      <c r="L62" s="87">
        <f t="shared" si="2"/>
        <v>50</v>
      </c>
      <c r="M62" s="74"/>
      <c r="N62" s="36"/>
      <c r="O62" s="36"/>
    </row>
    <row r="63" spans="1:15" ht="15" customHeight="1" x14ac:dyDescent="0.45">
      <c r="A63" s="6" t="s">
        <v>129</v>
      </c>
      <c r="B63" s="33" t="s">
        <v>128</v>
      </c>
      <c r="C63" s="28" t="s">
        <v>107</v>
      </c>
      <c r="D63" s="56">
        <v>57</v>
      </c>
      <c r="E63" s="6">
        <v>0.35</v>
      </c>
      <c r="F63" s="6">
        <v>2.38</v>
      </c>
      <c r="G63" s="6">
        <v>2.14</v>
      </c>
      <c r="H63" s="36"/>
      <c r="I63" s="95"/>
      <c r="J63" s="14">
        <f t="shared" si="0"/>
        <v>0.33</v>
      </c>
      <c r="K63" s="14">
        <f t="shared" si="1"/>
        <v>2.4300000000000002</v>
      </c>
      <c r="L63" s="87">
        <f t="shared" si="2"/>
        <v>51</v>
      </c>
      <c r="M63" s="74"/>
      <c r="N63" s="36"/>
      <c r="O63" s="36"/>
    </row>
    <row r="64" spans="1:15" ht="15" customHeight="1" x14ac:dyDescent="0.45">
      <c r="A64" s="6" t="s">
        <v>129</v>
      </c>
      <c r="B64" s="33" t="s">
        <v>130</v>
      </c>
      <c r="C64" s="28" t="s">
        <v>107</v>
      </c>
      <c r="D64" s="56">
        <v>58</v>
      </c>
      <c r="E64" s="6">
        <v>0.1</v>
      </c>
      <c r="F64" s="6">
        <v>2.56</v>
      </c>
      <c r="G64" s="6">
        <v>2.34</v>
      </c>
      <c r="H64" s="36"/>
      <c r="I64" s="95"/>
      <c r="J64" s="14">
        <f t="shared" si="0"/>
        <v>0.35</v>
      </c>
      <c r="K64" s="14">
        <f t="shared" si="1"/>
        <v>1.65</v>
      </c>
      <c r="L64" s="87">
        <f t="shared" si="2"/>
        <v>52</v>
      </c>
      <c r="M64" s="74"/>
      <c r="N64" s="36"/>
      <c r="O64" s="36"/>
    </row>
    <row r="65" spans="1:15" ht="15" customHeight="1" x14ac:dyDescent="0.45">
      <c r="A65" s="6" t="s">
        <v>96</v>
      </c>
      <c r="B65" s="33" t="s">
        <v>131</v>
      </c>
      <c r="C65" s="28" t="s">
        <v>71</v>
      </c>
      <c r="D65" s="56">
        <v>59</v>
      </c>
      <c r="E65" s="6">
        <v>0.3</v>
      </c>
      <c r="F65" s="6">
        <v>2.16</v>
      </c>
      <c r="G65" s="6">
        <v>2.4</v>
      </c>
      <c r="H65" s="36"/>
      <c r="I65" s="95"/>
      <c r="J65" s="14">
        <f t="shared" si="0"/>
        <v>0.32</v>
      </c>
      <c r="K65" s="14">
        <f t="shared" si="1"/>
        <v>2.12</v>
      </c>
      <c r="L65" s="87">
        <f t="shared" si="2"/>
        <v>53</v>
      </c>
      <c r="M65" s="74"/>
      <c r="N65" s="36"/>
      <c r="O65" s="36"/>
    </row>
    <row r="66" spans="1:15" ht="15" customHeight="1" x14ac:dyDescent="0.45">
      <c r="A66" s="6" t="s">
        <v>96</v>
      </c>
      <c r="B66" s="33" t="s">
        <v>132</v>
      </c>
      <c r="C66" s="28" t="s">
        <v>71</v>
      </c>
      <c r="D66" s="56">
        <v>60</v>
      </c>
      <c r="E66" s="6">
        <v>0.45</v>
      </c>
      <c r="F66" s="6">
        <v>1.48</v>
      </c>
      <c r="G66" s="6">
        <v>1.78</v>
      </c>
      <c r="H66" s="36"/>
      <c r="I66" s="95"/>
      <c r="J66" s="14">
        <f t="shared" si="0"/>
        <v>0.37</v>
      </c>
      <c r="K66" s="14">
        <f t="shared" si="1"/>
        <v>2.99</v>
      </c>
      <c r="L66" s="87">
        <f t="shared" si="2"/>
        <v>54</v>
      </c>
      <c r="M66" s="74"/>
      <c r="N66" s="36"/>
      <c r="O66" s="36"/>
    </row>
    <row r="67" spans="1:15" ht="15" customHeight="1" x14ac:dyDescent="0.45">
      <c r="A67" s="6" t="s">
        <v>96</v>
      </c>
      <c r="B67" s="33" t="s">
        <v>133</v>
      </c>
      <c r="C67" s="28" t="s">
        <v>71</v>
      </c>
      <c r="D67" s="56">
        <v>61</v>
      </c>
      <c r="E67" s="6">
        <v>0.23</v>
      </c>
      <c r="F67" s="6">
        <v>1.67</v>
      </c>
      <c r="G67" s="6">
        <v>2.06</v>
      </c>
      <c r="H67" s="36"/>
      <c r="I67" s="95"/>
      <c r="J67" s="14">
        <f t="shared" si="0"/>
        <v>0.78</v>
      </c>
      <c r="K67" s="14">
        <f t="shared" si="1"/>
        <v>2.4900000000000002</v>
      </c>
      <c r="L67" s="87">
        <f t="shared" si="2"/>
        <v>55</v>
      </c>
      <c r="M67" s="74"/>
      <c r="N67" s="36"/>
      <c r="O67" s="36"/>
    </row>
    <row r="68" spans="1:15" ht="15" customHeight="1" x14ac:dyDescent="0.45">
      <c r="A68" s="6" t="s">
        <v>96</v>
      </c>
      <c r="B68" s="33" t="s">
        <v>135</v>
      </c>
      <c r="C68" s="28" t="s">
        <v>71</v>
      </c>
      <c r="D68" s="56">
        <v>62</v>
      </c>
      <c r="E68" s="6">
        <v>0.3</v>
      </c>
      <c r="F68" s="6">
        <v>2.0699999999999998</v>
      </c>
      <c r="G68" s="6">
        <v>2.2000000000000002</v>
      </c>
      <c r="H68" s="36"/>
      <c r="I68" s="95"/>
      <c r="J68" s="14">
        <f t="shared" si="0"/>
        <v>0.32</v>
      </c>
      <c r="K68" s="14">
        <f t="shared" si="1"/>
        <v>2.34</v>
      </c>
      <c r="L68" s="87">
        <f t="shared" si="2"/>
        <v>56</v>
      </c>
      <c r="M68" s="74"/>
      <c r="N68" s="36"/>
      <c r="O68" s="36"/>
    </row>
    <row r="69" spans="1:15" ht="15" customHeight="1" x14ac:dyDescent="0.45">
      <c r="A69" s="6" t="s">
        <v>96</v>
      </c>
      <c r="B69" s="33" t="s">
        <v>138</v>
      </c>
      <c r="C69" s="28" t="s">
        <v>71</v>
      </c>
      <c r="D69" s="56">
        <v>63</v>
      </c>
      <c r="E69" s="6">
        <v>0.31</v>
      </c>
      <c r="F69" s="6">
        <v>2.2599999999999998</v>
      </c>
      <c r="G69" s="6">
        <v>2.2000000000000002</v>
      </c>
      <c r="H69" s="36"/>
      <c r="I69" s="95"/>
      <c r="J69" s="14">
        <f t="shared" si="0"/>
        <v>0.35</v>
      </c>
      <c r="K69" s="14">
        <f t="shared" si="1"/>
        <v>2.38</v>
      </c>
      <c r="L69" s="87">
        <f t="shared" si="2"/>
        <v>57</v>
      </c>
      <c r="M69" s="74"/>
      <c r="N69" s="36"/>
      <c r="O69" s="36"/>
    </row>
    <row r="70" spans="1:15" ht="15" customHeight="1" x14ac:dyDescent="0.45">
      <c r="A70" s="6" t="s">
        <v>96</v>
      </c>
      <c r="B70" s="33" t="s">
        <v>139</v>
      </c>
      <c r="C70" s="28" t="s">
        <v>134</v>
      </c>
      <c r="D70" s="56">
        <v>64</v>
      </c>
      <c r="E70" s="6">
        <v>0.41</v>
      </c>
      <c r="F70" s="6">
        <v>2.15</v>
      </c>
      <c r="G70" s="6">
        <v>2.17</v>
      </c>
      <c r="H70" s="36"/>
      <c r="I70" s="95"/>
      <c r="J70" s="14">
        <f t="shared" si="0"/>
        <v>0.1</v>
      </c>
      <c r="K70" s="14">
        <f t="shared" si="1"/>
        <v>2.56</v>
      </c>
      <c r="L70" s="87">
        <v>58</v>
      </c>
      <c r="M70" s="74"/>
      <c r="N70" s="36"/>
      <c r="O70" s="36"/>
    </row>
    <row r="71" spans="1:15" ht="15" customHeight="1" x14ac:dyDescent="0.45">
      <c r="A71" s="6" t="s">
        <v>96</v>
      </c>
      <c r="B71" s="33" t="s">
        <v>136</v>
      </c>
      <c r="C71" s="28" t="s">
        <v>134</v>
      </c>
      <c r="D71" s="56">
        <v>65</v>
      </c>
      <c r="E71" s="6">
        <v>0.45</v>
      </c>
      <c r="F71" s="6">
        <v>2.02</v>
      </c>
      <c r="G71" s="6">
        <v>2.25</v>
      </c>
      <c r="H71" s="36"/>
      <c r="I71" s="95"/>
      <c r="J71" s="14">
        <f t="shared" si="0"/>
        <v>0.3</v>
      </c>
      <c r="K71" s="14">
        <f t="shared" si="1"/>
        <v>2.16</v>
      </c>
      <c r="L71" s="87">
        <v>59</v>
      </c>
      <c r="M71" s="74"/>
      <c r="N71" s="36"/>
      <c r="O71" s="36"/>
    </row>
    <row r="72" spans="1:15" ht="15" customHeight="1" x14ac:dyDescent="0.45">
      <c r="A72" s="6" t="s">
        <v>96</v>
      </c>
      <c r="B72" s="33" t="s">
        <v>136</v>
      </c>
      <c r="C72" s="28" t="s">
        <v>134</v>
      </c>
      <c r="D72" s="56">
        <v>66</v>
      </c>
      <c r="E72" s="6">
        <v>0.31</v>
      </c>
      <c r="F72" s="6">
        <v>2.2999999999999998</v>
      </c>
      <c r="G72" s="6">
        <v>2.6</v>
      </c>
      <c r="H72" s="36"/>
      <c r="I72" s="95"/>
      <c r="J72" s="14">
        <f t="shared" si="0"/>
        <v>0.45</v>
      </c>
      <c r="K72" s="14">
        <f t="shared" si="1"/>
        <v>1.48</v>
      </c>
      <c r="L72" s="87">
        <v>60</v>
      </c>
      <c r="M72" s="74"/>
      <c r="N72" s="36"/>
      <c r="O72" s="36"/>
    </row>
    <row r="73" spans="1:15" ht="15" customHeight="1" x14ac:dyDescent="0.45">
      <c r="A73" s="6"/>
      <c r="B73" s="29"/>
      <c r="C73" s="33"/>
      <c r="D73" s="56"/>
      <c r="E73" s="6"/>
      <c r="F73" s="6"/>
      <c r="G73" s="6"/>
      <c r="H73" s="36"/>
      <c r="I73" s="95"/>
      <c r="J73" s="14">
        <f t="shared" si="0"/>
        <v>0.23</v>
      </c>
      <c r="K73" s="14">
        <f t="shared" si="1"/>
        <v>1.67</v>
      </c>
      <c r="L73" s="87">
        <v>61</v>
      </c>
      <c r="M73" s="74"/>
      <c r="N73" s="36"/>
      <c r="O73" s="36"/>
    </row>
    <row r="74" spans="1:15" ht="15" customHeight="1" x14ac:dyDescent="0.45">
      <c r="A74" s="6"/>
      <c r="B74" s="29"/>
      <c r="C74" s="33"/>
      <c r="D74" s="56"/>
      <c r="E74" s="6"/>
      <c r="F74" s="6"/>
      <c r="G74" s="6"/>
      <c r="H74" s="36"/>
      <c r="I74" s="96"/>
      <c r="J74" s="14">
        <f t="shared" si="0"/>
        <v>0.3</v>
      </c>
      <c r="K74" s="14">
        <f t="shared" si="1"/>
        <v>2.0699999999999998</v>
      </c>
      <c r="L74" s="87">
        <v>62</v>
      </c>
      <c r="M74" s="74"/>
      <c r="N74" s="36"/>
      <c r="O74" s="36"/>
    </row>
    <row r="75" spans="1:15" ht="15" customHeight="1" x14ac:dyDescent="0.45">
      <c r="A75" s="6"/>
      <c r="B75" s="29"/>
      <c r="C75" s="33"/>
      <c r="D75" s="56"/>
      <c r="E75" s="6"/>
      <c r="F75" s="6"/>
      <c r="G75" s="6"/>
      <c r="H75" s="36"/>
      <c r="I75" s="96"/>
      <c r="J75" s="14">
        <f t="shared" si="0"/>
        <v>0.31</v>
      </c>
      <c r="K75" s="14">
        <f t="shared" si="1"/>
        <v>2.2599999999999998</v>
      </c>
      <c r="L75" s="87">
        <v>63</v>
      </c>
      <c r="M75" s="74"/>
      <c r="N75" s="36"/>
      <c r="O75" s="36"/>
    </row>
    <row r="76" spans="1:15" ht="15" customHeight="1" x14ac:dyDescent="0.45">
      <c r="A76" s="6"/>
      <c r="B76" s="29"/>
      <c r="C76" s="33"/>
      <c r="D76" s="56"/>
      <c r="E76" s="6"/>
      <c r="F76" s="6"/>
      <c r="G76" s="6"/>
      <c r="H76" s="36"/>
      <c r="I76" s="96"/>
      <c r="J76" s="14">
        <f t="shared" si="0"/>
        <v>0.41</v>
      </c>
      <c r="K76" s="14">
        <f t="shared" si="1"/>
        <v>2.15</v>
      </c>
      <c r="L76" s="87">
        <v>64</v>
      </c>
      <c r="M76" s="74"/>
      <c r="N76" s="36"/>
      <c r="O76" s="36"/>
    </row>
    <row r="77" spans="1:15" ht="15" customHeight="1" x14ac:dyDescent="0.45">
      <c r="A77" s="6"/>
      <c r="B77" s="29"/>
      <c r="C77" s="33"/>
      <c r="D77" s="56"/>
      <c r="E77" s="6"/>
      <c r="F77" s="6"/>
      <c r="G77" s="6"/>
      <c r="H77" s="36"/>
      <c r="I77" s="96"/>
      <c r="J77" s="14">
        <f t="shared" si="0"/>
        <v>0.45</v>
      </c>
      <c r="K77" s="14">
        <f t="shared" si="1"/>
        <v>2.02</v>
      </c>
      <c r="L77" s="87">
        <v>65</v>
      </c>
      <c r="M77" s="74"/>
      <c r="N77" s="36"/>
      <c r="O77" s="36"/>
    </row>
    <row r="78" spans="1:15" ht="15" customHeight="1" x14ac:dyDescent="0.45">
      <c r="A78" s="6"/>
      <c r="B78" s="29"/>
      <c r="C78" s="33"/>
      <c r="D78" s="56"/>
      <c r="E78" s="6"/>
      <c r="F78" s="6"/>
      <c r="G78" s="6"/>
      <c r="H78" s="36"/>
      <c r="I78" s="96"/>
      <c r="J78" s="14">
        <f>Feuil2!E4</f>
        <v>0.31</v>
      </c>
      <c r="K78" s="14">
        <f>Feuil2!F4</f>
        <v>2.2999999999999998</v>
      </c>
      <c r="L78" s="87"/>
      <c r="M78" s="74"/>
      <c r="N78" s="36"/>
      <c r="O78" s="36"/>
    </row>
    <row r="79" spans="1:15" ht="15" customHeight="1" x14ac:dyDescent="0.45">
      <c r="A79" s="6"/>
      <c r="B79" s="29"/>
      <c r="C79" s="33"/>
      <c r="D79" s="56"/>
      <c r="E79" s="6"/>
      <c r="F79" s="6"/>
      <c r="G79" s="6"/>
      <c r="H79" s="36"/>
      <c r="I79" s="96"/>
      <c r="J79" s="14">
        <f t="shared" ref="J79:J87" si="3">E73</f>
        <v>0</v>
      </c>
      <c r="K79" s="14">
        <f t="shared" ref="K79:K87" si="4">F73</f>
        <v>0</v>
      </c>
      <c r="L79" s="87"/>
      <c r="M79" s="74"/>
      <c r="N79" s="36"/>
      <c r="O79" s="36"/>
    </row>
    <row r="80" spans="1:15" ht="15" customHeight="1" x14ac:dyDescent="0.45">
      <c r="A80" s="6"/>
      <c r="B80" s="29"/>
      <c r="C80" s="33"/>
      <c r="D80" s="56"/>
      <c r="E80" s="6"/>
      <c r="F80" s="6"/>
      <c r="G80" s="6"/>
      <c r="H80" s="36"/>
      <c r="I80" s="96"/>
      <c r="J80" s="14">
        <f t="shared" si="3"/>
        <v>0</v>
      </c>
      <c r="K80" s="14">
        <f t="shared" si="4"/>
        <v>0</v>
      </c>
      <c r="L80" s="87"/>
      <c r="M80" s="74"/>
      <c r="N80" s="36"/>
      <c r="O80" s="36"/>
    </row>
    <row r="81" spans="1:15" ht="15" customHeight="1" x14ac:dyDescent="0.45">
      <c r="A81" s="6"/>
      <c r="B81" s="29"/>
      <c r="C81" s="33"/>
      <c r="D81" s="56"/>
      <c r="E81" s="6"/>
      <c r="F81" s="6"/>
      <c r="G81" s="6"/>
      <c r="H81" s="36"/>
      <c r="I81" s="96"/>
      <c r="J81" s="14">
        <f t="shared" si="3"/>
        <v>0</v>
      </c>
      <c r="K81" s="14">
        <f t="shared" si="4"/>
        <v>0</v>
      </c>
      <c r="L81" s="87"/>
      <c r="M81" s="74"/>
      <c r="N81" s="36"/>
      <c r="O81" s="36"/>
    </row>
    <row r="82" spans="1:15" ht="15" customHeight="1" x14ac:dyDescent="0.45">
      <c r="A82" s="6"/>
      <c r="B82" s="29"/>
      <c r="C82" s="33"/>
      <c r="D82" s="56"/>
      <c r="E82" s="6"/>
      <c r="F82" s="6"/>
      <c r="G82" s="6"/>
      <c r="H82" s="36"/>
      <c r="I82" s="96"/>
      <c r="J82" s="14">
        <f t="shared" si="3"/>
        <v>0</v>
      </c>
      <c r="K82" s="14">
        <f t="shared" si="4"/>
        <v>0</v>
      </c>
      <c r="L82" s="87"/>
      <c r="M82" s="74"/>
      <c r="N82" s="36"/>
      <c r="O82" s="36"/>
    </row>
    <row r="83" spans="1:15" ht="15" customHeight="1" x14ac:dyDescent="0.45">
      <c r="A83" s="6"/>
      <c r="B83" s="29"/>
      <c r="C83" s="33"/>
      <c r="D83" s="56"/>
      <c r="E83" s="6"/>
      <c r="F83" s="6"/>
      <c r="G83" s="6"/>
      <c r="H83" s="36"/>
      <c r="I83" s="96"/>
      <c r="J83" s="14">
        <f t="shared" si="3"/>
        <v>0</v>
      </c>
      <c r="K83" s="14">
        <f t="shared" si="4"/>
        <v>0</v>
      </c>
      <c r="L83" s="87"/>
      <c r="M83" s="74"/>
      <c r="N83" s="36"/>
      <c r="O83" s="36"/>
    </row>
    <row r="84" spans="1:15" ht="15" customHeight="1" x14ac:dyDescent="0.45">
      <c r="A84" s="6"/>
      <c r="B84" s="29"/>
      <c r="C84" s="33"/>
      <c r="D84" s="56"/>
      <c r="E84" s="6"/>
      <c r="F84" s="6"/>
      <c r="G84" s="6"/>
      <c r="H84" s="36"/>
      <c r="I84" s="96"/>
      <c r="J84" s="14">
        <f t="shared" si="3"/>
        <v>0</v>
      </c>
      <c r="K84" s="14">
        <f t="shared" si="4"/>
        <v>0</v>
      </c>
      <c r="L84" s="87"/>
      <c r="M84" s="74"/>
      <c r="N84" s="36"/>
      <c r="O84" s="36"/>
    </row>
    <row r="85" spans="1:15" ht="15" customHeight="1" x14ac:dyDescent="0.45">
      <c r="A85" s="6"/>
      <c r="B85" s="29"/>
      <c r="C85" s="33"/>
      <c r="D85" s="56"/>
      <c r="E85" s="6"/>
      <c r="F85" s="6"/>
      <c r="G85" s="6"/>
      <c r="H85" s="36"/>
      <c r="I85" s="96"/>
      <c r="J85" s="14">
        <f t="shared" si="3"/>
        <v>0</v>
      </c>
      <c r="K85" s="14">
        <f t="shared" si="4"/>
        <v>0</v>
      </c>
      <c r="L85" s="87"/>
      <c r="M85" s="74"/>
      <c r="N85" s="36"/>
      <c r="O85" s="36"/>
    </row>
    <row r="86" spans="1:15" ht="15" customHeight="1" x14ac:dyDescent="0.45">
      <c r="A86" s="6"/>
      <c r="B86" s="29"/>
      <c r="C86" s="33"/>
      <c r="D86" s="56"/>
      <c r="E86" s="6"/>
      <c r="F86" s="6"/>
      <c r="G86" s="6"/>
      <c r="H86" s="36"/>
      <c r="I86" s="96"/>
      <c r="J86" s="14">
        <f t="shared" si="3"/>
        <v>0</v>
      </c>
      <c r="K86" s="14">
        <f t="shared" si="4"/>
        <v>0</v>
      </c>
      <c r="L86" s="87"/>
      <c r="M86" s="74"/>
      <c r="N86" s="36"/>
      <c r="O86" s="36"/>
    </row>
    <row r="87" spans="1:15" ht="15" customHeight="1" x14ac:dyDescent="0.45">
      <c r="A87" s="6"/>
      <c r="B87" s="29"/>
      <c r="C87" s="33"/>
      <c r="D87" s="56"/>
      <c r="E87" s="6"/>
      <c r="F87" s="6"/>
      <c r="G87" s="6"/>
      <c r="H87" s="36"/>
      <c r="I87" s="96"/>
      <c r="J87" s="14">
        <f t="shared" si="3"/>
        <v>0</v>
      </c>
      <c r="K87" s="14">
        <f t="shared" si="4"/>
        <v>0</v>
      </c>
      <c r="L87" s="87"/>
      <c r="M87" s="74"/>
      <c r="N87" s="36"/>
      <c r="O87" s="36"/>
    </row>
    <row r="88" spans="1:15" ht="15" customHeight="1" x14ac:dyDescent="0.45">
      <c r="A88" s="6"/>
      <c r="B88" s="29"/>
      <c r="C88" s="33"/>
      <c r="D88" s="56"/>
      <c r="E88" s="6"/>
      <c r="F88" s="6"/>
      <c r="G88" s="6"/>
      <c r="H88" s="36"/>
      <c r="I88" s="96"/>
      <c r="J88" s="98"/>
      <c r="K88" s="98"/>
      <c r="L88" s="87"/>
      <c r="M88" s="74"/>
      <c r="N88" s="36"/>
      <c r="O88" s="36"/>
    </row>
    <row r="89" spans="1:15" ht="15" customHeight="1" x14ac:dyDescent="0.45">
      <c r="A89" s="6"/>
      <c r="B89" s="29"/>
      <c r="C89" s="33"/>
      <c r="D89" s="56"/>
      <c r="E89" s="6"/>
      <c r="F89" s="6"/>
      <c r="G89" s="6"/>
      <c r="H89" s="36"/>
      <c r="I89" s="96"/>
      <c r="J89" s="98"/>
      <c r="K89" s="98"/>
      <c r="L89" s="87"/>
      <c r="M89" s="74"/>
      <c r="N89" s="36"/>
      <c r="O89" s="36"/>
    </row>
    <row r="90" spans="1:15" ht="15" customHeight="1" x14ac:dyDescent="0.45">
      <c r="A90" s="6"/>
      <c r="B90" s="29"/>
      <c r="C90" s="33"/>
      <c r="D90" s="56"/>
      <c r="E90" s="6"/>
      <c r="F90" s="6"/>
      <c r="G90" s="6"/>
      <c r="H90" s="36"/>
      <c r="I90" s="109" t="s">
        <v>1</v>
      </c>
      <c r="J90" s="111">
        <f>AVERAGE(J13:J40)</f>
        <v>0.34590311986863703</v>
      </c>
      <c r="K90" s="111">
        <f>AVERAGE(K13:K40)</f>
        <v>2.1401744773144364</v>
      </c>
      <c r="L90" s="106"/>
      <c r="M90" s="74"/>
      <c r="N90" s="21"/>
      <c r="O90" s="21"/>
    </row>
    <row r="91" spans="1:15" ht="15" customHeight="1" x14ac:dyDescent="0.45">
      <c r="A91" s="6"/>
      <c r="B91" s="29"/>
      <c r="C91" s="33"/>
      <c r="D91" s="56"/>
      <c r="E91" s="6"/>
      <c r="F91" s="6"/>
      <c r="G91" s="6"/>
      <c r="H91" s="36"/>
      <c r="I91" s="110"/>
      <c r="J91" s="112"/>
      <c r="K91" s="112"/>
      <c r="L91" s="106"/>
      <c r="M91" s="74"/>
      <c r="N91" s="21"/>
      <c r="O91" s="21"/>
    </row>
    <row r="92" spans="1:15" ht="15" customHeight="1" x14ac:dyDescent="0.45">
      <c r="A92" s="6"/>
      <c r="B92" s="29"/>
      <c r="C92" s="33"/>
      <c r="D92" s="56"/>
      <c r="E92" s="6"/>
      <c r="F92" s="6"/>
      <c r="G92" s="6"/>
      <c r="H92" s="36"/>
      <c r="I92" s="109" t="s">
        <v>56</v>
      </c>
      <c r="J92" s="116">
        <f>STDEV(J13:J40)</f>
        <v>0.11043654488928324</v>
      </c>
      <c r="K92" s="111">
        <f>STDEV(K13:K40)</f>
        <v>0.41617837766318</v>
      </c>
      <c r="L92" s="106"/>
      <c r="M92" s="74"/>
      <c r="N92" s="21"/>
      <c r="O92" s="21"/>
    </row>
    <row r="93" spans="1:15" ht="15" customHeight="1" x14ac:dyDescent="0.45">
      <c r="A93" s="6"/>
      <c r="B93" s="29"/>
      <c r="C93" s="33"/>
      <c r="D93" s="56"/>
      <c r="E93" s="6"/>
      <c r="F93" s="6"/>
      <c r="G93" s="6"/>
      <c r="H93" s="36"/>
      <c r="I93" s="110"/>
      <c r="J93" s="117"/>
      <c r="K93" s="112"/>
      <c r="L93" s="106"/>
      <c r="M93" s="74"/>
      <c r="N93" s="21"/>
      <c r="O93" s="21"/>
    </row>
    <row r="94" spans="1:15" ht="15" customHeight="1" x14ac:dyDescent="0.45">
      <c r="A94" s="6"/>
      <c r="B94" s="28"/>
      <c r="C94" s="33"/>
      <c r="D94" s="56"/>
      <c r="E94" s="6"/>
      <c r="F94" s="6"/>
      <c r="G94" s="6"/>
      <c r="H94" s="36"/>
      <c r="J94" s="21"/>
      <c r="K94" s="32"/>
      <c r="L94" s="13"/>
      <c r="M94" s="32"/>
      <c r="N94" s="36"/>
      <c r="O94" s="36"/>
    </row>
    <row r="95" spans="1:15" ht="15" customHeight="1" x14ac:dyDescent="0.45">
      <c r="A95" s="6"/>
      <c r="B95" s="28"/>
      <c r="C95" s="33"/>
      <c r="D95" s="56"/>
      <c r="E95" s="6"/>
      <c r="F95" s="6"/>
      <c r="G95" s="6"/>
      <c r="H95" s="36"/>
      <c r="J95" s="11"/>
      <c r="K95" s="12"/>
      <c r="L95" s="13"/>
      <c r="M95" s="12"/>
    </row>
    <row r="96" spans="1:15" ht="15" customHeight="1" x14ac:dyDescent="0.45">
      <c r="A96" s="6"/>
      <c r="B96" s="28"/>
      <c r="C96" s="33"/>
      <c r="D96" s="56"/>
      <c r="E96" s="6"/>
      <c r="F96" s="6"/>
      <c r="G96" s="6"/>
      <c r="H96" s="36"/>
      <c r="J96" s="11"/>
      <c r="K96" s="12"/>
      <c r="L96" s="13"/>
      <c r="M96" s="12"/>
    </row>
    <row r="97" spans="1:16" ht="15" customHeight="1" x14ac:dyDescent="0.45">
      <c r="A97" s="6"/>
      <c r="B97" s="28"/>
      <c r="C97" s="33"/>
      <c r="D97" s="56"/>
      <c r="E97" s="6"/>
      <c r="F97" s="6"/>
      <c r="G97" s="6"/>
      <c r="H97" s="36"/>
      <c r="I97" s="113" t="s">
        <v>27</v>
      </c>
      <c r="J97" s="113"/>
      <c r="K97" s="21"/>
      <c r="L97" s="21"/>
      <c r="M97" s="21"/>
      <c r="N97" s="21"/>
      <c r="O97" s="21"/>
    </row>
    <row r="98" spans="1:16" ht="15.75" customHeight="1" x14ac:dyDescent="0.45">
      <c r="A98" s="6"/>
      <c r="B98" s="28"/>
      <c r="C98" s="33"/>
      <c r="D98" s="56"/>
      <c r="E98" s="6"/>
      <c r="F98" s="6"/>
      <c r="G98" s="6"/>
      <c r="I98" s="114"/>
      <c r="J98" s="114"/>
      <c r="K98" s="21"/>
      <c r="L98" s="21"/>
      <c r="M98" s="21"/>
      <c r="N98" s="21"/>
      <c r="O98" s="21"/>
    </row>
    <row r="99" spans="1:16" ht="15" customHeight="1" x14ac:dyDescent="0.45">
      <c r="A99" s="6"/>
      <c r="B99" s="28"/>
      <c r="C99" s="33"/>
      <c r="D99" s="56"/>
      <c r="E99" s="6"/>
      <c r="F99" s="6"/>
      <c r="G99" s="6"/>
      <c r="I99" s="103" t="s">
        <v>29</v>
      </c>
      <c r="J99" s="115" t="s">
        <v>39</v>
      </c>
      <c r="K99" s="103" t="s">
        <v>40</v>
      </c>
      <c r="L99" s="59" t="s">
        <v>1</v>
      </c>
      <c r="M99" s="60">
        <f>SUM(M100:M101)/2</f>
        <v>2.7</v>
      </c>
      <c r="N99" s="21"/>
      <c r="O99" s="21"/>
    </row>
    <row r="100" spans="1:16" ht="15" customHeight="1" x14ac:dyDescent="0.45">
      <c r="A100" s="6"/>
      <c r="B100" s="28"/>
      <c r="C100" s="28"/>
      <c r="D100" s="56"/>
      <c r="E100" s="6"/>
      <c r="F100" s="6"/>
      <c r="G100" s="6"/>
      <c r="I100" s="103"/>
      <c r="J100" s="115"/>
      <c r="K100" s="103"/>
      <c r="L100" s="59" t="s">
        <v>41</v>
      </c>
      <c r="M100" s="60">
        <v>1.5</v>
      </c>
      <c r="N100" s="21"/>
      <c r="O100" s="21">
        <v>1.5</v>
      </c>
      <c r="P100">
        <v>1.4</v>
      </c>
    </row>
    <row r="101" spans="1:16" ht="15.75" x14ac:dyDescent="0.45">
      <c r="A101" s="6"/>
      <c r="B101" s="28"/>
      <c r="C101" s="28"/>
      <c r="D101" s="56"/>
      <c r="E101" s="14"/>
      <c r="F101" s="6"/>
      <c r="G101" s="6"/>
      <c r="H101" s="39" t="s">
        <v>1</v>
      </c>
      <c r="I101" s="45">
        <f>J90</f>
        <v>0.34590311986863703</v>
      </c>
      <c r="J101" s="80">
        <f>K90</f>
        <v>2.1401744773144364</v>
      </c>
      <c r="K101" s="104"/>
      <c r="L101" s="59" t="s">
        <v>42</v>
      </c>
      <c r="M101" s="60">
        <v>3.9</v>
      </c>
      <c r="N101" s="21"/>
      <c r="O101" s="21">
        <v>3.9</v>
      </c>
      <c r="P101">
        <v>3.6</v>
      </c>
    </row>
    <row r="102" spans="1:16" ht="15.75" x14ac:dyDescent="0.45">
      <c r="A102" s="6"/>
      <c r="B102" s="28"/>
      <c r="C102" s="28"/>
      <c r="D102" s="56"/>
      <c r="E102" s="14"/>
      <c r="F102" s="6"/>
      <c r="G102" s="6"/>
      <c r="H102" s="40" t="s">
        <v>2</v>
      </c>
      <c r="I102" s="46">
        <f>J92</f>
        <v>0.11043654488928324</v>
      </c>
      <c r="J102" s="80">
        <f>K92</f>
        <v>0.41617837766318</v>
      </c>
      <c r="K102" s="21"/>
      <c r="L102" s="21"/>
      <c r="M102" s="21"/>
      <c r="N102" s="21"/>
      <c r="O102" s="21"/>
    </row>
    <row r="103" spans="1:16" ht="15.75" x14ac:dyDescent="0.45">
      <c r="A103" s="6"/>
      <c r="B103" s="28"/>
      <c r="C103" s="28"/>
      <c r="D103" s="56"/>
      <c r="E103" s="14"/>
      <c r="F103" s="6"/>
      <c r="G103" s="6"/>
      <c r="H103" s="41" t="s">
        <v>3</v>
      </c>
      <c r="I103" s="46">
        <f>I101+I102</f>
        <v>0.45633966475792026</v>
      </c>
      <c r="J103" s="81">
        <f>J101+J102</f>
        <v>2.5563528549776162</v>
      </c>
      <c r="K103" s="21"/>
      <c r="L103" s="21"/>
      <c r="M103" s="21"/>
      <c r="N103" s="21"/>
      <c r="O103" s="21"/>
    </row>
    <row r="104" spans="1:16" ht="15.75" x14ac:dyDescent="0.45">
      <c r="A104" s="6"/>
      <c r="B104" s="24"/>
      <c r="C104" s="28"/>
      <c r="D104" s="56"/>
      <c r="E104" s="14"/>
      <c r="F104" s="6"/>
      <c r="G104" s="6"/>
      <c r="H104" s="41" t="s">
        <v>4</v>
      </c>
      <c r="I104" s="46">
        <f>I101-I102</f>
        <v>0.2354665749793538</v>
      </c>
      <c r="J104" s="81">
        <f>J101-J102</f>
        <v>1.7239960996512564</v>
      </c>
      <c r="K104" s="21"/>
      <c r="L104" s="21"/>
      <c r="M104" s="21"/>
      <c r="N104" s="21"/>
      <c r="O104" s="21"/>
    </row>
    <row r="105" spans="1:16" ht="15.75" x14ac:dyDescent="0.45">
      <c r="A105" s="6"/>
      <c r="B105" s="24"/>
      <c r="C105" s="28"/>
      <c r="D105" s="56"/>
      <c r="E105" s="14"/>
      <c r="F105" s="6"/>
      <c r="G105" s="6"/>
      <c r="H105" s="41" t="s">
        <v>5</v>
      </c>
      <c r="I105" s="46">
        <f>I101+2*I102</f>
        <v>0.56677620964720354</v>
      </c>
      <c r="J105" s="81">
        <f>J101+2*J102</f>
        <v>2.9725312326407964</v>
      </c>
      <c r="K105" s="21"/>
      <c r="L105" s="21"/>
      <c r="M105" s="21"/>
      <c r="N105" s="21"/>
      <c r="O105" s="21"/>
    </row>
    <row r="106" spans="1:16" ht="15.75" x14ac:dyDescent="0.45">
      <c r="A106" s="6"/>
      <c r="B106" s="25"/>
      <c r="C106" s="28"/>
      <c r="D106" s="56"/>
      <c r="E106" s="14"/>
      <c r="F106" s="6"/>
      <c r="G106" s="6"/>
      <c r="H106" s="41" t="s">
        <v>6</v>
      </c>
      <c r="I106" s="46">
        <f>I101-(I102*2)</f>
        <v>0.12503003009007055</v>
      </c>
      <c r="J106" s="81">
        <f>J101-(J102*2)</f>
        <v>1.3078177219880764</v>
      </c>
      <c r="K106" s="21"/>
      <c r="L106" s="21"/>
      <c r="M106" s="21"/>
      <c r="N106" s="21"/>
      <c r="O106" s="21"/>
    </row>
    <row r="107" spans="1:16" ht="15.75" x14ac:dyDescent="0.45">
      <c r="A107" s="6"/>
      <c r="B107" s="30"/>
      <c r="C107" s="28"/>
      <c r="D107" s="56"/>
      <c r="E107" s="14"/>
      <c r="F107" s="6"/>
      <c r="G107" s="6"/>
      <c r="H107" s="41" t="s">
        <v>7</v>
      </c>
      <c r="I107" s="46">
        <f>I101+I102*3</f>
        <v>0.67721275453648677</v>
      </c>
      <c r="J107" s="81">
        <f>J101+J102*3</f>
        <v>3.3887096103039767</v>
      </c>
      <c r="K107" s="21"/>
      <c r="L107" s="21"/>
      <c r="M107" s="21"/>
      <c r="N107" s="21"/>
      <c r="O107" s="21"/>
    </row>
    <row r="108" spans="1:16" ht="15.75" x14ac:dyDescent="0.45">
      <c r="A108" s="6"/>
      <c r="B108" s="33"/>
      <c r="C108" s="28"/>
      <c r="D108" s="56"/>
      <c r="E108" s="14"/>
      <c r="F108" s="6"/>
      <c r="G108" s="6"/>
      <c r="H108" s="42" t="s">
        <v>8</v>
      </c>
      <c r="I108" s="47">
        <f>I101-(I102*3)</f>
        <v>1.4593485200787293E-2</v>
      </c>
      <c r="J108" s="82">
        <f>J101-(J102*3)</f>
        <v>0.89163934432489644</v>
      </c>
      <c r="K108" s="21"/>
      <c r="L108" s="21"/>
      <c r="M108" s="21"/>
      <c r="N108" s="21"/>
      <c r="O108" s="21"/>
    </row>
    <row r="109" spans="1:16" ht="15.75" x14ac:dyDescent="0.45">
      <c r="A109" s="1"/>
      <c r="B109" s="33"/>
      <c r="C109" s="33"/>
      <c r="D109" s="56"/>
      <c r="E109" s="14"/>
      <c r="F109" s="6"/>
      <c r="G109" s="6"/>
      <c r="H109" s="50" t="s">
        <v>35</v>
      </c>
      <c r="J109" s="83"/>
    </row>
    <row r="110" spans="1:16" ht="18" x14ac:dyDescent="0.45">
      <c r="A110" s="1"/>
      <c r="B110" s="33"/>
      <c r="C110" s="33"/>
      <c r="D110" s="56"/>
      <c r="E110" s="14"/>
      <c r="F110" s="6"/>
      <c r="G110" s="6"/>
      <c r="H110" s="53" t="s">
        <v>33</v>
      </c>
      <c r="I110" s="102" t="s">
        <v>37</v>
      </c>
      <c r="J110" s="102"/>
    </row>
    <row r="111" spans="1:16" ht="18" x14ac:dyDescent="0.45">
      <c r="A111" s="1"/>
      <c r="B111" s="33"/>
      <c r="C111" s="33"/>
      <c r="D111" s="56"/>
      <c r="E111" s="14"/>
      <c r="F111" s="6"/>
      <c r="G111" s="6"/>
      <c r="H111" s="43" t="s">
        <v>34</v>
      </c>
      <c r="I111" s="102" t="s">
        <v>36</v>
      </c>
      <c r="J111" s="102"/>
    </row>
    <row r="112" spans="1:16" x14ac:dyDescent="0.45">
      <c r="A112" s="20"/>
      <c r="B112" s="32"/>
      <c r="C112" s="32"/>
      <c r="D112" s="72"/>
      <c r="E112" s="57"/>
      <c r="F112" s="11"/>
      <c r="G112" s="11"/>
    </row>
    <row r="113" spans="1:7" x14ac:dyDescent="0.45">
      <c r="A113" s="20"/>
      <c r="B113" s="32"/>
      <c r="C113" s="32"/>
      <c r="D113" s="72"/>
      <c r="E113" s="57"/>
      <c r="F113" s="11"/>
      <c r="G113" s="11"/>
    </row>
    <row r="114" spans="1:7" x14ac:dyDescent="0.45">
      <c r="A114" s="20"/>
      <c r="B114" s="32"/>
      <c r="C114" s="32"/>
      <c r="D114" s="72"/>
      <c r="E114" s="57"/>
      <c r="F114" s="20"/>
      <c r="G114" s="20"/>
    </row>
    <row r="115" spans="1:7" x14ac:dyDescent="0.45">
      <c r="B115" s="32"/>
      <c r="C115" s="32"/>
      <c r="D115" s="72"/>
    </row>
    <row r="116" spans="1:7" x14ac:dyDescent="0.45">
      <c r="B116" s="32"/>
      <c r="C116" s="32"/>
      <c r="D116" s="72"/>
    </row>
    <row r="117" spans="1:7" x14ac:dyDescent="0.45">
      <c r="B117" s="32"/>
      <c r="C117" s="32"/>
      <c r="D117" s="72"/>
    </row>
    <row r="118" spans="1:7" x14ac:dyDescent="0.45">
      <c r="B118" s="32"/>
      <c r="C118" s="32"/>
      <c r="D118" s="72"/>
    </row>
    <row r="119" spans="1:7" x14ac:dyDescent="0.45">
      <c r="B119" s="32"/>
      <c r="C119" s="32"/>
      <c r="D119" s="72"/>
    </row>
    <row r="120" spans="1:7" x14ac:dyDescent="0.45">
      <c r="B120" s="32"/>
      <c r="C120" s="32"/>
      <c r="D120" s="72"/>
    </row>
    <row r="121" spans="1:7" x14ac:dyDescent="0.45">
      <c r="B121" s="32"/>
      <c r="C121" s="32"/>
      <c r="D121" s="72"/>
    </row>
    <row r="122" spans="1:7" x14ac:dyDescent="0.45">
      <c r="B122" s="32"/>
      <c r="C122" s="32"/>
      <c r="D122" s="11"/>
    </row>
  </sheetData>
  <mergeCells count="18">
    <mergeCell ref="I92:I93"/>
    <mergeCell ref="K92:K93"/>
    <mergeCell ref="I97:J98"/>
    <mergeCell ref="I99:I100"/>
    <mergeCell ref="J99:J100"/>
    <mergeCell ref="J90:J91"/>
    <mergeCell ref="J92:J93"/>
    <mergeCell ref="K90:K91"/>
    <mergeCell ref="G3:H3"/>
    <mergeCell ref="A1:A3"/>
    <mergeCell ref="B1:J2"/>
    <mergeCell ref="I110:J110"/>
    <mergeCell ref="I111:J111"/>
    <mergeCell ref="K99:K101"/>
    <mergeCell ref="K1:N2"/>
    <mergeCell ref="L90:L93"/>
    <mergeCell ref="I13:I40"/>
    <mergeCell ref="I90:I91"/>
  </mergeCells>
  <phoneticPr fontId="7" type="noConversion"/>
  <pageMargins left="0.52104166666666663" right="0.22996794871794871" top="0.27377136752136755" bottom="0.1752136752136752" header="0.3" footer="0.3"/>
  <pageSetup paperSize="9" scale="82" orientation="landscape" r:id="rId1"/>
  <ignoredErrors>
    <ignoredError sqref="J78:K78" formula="1"/>
  </ignoredErrors>
  <drawing r:id="rId2"/>
  <legacyDrawing r:id="rId3"/>
  <oleObjects>
    <mc:AlternateContent xmlns:mc="http://schemas.openxmlformats.org/markup-compatibility/2006">
      <mc:Choice Requires="x14">
        <oleObject progId="PBrush" shapeId="1043" r:id="rId4">
          <objectPr defaultSize="0" autoPict="0" r:id="rId5">
            <anchor moveWithCells="1" sizeWithCells="1">
              <from>
                <xdr:col>0</xdr:col>
                <xdr:colOff>71438</xdr:colOff>
                <xdr:row>0</xdr:row>
                <xdr:rowOff>38100</xdr:rowOff>
              </from>
              <to>
                <xdr:col>0</xdr:col>
                <xdr:colOff>776288</xdr:colOff>
                <xdr:row>3</xdr:row>
                <xdr:rowOff>28575</xdr:rowOff>
              </to>
            </anchor>
          </objectPr>
        </oleObject>
      </mc:Choice>
      <mc:Fallback>
        <oleObject progId="PBrush" shapeId="104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9" sqref="B19"/>
    </sheetView>
  </sheetViews>
  <sheetFormatPr defaultRowHeight="14.25" x14ac:dyDescent="0.45"/>
  <cols>
    <col min="1" max="1" width="15.1328125" customWidth="1"/>
    <col min="2" max="2" width="15.265625" customWidth="1"/>
    <col min="3" max="3" width="14.3984375" customWidth="1"/>
    <col min="4" max="4" width="15.73046875" customWidth="1"/>
    <col min="5" max="256" width="10.6640625" customWidth="1"/>
  </cols>
  <sheetData>
    <row r="1" spans="1:4" s="3" customFormat="1" x14ac:dyDescent="0.45">
      <c r="A1" s="63" t="s">
        <v>11</v>
      </c>
      <c r="B1" s="63"/>
      <c r="C1" s="64" t="s">
        <v>48</v>
      </c>
      <c r="D1" s="64" t="s">
        <v>49</v>
      </c>
    </row>
    <row r="2" spans="1:4" x14ac:dyDescent="0.45">
      <c r="A2" s="1" t="s">
        <v>1</v>
      </c>
      <c r="B2" s="5">
        <v>0</v>
      </c>
      <c r="C2" s="16">
        <f>'saisie des données'!I101</f>
        <v>0.34590311986863703</v>
      </c>
      <c r="D2" s="17">
        <f>'saisie des données'!J101</f>
        <v>2.1401744773144364</v>
      </c>
    </row>
    <row r="3" spans="1:4" x14ac:dyDescent="0.45">
      <c r="A3" s="1"/>
      <c r="B3" s="5">
        <v>70</v>
      </c>
      <c r="C3" s="15">
        <f>'saisie des données'!I101</f>
        <v>0.34590311986863703</v>
      </c>
      <c r="D3" s="17">
        <f>D2</f>
        <v>2.1401744773144364</v>
      </c>
    </row>
    <row r="4" spans="1:4" x14ac:dyDescent="0.45">
      <c r="A4" s="2" t="s">
        <v>3</v>
      </c>
      <c r="B4" s="5">
        <f t="shared" ref="B4:B11" si="0">B2</f>
        <v>0</v>
      </c>
      <c r="C4" s="15">
        <f>'saisie des données'!I103</f>
        <v>0.45633966475792026</v>
      </c>
      <c r="D4" s="18">
        <f>'saisie des données'!J103</f>
        <v>2.5563528549776162</v>
      </c>
    </row>
    <row r="5" spans="1:4" x14ac:dyDescent="0.45">
      <c r="A5" s="2"/>
      <c r="B5" s="5">
        <f t="shared" si="0"/>
        <v>70</v>
      </c>
      <c r="C5" s="15">
        <f>C4</f>
        <v>0.45633966475792026</v>
      </c>
      <c r="D5" s="18">
        <f>D4</f>
        <v>2.5563528549776162</v>
      </c>
    </row>
    <row r="6" spans="1:4" x14ac:dyDescent="0.45">
      <c r="A6" s="2" t="s">
        <v>4</v>
      </c>
      <c r="B6" s="5">
        <f t="shared" si="0"/>
        <v>0</v>
      </c>
      <c r="C6" s="15">
        <f>'saisie des données'!I104</f>
        <v>0.2354665749793538</v>
      </c>
      <c r="D6" s="18">
        <f>'saisie des données'!J104</f>
        <v>1.7239960996512564</v>
      </c>
    </row>
    <row r="7" spans="1:4" x14ac:dyDescent="0.45">
      <c r="A7" s="2"/>
      <c r="B7" s="5">
        <f t="shared" si="0"/>
        <v>70</v>
      </c>
      <c r="C7" s="15">
        <f>C6</f>
        <v>0.2354665749793538</v>
      </c>
      <c r="D7" s="18">
        <f>D6</f>
        <v>1.7239960996512564</v>
      </c>
    </row>
    <row r="8" spans="1:4" x14ac:dyDescent="0.45">
      <c r="A8" s="2" t="s">
        <v>5</v>
      </c>
      <c r="B8" s="5">
        <f t="shared" si="0"/>
        <v>0</v>
      </c>
      <c r="C8" s="15">
        <f>'saisie des données'!I105</f>
        <v>0.56677620964720354</v>
      </c>
      <c r="D8" s="18">
        <f>'saisie des données'!J105</f>
        <v>2.9725312326407964</v>
      </c>
    </row>
    <row r="9" spans="1:4" x14ac:dyDescent="0.45">
      <c r="A9" s="2"/>
      <c r="B9" s="5">
        <f t="shared" si="0"/>
        <v>70</v>
      </c>
      <c r="C9" s="15">
        <f>C8</f>
        <v>0.56677620964720354</v>
      </c>
      <c r="D9" s="18">
        <f>D8</f>
        <v>2.9725312326407964</v>
      </c>
    </row>
    <row r="10" spans="1:4" x14ac:dyDescent="0.45">
      <c r="A10" s="2" t="s">
        <v>6</v>
      </c>
      <c r="B10" s="5">
        <f t="shared" si="0"/>
        <v>0</v>
      </c>
      <c r="C10" s="15">
        <f>'saisie des données'!I106</f>
        <v>0.12503003009007055</v>
      </c>
      <c r="D10" s="18">
        <f>'saisie des données'!J106</f>
        <v>1.3078177219880764</v>
      </c>
    </row>
    <row r="11" spans="1:4" x14ac:dyDescent="0.45">
      <c r="A11" s="2"/>
      <c r="B11" s="5">
        <f t="shared" si="0"/>
        <v>70</v>
      </c>
      <c r="C11" s="15">
        <f>C10</f>
        <v>0.12503003009007055</v>
      </c>
      <c r="D11" s="18">
        <f>D10</f>
        <v>1.3078177219880764</v>
      </c>
    </row>
    <row r="12" spans="1:4" x14ac:dyDescent="0.45">
      <c r="A12" s="2" t="s">
        <v>7</v>
      </c>
      <c r="B12" s="5">
        <f>B2</f>
        <v>0</v>
      </c>
      <c r="C12" s="15">
        <f>'saisie des données'!I107</f>
        <v>0.67721275453648677</v>
      </c>
      <c r="D12" s="18">
        <f>'saisie des données'!J107</f>
        <v>3.3887096103039767</v>
      </c>
    </row>
    <row r="13" spans="1:4" x14ac:dyDescent="0.45">
      <c r="A13" s="2"/>
      <c r="B13" s="5">
        <f>B11</f>
        <v>70</v>
      </c>
      <c r="C13" s="15">
        <f>C12</f>
        <v>0.67721275453648677</v>
      </c>
      <c r="D13" s="18">
        <f>D12</f>
        <v>3.3887096103039767</v>
      </c>
    </row>
    <row r="14" spans="1:4" x14ac:dyDescent="0.45">
      <c r="A14" s="2" t="s">
        <v>8</v>
      </c>
      <c r="B14" s="5">
        <f>B12</f>
        <v>0</v>
      </c>
      <c r="C14" s="15">
        <f>'saisie des données'!I108</f>
        <v>1.4593485200787293E-2</v>
      </c>
      <c r="D14" s="18">
        <f>'saisie des données'!J108</f>
        <v>0.89163934432489644</v>
      </c>
    </row>
    <row r="15" spans="1:4" x14ac:dyDescent="0.45">
      <c r="A15" s="2"/>
      <c r="B15" s="5">
        <f>B13</f>
        <v>70</v>
      </c>
      <c r="C15" s="15">
        <f>C14</f>
        <v>1.4593485200787293E-2</v>
      </c>
      <c r="D15" s="18">
        <f>D14</f>
        <v>0.89163934432489644</v>
      </c>
    </row>
    <row r="17" spans="1:4" x14ac:dyDescent="0.45">
      <c r="A17" s="65" t="s">
        <v>45</v>
      </c>
      <c r="B17" s="65" t="s">
        <v>50</v>
      </c>
      <c r="C17" s="66"/>
      <c r="D17" s="20"/>
    </row>
    <row r="18" spans="1:4" x14ac:dyDescent="0.45">
      <c r="A18" s="1" t="s">
        <v>1</v>
      </c>
      <c r="B18" s="5">
        <v>0</v>
      </c>
      <c r="C18" s="70">
        <f>'saisie des données'!M99</f>
        <v>2.7</v>
      </c>
      <c r="D18" s="62"/>
    </row>
    <row r="19" spans="1:4" x14ac:dyDescent="0.45">
      <c r="A19" s="1"/>
      <c r="B19" s="5">
        <v>70</v>
      </c>
      <c r="C19" s="70">
        <f>C18</f>
        <v>2.7</v>
      </c>
      <c r="D19" s="62"/>
    </row>
    <row r="20" spans="1:4" x14ac:dyDescent="0.45">
      <c r="A20" s="2" t="s">
        <v>46</v>
      </c>
      <c r="B20" s="5">
        <f>B18</f>
        <v>0</v>
      </c>
      <c r="C20" s="14">
        <f>'saisie des données'!M100</f>
        <v>1.5</v>
      </c>
      <c r="D20" s="62"/>
    </row>
    <row r="21" spans="1:4" x14ac:dyDescent="0.45">
      <c r="A21" s="2"/>
      <c r="B21" s="5">
        <f>B19</f>
        <v>70</v>
      </c>
      <c r="C21" s="14">
        <f>C20</f>
        <v>1.5</v>
      </c>
      <c r="D21" s="62"/>
    </row>
    <row r="22" spans="1:4" x14ac:dyDescent="0.45">
      <c r="A22" s="2" t="s">
        <v>47</v>
      </c>
      <c r="B22" s="5">
        <f>B20</f>
        <v>0</v>
      </c>
      <c r="C22" s="14">
        <f>'saisie des données'!M101</f>
        <v>3.9</v>
      </c>
      <c r="D22" s="62"/>
    </row>
    <row r="23" spans="1:4" x14ac:dyDescent="0.45">
      <c r="A23" s="2"/>
      <c r="B23" s="5">
        <f>B21</f>
        <v>70</v>
      </c>
      <c r="C23" s="14">
        <f>C22</f>
        <v>3.9</v>
      </c>
      <c r="D23" s="62"/>
    </row>
    <row r="24" spans="1:4" x14ac:dyDescent="0.45">
      <c r="A24" s="61"/>
      <c r="B24" s="62"/>
      <c r="C24" s="62"/>
      <c r="D24" s="62"/>
    </row>
  </sheetData>
  <sheetProtection sheet="1"/>
  <pageMargins left="0.7" right="0.7" top="0.75" bottom="0.75" header="0.3" footer="0.3"/>
  <ignoredErrors>
    <ignoredError sqref="B12:D12 C14:D14 C10:D10 C8:D8 C6:D6 D4 C20 C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topLeftCell="A44" workbookViewId="0">
      <selection activeCell="N34" sqref="N34"/>
    </sheetView>
  </sheetViews>
  <sheetFormatPr defaultRowHeight="14.25" x14ac:dyDescent="0.45"/>
  <cols>
    <col min="1" max="1" width="20.3984375" customWidth="1"/>
    <col min="2" max="3" width="10.6640625" customWidth="1"/>
    <col min="4" max="4" width="11.3984375" style="4" customWidth="1"/>
    <col min="5" max="6" width="10.6640625" customWidth="1"/>
    <col min="7" max="7" width="3.59765625" customWidth="1"/>
    <col min="8" max="10" width="10.6640625" customWidth="1"/>
    <col min="11" max="11" width="21.1328125" customWidth="1"/>
    <col min="12" max="13" width="11.3984375" hidden="1" customWidth="1"/>
    <col min="14" max="256" width="10.6640625" customWidth="1"/>
  </cols>
  <sheetData>
    <row r="1" spans="1:15" ht="15" customHeight="1" x14ac:dyDescent="0.45">
      <c r="A1" s="118" t="s">
        <v>62</v>
      </c>
      <c r="B1" s="122" t="s">
        <v>13</v>
      </c>
      <c r="C1" s="122"/>
      <c r="D1" s="122"/>
      <c r="E1" s="122"/>
      <c r="F1" s="122"/>
      <c r="G1" s="122"/>
      <c r="H1" s="122"/>
      <c r="I1" s="123"/>
      <c r="J1" s="120"/>
      <c r="K1" s="120"/>
      <c r="L1" s="120"/>
      <c r="M1" s="120"/>
      <c r="N1" s="19"/>
      <c r="O1" s="19"/>
    </row>
    <row r="2" spans="1:15" ht="15" customHeight="1" x14ac:dyDescent="0.45">
      <c r="A2" s="118"/>
      <c r="B2" s="128"/>
      <c r="C2" s="128"/>
      <c r="D2" s="128"/>
      <c r="E2" s="128"/>
      <c r="F2" s="128"/>
      <c r="G2" s="128"/>
      <c r="H2" s="128"/>
      <c r="I2" s="129"/>
      <c r="J2" s="120"/>
      <c r="K2" s="120"/>
      <c r="L2" s="120"/>
      <c r="M2" s="120"/>
      <c r="N2" s="20"/>
      <c r="O2" s="20"/>
    </row>
    <row r="3" spans="1:15" ht="15" customHeight="1" x14ac:dyDescent="0.45">
      <c r="A3" s="119"/>
      <c r="B3" s="121" t="s">
        <v>17</v>
      </c>
      <c r="C3" s="122"/>
      <c r="D3" s="122"/>
      <c r="E3" s="122"/>
      <c r="F3" s="122"/>
      <c r="G3" s="122"/>
      <c r="H3" s="122"/>
      <c r="I3" s="123"/>
      <c r="J3" s="120" t="s">
        <v>14</v>
      </c>
      <c r="K3" s="120"/>
      <c r="L3" s="120"/>
      <c r="M3" s="120"/>
      <c r="N3" s="21"/>
      <c r="O3" s="21"/>
    </row>
    <row r="4" spans="1:15" ht="14.25" customHeight="1" x14ac:dyDescent="0.45">
      <c r="A4" s="133" t="s">
        <v>63</v>
      </c>
      <c r="B4" s="124"/>
      <c r="C4" s="125"/>
      <c r="D4" s="125"/>
      <c r="E4" s="125"/>
      <c r="F4" s="125"/>
      <c r="G4" s="125"/>
      <c r="H4" s="125"/>
      <c r="I4" s="126"/>
      <c r="J4" s="120" t="s">
        <v>60</v>
      </c>
      <c r="K4" s="120"/>
      <c r="L4" s="120"/>
      <c r="M4" s="120"/>
      <c r="N4" s="19"/>
      <c r="O4" s="19"/>
    </row>
    <row r="5" spans="1:15" ht="15" customHeight="1" x14ac:dyDescent="0.45">
      <c r="A5" s="134"/>
      <c r="B5" s="127"/>
      <c r="C5" s="128"/>
      <c r="D5" s="128"/>
      <c r="E5" s="128"/>
      <c r="F5" s="128"/>
      <c r="G5" s="128"/>
      <c r="H5" s="128"/>
      <c r="I5" s="129"/>
      <c r="J5" s="120"/>
      <c r="K5" s="120"/>
      <c r="L5" s="120"/>
      <c r="M5" s="120"/>
    </row>
    <row r="6" spans="1:15" ht="23.25" customHeight="1" x14ac:dyDescent="0.55000000000000004">
      <c r="A6" s="132" t="s">
        <v>64</v>
      </c>
      <c r="B6" s="132"/>
    </row>
    <row r="9" spans="1:15" ht="15.75" x14ac:dyDescent="0.5">
      <c r="A9" s="130" t="s">
        <v>43</v>
      </c>
      <c r="B9" s="130"/>
      <c r="E9" s="131" t="s">
        <v>16</v>
      </c>
      <c r="F9" s="131"/>
    </row>
    <row r="10" spans="1:15" ht="18" x14ac:dyDescent="0.55000000000000004">
      <c r="A10" s="9"/>
    </row>
    <row r="11" spans="1:15" ht="18" x14ac:dyDescent="0.55000000000000004">
      <c r="A11" s="9"/>
    </row>
    <row r="16" spans="1:15" ht="18" x14ac:dyDescent="0.55000000000000004">
      <c r="A16" s="9"/>
    </row>
    <row r="34" spans="1:17" x14ac:dyDescent="0.45">
      <c r="N34" t="s">
        <v>104</v>
      </c>
    </row>
    <row r="36" spans="1:17" ht="15.75" x14ac:dyDescent="0.5">
      <c r="A36" s="130" t="s">
        <v>44</v>
      </c>
      <c r="B36" s="130"/>
      <c r="E36" s="131" t="s">
        <v>16</v>
      </c>
      <c r="F36" s="131"/>
    </row>
    <row r="44" spans="1:17" x14ac:dyDescent="0.45">
      <c r="Q44" t="s">
        <v>69</v>
      </c>
    </row>
  </sheetData>
  <mergeCells count="12">
    <mergeCell ref="A36:B36"/>
    <mergeCell ref="E36:F36"/>
    <mergeCell ref="A9:B9"/>
    <mergeCell ref="E9:F9"/>
    <mergeCell ref="A6:B6"/>
    <mergeCell ref="A4:A5"/>
    <mergeCell ref="A1:A3"/>
    <mergeCell ref="J4:M5"/>
    <mergeCell ref="J1:M2"/>
    <mergeCell ref="J3:M3"/>
    <mergeCell ref="B3:I5"/>
    <mergeCell ref="B1:I2"/>
  </mergeCells>
  <pageMargins left="0.55118110236220474" right="0.78740157480314965" top="0.86614173228346458" bottom="0.47244094488188981" header="0.31496062992125984" footer="0.19685039370078741"/>
  <pageSetup paperSize="9" scale="96" orientation="landscape" r:id="rId1"/>
  <headerFooter>
    <oddFooter>&amp;R&amp;P</oddFooter>
  </headerFooter>
  <drawing r:id="rId2"/>
  <legacyDrawing r:id="rId3"/>
  <oleObjects>
    <mc:AlternateContent xmlns:mc="http://schemas.openxmlformats.org/markup-compatibility/2006">
      <mc:Choice Requires="x14">
        <oleObject progId="PBrush" shapeId="2437" r:id="rId4">
          <objectPr defaultSize="0" autoPict="0" r:id="rId5">
            <anchor moveWithCells="1" sizeWithCells="1">
              <from>
                <xdr:col>0</xdr:col>
                <xdr:colOff>366713</xdr:colOff>
                <xdr:row>0</xdr:row>
                <xdr:rowOff>0</xdr:rowOff>
              </from>
              <to>
                <xdr:col>0</xdr:col>
                <xdr:colOff>1071563</xdr:colOff>
                <xdr:row>2</xdr:row>
                <xdr:rowOff>142875</xdr:rowOff>
              </to>
            </anchor>
          </objectPr>
        </oleObject>
      </mc:Choice>
      <mc:Fallback>
        <oleObject progId="PBrush" shapeId="243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4.25" x14ac:dyDescent="0.45"/>
  <cols>
    <col min="1" max="256" width="10.664062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"/>
  <sheetViews>
    <sheetView workbookViewId="0">
      <selection activeCell="A4" sqref="A4:G4"/>
    </sheetView>
  </sheetViews>
  <sheetFormatPr defaultRowHeight="14.25" x14ac:dyDescent="0.45"/>
  <cols>
    <col min="1" max="256" width="10.6640625" customWidth="1"/>
  </cols>
  <sheetData>
    <row r="4" spans="1:7" x14ac:dyDescent="0.45">
      <c r="A4" s="6" t="s">
        <v>96</v>
      </c>
      <c r="B4" s="33" t="s">
        <v>137</v>
      </c>
      <c r="C4" s="28" t="s">
        <v>134</v>
      </c>
      <c r="D4" s="56">
        <v>66</v>
      </c>
      <c r="E4" s="6">
        <v>0.31</v>
      </c>
      <c r="F4" s="6">
        <v>2.2999999999999998</v>
      </c>
      <c r="G4" s="6">
        <v>2.6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F8C87BA53F264EB1F3247509389D02" ma:contentTypeVersion="12" ma:contentTypeDescription="Crée un document." ma:contentTypeScope="" ma:versionID="88ec38d13aa2471d002fc0d3b8039862">
  <xsd:schema xmlns:xsd="http://www.w3.org/2001/XMLSchema" xmlns:xs="http://www.w3.org/2001/XMLSchema" xmlns:p="http://schemas.microsoft.com/office/2006/metadata/properties" xmlns:ns2="2cfdd222-c884-42e5-8fb2-bc5cf7f90a0a" xmlns:ns3="f370beff-8c32-4c6c-a719-c44b593d6ece" targetNamespace="http://schemas.microsoft.com/office/2006/metadata/properties" ma:root="true" ma:fieldsID="41d918597afba8cf0df9b8c3afc7f5c5" ns2:_="" ns3:_="">
    <xsd:import namespace="2cfdd222-c884-42e5-8fb2-bc5cf7f90a0a"/>
    <xsd:import namespace="f370beff-8c32-4c6c-a719-c44b593d6e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fdd222-c884-42e5-8fb2-bc5cf7f90a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0beff-8c32-4c6c-a719-c44b593d6e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BC054A-2407-4C13-86C9-91FB845664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36512A-6175-4D5F-B01D-7F2BC588BC39}"/>
</file>

<file path=customXml/itemProps3.xml><?xml version="1.0" encoding="utf-8"?>
<ds:datastoreItem xmlns:ds="http://schemas.openxmlformats.org/officeDocument/2006/customXml" ds:itemID="{EAB65605-58CF-4D17-BEFF-58C0ABA59FC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saisie des données</vt:lpstr>
      <vt:lpstr>Données ver</vt:lpstr>
      <vt:lpstr>courbe LJ</vt:lpstr>
      <vt:lpstr>Feuil1</vt:lpstr>
      <vt:lpstr>Feuil2</vt:lpstr>
      <vt:lpstr>'courbe LJ'!Print_Area</vt:lpstr>
      <vt:lpstr>'courbe LJ'!Print_Titles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amymi</cp:lastModifiedBy>
  <cp:lastPrinted>2020-10-21T13:30:42Z</cp:lastPrinted>
  <dcterms:created xsi:type="dcterms:W3CDTF">2016-09-23T15:33:20Z</dcterms:created>
  <dcterms:modified xsi:type="dcterms:W3CDTF">2021-01-30T14:43:29Z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0x0101009CF8C87BA53F264EB1F3247509389D02</vt:lpwstr>
  </property>
</Properties>
</file>