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ns\Desktop\Python\My_models\global cross asset dual momentum\"/>
    </mc:Choice>
  </mc:AlternateContent>
  <xr:revisionPtr revIDLastSave="0" documentId="13_ncr:1_{34664E66-BEB5-4D5C-A5A7-F226BC2A0A17}" xr6:coauthVersionLast="47" xr6:coauthVersionMax="47" xr10:uidLastSave="{00000000-0000-0000-0000-000000000000}"/>
  <bookViews>
    <workbookView xWindow="-108" yWindow="-108" windowWidth="23256" windowHeight="12456" activeTab="2" xr2:uid="{6D94CAF7-D51D-44F2-907C-200D5C586FA1}"/>
  </bookViews>
  <sheets>
    <sheet name="data" sheetId="1" r:id="rId1"/>
    <sheet name="model_comparisons" sheetId="2" r:id="rId2"/>
    <sheet name="parameter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21" i="3" l="1"/>
  <c r="P21" i="3"/>
  <c r="T10" i="3"/>
  <c r="P10" i="3"/>
  <c r="I20" i="3"/>
  <c r="I18" i="3"/>
  <c r="I17" i="3"/>
  <c r="I16" i="3"/>
  <c r="I15" i="3"/>
  <c r="H20" i="3"/>
  <c r="G20" i="3"/>
  <c r="F20" i="3"/>
  <c r="E20" i="3"/>
  <c r="D20" i="3"/>
  <c r="I10" i="3"/>
  <c r="E10" i="3"/>
  <c r="F10" i="3"/>
  <c r="G10" i="3"/>
  <c r="H10" i="3"/>
  <c r="D10" i="3"/>
  <c r="I6" i="3"/>
  <c r="I7" i="3"/>
  <c r="I8" i="3"/>
  <c r="I5" i="3"/>
  <c r="O14" i="2"/>
  <c r="N19" i="2"/>
  <c r="P3" i="2"/>
  <c r="Q5" i="2" s="1"/>
  <c r="R5" i="2" s="1"/>
  <c r="Q6" i="2"/>
  <c r="R6" i="2" s="1"/>
  <c r="P4" i="2"/>
  <c r="R7" i="2"/>
  <c r="Q7" i="2"/>
  <c r="P5" i="2"/>
  <c r="R8" i="2"/>
  <c r="Q8" i="2"/>
  <c r="P7" i="2"/>
  <c r="P8" i="2"/>
  <c r="P6" i="2"/>
  <c r="P2" i="2"/>
  <c r="Q4" i="2" s="1"/>
  <c r="R4" i="2" s="1"/>
</calcChain>
</file>

<file path=xl/sharedStrings.xml><?xml version="1.0" encoding="utf-8"?>
<sst xmlns="http://schemas.openxmlformats.org/spreadsheetml/2006/main" count="226" uniqueCount="137">
  <si>
    <t>dollarindex</t>
  </si>
  <si>
    <t>DOLLAR INDEX SPOT</t>
  </si>
  <si>
    <t>DXY Curncy</t>
  </si>
  <si>
    <t>dollar index</t>
  </si>
  <si>
    <t>CURRENCIES</t>
  </si>
  <si>
    <t>trend</t>
  </si>
  <si>
    <t>SG Trend Index</t>
  </si>
  <si>
    <t>NEIXCTAT Index</t>
  </si>
  <si>
    <t>trendfollowers</t>
  </si>
  <si>
    <t>MANAGED FUTURES</t>
  </si>
  <si>
    <t>gold</t>
  </si>
  <si>
    <t>Gold</t>
  </si>
  <si>
    <t>XAU Curncy</t>
  </si>
  <si>
    <t>COMMODITIES</t>
  </si>
  <si>
    <t>commodities</t>
  </si>
  <si>
    <t>Bloomberg Commodity Index Tota</t>
  </si>
  <si>
    <t>BCOMTR Index</t>
  </si>
  <si>
    <t>em_local_sov</t>
  </si>
  <si>
    <t>JPMorgan GBI-EM 10Cap 1Floor</t>
  </si>
  <si>
    <t>GBIE1001 Index</t>
  </si>
  <si>
    <t>fixed income emerging</t>
  </si>
  <si>
    <t>FIXED INCOME</t>
  </si>
  <si>
    <t>em_usd_sov</t>
  </si>
  <si>
    <t>Bloomberg EM USD Aggregate Tot</t>
  </si>
  <si>
    <t>EMUSTRUU Index</t>
  </si>
  <si>
    <t>us_corp_hy</t>
  </si>
  <si>
    <t>Bloomberg US Corporate High Yi</t>
  </si>
  <si>
    <t>LF98TRUU Index</t>
  </si>
  <si>
    <t>fixed income us corporates</t>
  </si>
  <si>
    <t>us_corp_ig</t>
  </si>
  <si>
    <t>Bloomberg US Corporate Total R</t>
  </si>
  <si>
    <t>LUACTRUU Index</t>
  </si>
  <si>
    <t>us_bills</t>
  </si>
  <si>
    <t>Bloomberg US Treasury Bills To</t>
  </si>
  <si>
    <t>Yahoo Finance</t>
  </si>
  <si>
    <t>fixed income us govies</t>
  </si>
  <si>
    <t>us_tips</t>
  </si>
  <si>
    <t>Bloomberg US Treasury Inflatio</t>
  </si>
  <si>
    <t>LBUTTRUU Index</t>
  </si>
  <si>
    <t>us_treasury</t>
  </si>
  <si>
    <t>Bloomberg US Treasury Total Re</t>
  </si>
  <si>
    <t>LUATTRUU Index</t>
  </si>
  <si>
    <t>em_china</t>
  </si>
  <si>
    <t>MSCI CHINA Gross Total Return</t>
  </si>
  <si>
    <t>M2CN Index</t>
  </si>
  <si>
    <t>equities region</t>
  </si>
  <si>
    <t>EQUITIES</t>
  </si>
  <si>
    <t>em_eastern</t>
  </si>
  <si>
    <t>MSCI EM Eastern Europe Net Tot</t>
  </si>
  <si>
    <t>M1ME Index</t>
  </si>
  <si>
    <t>em_asia</t>
  </si>
  <si>
    <t>MSCI Daily TR Gross Emerging M</t>
  </si>
  <si>
    <t>GDUEEGFA Index</t>
  </si>
  <si>
    <t>em_latam</t>
  </si>
  <si>
    <t>GDUEEGFL Index</t>
  </si>
  <si>
    <t>eafe</t>
  </si>
  <si>
    <t>MSCI EAFE Net Total Return USD</t>
  </si>
  <si>
    <t>M1EA Index</t>
  </si>
  <si>
    <t>us_technology</t>
  </si>
  <si>
    <t>MSCI USA Information Technolog</t>
  </si>
  <si>
    <t>M1US0ITE Index</t>
  </si>
  <si>
    <t>equities us sector</t>
  </si>
  <si>
    <t>us_reit</t>
  </si>
  <si>
    <t>Dow Jones US Real Estate Total</t>
  </si>
  <si>
    <t>DJUSRET Index</t>
  </si>
  <si>
    <t>us_utilities</t>
  </si>
  <si>
    <t>Dow Jones US Utilities Total R</t>
  </si>
  <si>
    <t>DJUSUTT Index</t>
  </si>
  <si>
    <t>us_telecom</t>
  </si>
  <si>
    <t>Dow Jones U.S. Select Telecomm</t>
  </si>
  <si>
    <t>DJSTELT Index</t>
  </si>
  <si>
    <t>us_communication</t>
  </si>
  <si>
    <t>MSCI USA Communication Service</t>
  </si>
  <si>
    <t>MXUS0TC Index</t>
  </si>
  <si>
    <t>us_materials</t>
  </si>
  <si>
    <t>S&amp;P 500 Materials Sector Total</t>
  </si>
  <si>
    <t>SPTRMATR Index</t>
  </si>
  <si>
    <t>us_industrials</t>
  </si>
  <si>
    <t>MSCI USA Industrials Net Total</t>
  </si>
  <si>
    <t>M1US0IN Index</t>
  </si>
  <si>
    <t>us_healthcare</t>
  </si>
  <si>
    <t>MSCI USA Health Care Net Retur</t>
  </si>
  <si>
    <t>M1US0HCE Index</t>
  </si>
  <si>
    <t>us_financials</t>
  </si>
  <si>
    <t>MSCI USA Financials Net Return</t>
  </si>
  <si>
    <t>M1US0FNE Index</t>
  </si>
  <si>
    <t>us_energy</t>
  </si>
  <si>
    <t>MSCI USA Energy Net Return USD</t>
  </si>
  <si>
    <t>M1US0ENE Index</t>
  </si>
  <si>
    <t>us_discretionary</t>
  </si>
  <si>
    <t>MSCI USA Consumer Discretionar</t>
  </si>
  <si>
    <t>M1US0CDE Index</t>
  </si>
  <si>
    <t>us_staples</t>
  </si>
  <si>
    <t>MSCI USA Consumer Staples Net</t>
  </si>
  <si>
    <t>M1US0CSE Index</t>
  </si>
  <si>
    <t>us_small</t>
  </si>
  <si>
    <t>Russell 2000 Total Return Inde</t>
  </si>
  <si>
    <t>RU20INTR Index</t>
  </si>
  <si>
    <t>equities small caps</t>
  </si>
  <si>
    <t>us_nasdaq</t>
  </si>
  <si>
    <t>NASDAQ 100 Stock Index</t>
  </si>
  <si>
    <t>NDX Index</t>
  </si>
  <si>
    <t>equities nasdaq</t>
  </si>
  <si>
    <t>us_large</t>
  </si>
  <si>
    <t>MSCI USA Net Total Return USD</t>
  </si>
  <si>
    <t>NDDUUS Index</t>
  </si>
  <si>
    <t>equities large and mid caps</t>
  </si>
  <si>
    <t>START DATE</t>
  </si>
  <si>
    <t>SHORT NAME</t>
  </si>
  <si>
    <t>NAME</t>
  </si>
  <si>
    <t>TICKER</t>
  </si>
  <si>
    <t>SUB ASSET CLASS</t>
  </si>
  <si>
    <t>ASSET CLASS</t>
  </si>
  <si>
    <t>US Large &amp; Mid Caps</t>
  </si>
  <si>
    <t>US 60/40</t>
  </si>
  <si>
    <t>Relative Momentum
Top 25%</t>
  </si>
  <si>
    <t>Relative Momentum
Top 10%</t>
  </si>
  <si>
    <t>Absolute Momentum</t>
  </si>
  <si>
    <t>Dual Momentum
Top 10%</t>
  </si>
  <si>
    <t>Dual Momentum
Top 25%</t>
  </si>
  <si>
    <t>Global all-asset
equal weight</t>
  </si>
  <si>
    <t>0.07/100</t>
  </si>
  <si>
    <t>3m</t>
  </si>
  <si>
    <t>6m</t>
  </si>
  <si>
    <t>9m</t>
  </si>
  <si>
    <t>12m</t>
  </si>
  <si>
    <t>LOOKBACK</t>
  </si>
  <si>
    <t>CAGR %</t>
  </si>
  <si>
    <t>SHARPE</t>
  </si>
  <si>
    <t>Relative multi-asset momentum: 30 bps transaction cost</t>
  </si>
  <si>
    <t xml:space="preserve">TOP X% </t>
  </si>
  <si>
    <t>comp</t>
  </si>
  <si>
    <t>median</t>
  </si>
  <si>
    <t>*comp = composite momentum = 0.4*mom1M + 0.3*mom3M + 0.2*mom6M + 0.1*mom12M</t>
  </si>
  <si>
    <t>Absolute multi-asset momentum: 30 bps transaction cost</t>
  </si>
  <si>
    <t>MAX DRAWDOWN %</t>
  </si>
  <si>
    <t>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</si>
</sst>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"/>
  </numFmts>
  <fonts count="8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rgb="FF05192D"/>
      <name val="Courier New"/>
      <family val="3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rgb="FFFFFFFF"/>
        <bgColor indexed="64"/>
      </patternFill>
    </fill>
  </fills>
  <borders count="3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/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theme="0"/>
      </bottom>
      <diagonal/>
    </border>
    <border>
      <left style="thin">
        <color indexed="64"/>
      </left>
      <right/>
      <top/>
      <bottom style="thin">
        <color theme="0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theme="0"/>
      </right>
      <top/>
      <bottom/>
      <diagonal/>
    </border>
    <border>
      <left/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indexed="64"/>
      </left>
      <right style="thin">
        <color theme="0"/>
      </right>
      <top/>
      <bottom style="thin">
        <color indexed="64"/>
      </bottom>
      <diagonal/>
    </border>
    <border>
      <left/>
      <right style="thin">
        <color theme="0" tint="-0.24994659260841701"/>
      </right>
      <top/>
      <bottom/>
      <diagonal/>
    </border>
  </borders>
  <cellStyleXfs count="1">
    <xf numFmtId="0" fontId="0" fillId="0" borderId="0"/>
  </cellStyleXfs>
  <cellXfs count="58">
    <xf numFmtId="0" fontId="0" fillId="0" borderId="0" xfId="0"/>
    <xf numFmtId="0" fontId="2" fillId="0" borderId="0" xfId="0" applyFont="1"/>
    <xf numFmtId="14" fontId="2" fillId="0" borderId="0" xfId="0" applyNumberFormat="1" applyFont="1"/>
    <xf numFmtId="14" fontId="2" fillId="0" borderId="1" xfId="0" applyNumberFormat="1" applyFont="1" applyBorder="1"/>
    <xf numFmtId="0" fontId="2" fillId="0" borderId="1" xfId="0" applyFont="1" applyBorder="1"/>
    <xf numFmtId="14" fontId="2" fillId="0" borderId="2" xfId="0" applyNumberFormat="1" applyFont="1" applyBorder="1"/>
    <xf numFmtId="0" fontId="2" fillId="0" borderId="2" xfId="0" applyFont="1" applyBorder="1"/>
    <xf numFmtId="0" fontId="2" fillId="0" borderId="3" xfId="0" applyFont="1" applyBorder="1"/>
    <xf numFmtId="0" fontId="3" fillId="2" borderId="0" xfId="0" applyFont="1" applyFill="1"/>
    <xf numFmtId="0" fontId="4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2" borderId="0" xfId="0" applyFill="1" applyAlignment="1">
      <alignment vertical="center"/>
    </xf>
    <xf numFmtId="0" fontId="1" fillId="2" borderId="0" xfId="0" applyFont="1" applyFill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0" fillId="0" borderId="4" xfId="0" applyBorder="1"/>
    <xf numFmtId="0" fontId="1" fillId="2" borderId="5" xfId="0" applyFont="1" applyFill="1" applyBorder="1" applyAlignment="1">
      <alignment horizontal="center" vertical="center" wrapText="1"/>
    </xf>
    <xf numFmtId="0" fontId="0" fillId="0" borderId="5" xfId="0" applyBorder="1"/>
    <xf numFmtId="0" fontId="5" fillId="0" borderId="0" xfId="0" applyFont="1" applyAlignment="1">
      <alignment vertical="center"/>
    </xf>
    <xf numFmtId="0" fontId="5" fillId="3" borderId="0" xfId="0" applyFont="1" applyFill="1" applyAlignment="1">
      <alignment vertical="center"/>
    </xf>
    <xf numFmtId="164" fontId="0" fillId="0" borderId="0" xfId="0" applyNumberFormat="1" applyAlignment="1">
      <alignment vertical="center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6" fillId="0" borderId="0" xfId="0" applyFont="1"/>
    <xf numFmtId="2" fontId="0" fillId="0" borderId="12" xfId="0" applyNumberFormat="1" applyBorder="1"/>
    <xf numFmtId="0" fontId="0" fillId="0" borderId="0" xfId="0" applyFill="1" applyBorder="1"/>
    <xf numFmtId="0" fontId="7" fillId="0" borderId="15" xfId="0" applyFont="1" applyFill="1" applyBorder="1" applyAlignment="1">
      <alignment horizontal="center"/>
    </xf>
    <xf numFmtId="0" fontId="7" fillId="0" borderId="16" xfId="0" applyFont="1" applyFill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6" fillId="0" borderId="17" xfId="0" applyFont="1" applyBorder="1"/>
    <xf numFmtId="0" fontId="6" fillId="0" borderId="14" xfId="0" applyFont="1" applyFill="1" applyBorder="1" applyAlignment="1">
      <alignment horizontal="center"/>
    </xf>
    <xf numFmtId="0" fontId="6" fillId="0" borderId="1" xfId="0" applyFont="1" applyBorder="1"/>
    <xf numFmtId="0" fontId="6" fillId="0" borderId="16" xfId="0" applyFont="1" applyBorder="1"/>
    <xf numFmtId="0" fontId="6" fillId="0" borderId="14" xfId="0" applyFont="1" applyBorder="1" applyAlignment="1">
      <alignment horizontal="center"/>
    </xf>
    <xf numFmtId="0" fontId="1" fillId="2" borderId="18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/>
    </xf>
    <xf numFmtId="0" fontId="1" fillId="2" borderId="19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 vertical="center"/>
    </xf>
    <xf numFmtId="9" fontId="1" fillId="2" borderId="0" xfId="0" applyNumberFormat="1" applyFont="1" applyFill="1" applyBorder="1"/>
    <xf numFmtId="0" fontId="1" fillId="2" borderId="25" xfId="0" applyFont="1" applyFill="1" applyBorder="1" applyAlignment="1">
      <alignment horizontal="center" vertical="center" textRotation="90"/>
    </xf>
    <xf numFmtId="0" fontId="1" fillId="2" borderId="26" xfId="0" applyFont="1" applyFill="1" applyBorder="1" applyAlignment="1">
      <alignment horizontal="center" vertical="center" textRotation="90"/>
    </xf>
    <xf numFmtId="0" fontId="1" fillId="2" borderId="20" xfId="0" applyFont="1" applyFill="1" applyBorder="1"/>
    <xf numFmtId="0" fontId="1" fillId="2" borderId="7" xfId="0" applyFont="1" applyFill="1" applyBorder="1"/>
    <xf numFmtId="0" fontId="1" fillId="2" borderId="27" xfId="0" applyFont="1" applyFill="1" applyBorder="1"/>
    <xf numFmtId="0" fontId="1" fillId="2" borderId="28" xfId="0" applyFont="1" applyFill="1" applyBorder="1"/>
    <xf numFmtId="0" fontId="1" fillId="2" borderId="29" xfId="0" applyFont="1" applyFill="1" applyBorder="1"/>
    <xf numFmtId="0" fontId="1" fillId="2" borderId="30" xfId="0" applyFont="1" applyFill="1" applyBorder="1"/>
    <xf numFmtId="0" fontId="1" fillId="2" borderId="3" xfId="0" applyFont="1" applyFill="1" applyBorder="1" applyAlignment="1">
      <alignment horizontal="center" vertical="center"/>
    </xf>
    <xf numFmtId="0" fontId="1" fillId="2" borderId="31" xfId="0" applyFont="1" applyFill="1" applyBorder="1" applyAlignment="1">
      <alignment horizontal="center" vertical="center" textRotation="90"/>
    </xf>
    <xf numFmtId="0" fontId="6" fillId="0" borderId="14" xfId="0" applyFont="1" applyBorder="1"/>
    <xf numFmtId="0" fontId="0" fillId="0" borderId="32" xfId="0" applyFill="1" applyBorder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772B8-C826-4FF1-A2B8-6974D128832E}">
  <dimension ref="B1:G33"/>
  <sheetViews>
    <sheetView showGridLines="0" workbookViewId="0">
      <selection activeCell="B29" sqref="B29"/>
    </sheetView>
  </sheetViews>
  <sheetFormatPr defaultRowHeight="13.8" x14ac:dyDescent="0.3"/>
  <cols>
    <col min="1" max="1" width="8.88671875" style="1"/>
    <col min="2" max="2" width="14.44140625" style="1" bestFit="1" customWidth="1"/>
    <col min="3" max="3" width="19.6640625" style="1" bestFit="1" customWidth="1"/>
    <col min="4" max="4" width="12.5546875" style="1" bestFit="1" customWidth="1"/>
    <col min="5" max="5" width="27.88671875" style="1" bestFit="1" customWidth="1"/>
    <col min="6" max="6" width="15.88671875" style="1" bestFit="1" customWidth="1"/>
    <col min="7" max="7" width="10.5546875" style="1" bestFit="1" customWidth="1"/>
    <col min="8" max="16384" width="8.88671875" style="1"/>
  </cols>
  <sheetData>
    <row r="1" spans="2:7" x14ac:dyDescent="0.3">
      <c r="B1" s="9"/>
      <c r="C1" s="9"/>
      <c r="D1" s="9"/>
      <c r="E1" s="9"/>
      <c r="F1" s="9"/>
    </row>
    <row r="2" spans="2:7" x14ac:dyDescent="0.3">
      <c r="B2" s="8" t="s">
        <v>112</v>
      </c>
      <c r="C2" s="8" t="s">
        <v>111</v>
      </c>
      <c r="D2" s="8" t="s">
        <v>110</v>
      </c>
      <c r="E2" s="8" t="s">
        <v>109</v>
      </c>
      <c r="F2" s="8" t="s">
        <v>108</v>
      </c>
      <c r="G2" s="8" t="s">
        <v>107</v>
      </c>
    </row>
    <row r="3" spans="2:7" x14ac:dyDescent="0.3">
      <c r="B3" s="6" t="s">
        <v>46</v>
      </c>
      <c r="C3" s="6" t="s">
        <v>106</v>
      </c>
      <c r="D3" s="6" t="s">
        <v>105</v>
      </c>
      <c r="E3" s="6" t="s">
        <v>104</v>
      </c>
      <c r="F3" s="6" t="s">
        <v>103</v>
      </c>
      <c r="G3" s="5">
        <v>25568</v>
      </c>
    </row>
    <row r="4" spans="2:7" x14ac:dyDescent="0.3">
      <c r="B4" s="6" t="s">
        <v>46</v>
      </c>
      <c r="C4" s="6" t="s">
        <v>102</v>
      </c>
      <c r="D4" s="6" t="s">
        <v>101</v>
      </c>
      <c r="E4" s="6" t="s">
        <v>100</v>
      </c>
      <c r="F4" s="6" t="s">
        <v>99</v>
      </c>
      <c r="G4" s="5">
        <v>31106</v>
      </c>
    </row>
    <row r="5" spans="2:7" x14ac:dyDescent="0.3">
      <c r="B5" s="6" t="s">
        <v>46</v>
      </c>
      <c r="C5" s="6" t="s">
        <v>98</v>
      </c>
      <c r="D5" s="6" t="s">
        <v>97</v>
      </c>
      <c r="E5" s="6" t="s">
        <v>96</v>
      </c>
      <c r="F5" s="6" t="s">
        <v>95</v>
      </c>
      <c r="G5" s="5">
        <v>28853</v>
      </c>
    </row>
    <row r="6" spans="2:7" x14ac:dyDescent="0.3">
      <c r="B6" s="1" t="s">
        <v>46</v>
      </c>
      <c r="C6" s="1" t="s">
        <v>61</v>
      </c>
      <c r="D6" s="1" t="s">
        <v>94</v>
      </c>
      <c r="E6" s="1" t="s">
        <v>93</v>
      </c>
      <c r="F6" s="1" t="s">
        <v>92</v>
      </c>
      <c r="G6" s="2">
        <v>34698</v>
      </c>
    </row>
    <row r="7" spans="2:7" x14ac:dyDescent="0.3">
      <c r="B7" s="1" t="s">
        <v>46</v>
      </c>
      <c r="C7" s="1" t="s">
        <v>61</v>
      </c>
      <c r="D7" s="1" t="s">
        <v>91</v>
      </c>
      <c r="E7" s="1" t="s">
        <v>90</v>
      </c>
      <c r="F7" s="1" t="s">
        <v>89</v>
      </c>
      <c r="G7" s="2">
        <v>34698</v>
      </c>
    </row>
    <row r="8" spans="2:7" x14ac:dyDescent="0.3">
      <c r="B8" s="1" t="s">
        <v>46</v>
      </c>
      <c r="C8" s="1" t="s">
        <v>61</v>
      </c>
      <c r="D8" s="1" t="s">
        <v>88</v>
      </c>
      <c r="E8" s="1" t="s">
        <v>87</v>
      </c>
      <c r="F8" s="1" t="s">
        <v>86</v>
      </c>
      <c r="G8" s="2">
        <v>34698</v>
      </c>
    </row>
    <row r="9" spans="2:7" x14ac:dyDescent="0.3">
      <c r="B9" s="1" t="s">
        <v>46</v>
      </c>
      <c r="C9" s="1" t="s">
        <v>61</v>
      </c>
      <c r="D9" s="1" t="s">
        <v>85</v>
      </c>
      <c r="E9" s="1" t="s">
        <v>84</v>
      </c>
      <c r="F9" s="1" t="s">
        <v>83</v>
      </c>
      <c r="G9" s="2">
        <v>34698</v>
      </c>
    </row>
    <row r="10" spans="2:7" x14ac:dyDescent="0.3">
      <c r="B10" s="1" t="s">
        <v>46</v>
      </c>
      <c r="C10" s="1" t="s">
        <v>61</v>
      </c>
      <c r="D10" s="1" t="s">
        <v>82</v>
      </c>
      <c r="E10" s="1" t="s">
        <v>81</v>
      </c>
      <c r="F10" s="1" t="s">
        <v>80</v>
      </c>
      <c r="G10" s="2">
        <v>34698</v>
      </c>
    </row>
    <row r="11" spans="2:7" x14ac:dyDescent="0.3">
      <c r="B11" s="1" t="s">
        <v>46</v>
      </c>
      <c r="C11" s="1" t="s">
        <v>61</v>
      </c>
      <c r="D11" s="1" t="s">
        <v>79</v>
      </c>
      <c r="E11" s="1" t="s">
        <v>78</v>
      </c>
      <c r="F11" s="1" t="s">
        <v>77</v>
      </c>
      <c r="G11" s="2">
        <v>34698</v>
      </c>
    </row>
    <row r="12" spans="2:7" x14ac:dyDescent="0.3">
      <c r="B12" s="1" t="s">
        <v>46</v>
      </c>
      <c r="C12" s="1" t="s">
        <v>61</v>
      </c>
      <c r="D12" s="1" t="s">
        <v>76</v>
      </c>
      <c r="E12" s="1" t="s">
        <v>75</v>
      </c>
      <c r="F12" s="1" t="s">
        <v>74</v>
      </c>
      <c r="G12" s="2">
        <v>32780</v>
      </c>
    </row>
    <row r="13" spans="2:7" x14ac:dyDescent="0.3">
      <c r="B13" s="1" t="s">
        <v>46</v>
      </c>
      <c r="C13" s="1" t="s">
        <v>61</v>
      </c>
      <c r="D13" s="1" t="s">
        <v>73</v>
      </c>
      <c r="E13" s="1" t="s">
        <v>72</v>
      </c>
      <c r="F13" s="1" t="s">
        <v>71</v>
      </c>
      <c r="G13" s="2">
        <v>34730</v>
      </c>
    </row>
    <row r="14" spans="2:7" x14ac:dyDescent="0.3">
      <c r="B14" s="1" t="s">
        <v>46</v>
      </c>
      <c r="C14" s="1" t="s">
        <v>61</v>
      </c>
      <c r="D14" s="1" t="s">
        <v>70</v>
      </c>
      <c r="E14" s="1" t="s">
        <v>69</v>
      </c>
      <c r="F14" s="1" t="s">
        <v>68</v>
      </c>
      <c r="G14" s="2">
        <v>33603</v>
      </c>
    </row>
    <row r="15" spans="2:7" x14ac:dyDescent="0.3">
      <c r="B15" s="1" t="s">
        <v>46</v>
      </c>
      <c r="C15" s="1" t="s">
        <v>61</v>
      </c>
      <c r="D15" s="1" t="s">
        <v>67</v>
      </c>
      <c r="E15" s="1" t="s">
        <v>66</v>
      </c>
      <c r="F15" s="1" t="s">
        <v>65</v>
      </c>
      <c r="G15" s="2">
        <v>33603</v>
      </c>
    </row>
    <row r="16" spans="2:7" x14ac:dyDescent="0.3">
      <c r="B16" s="1" t="s">
        <v>46</v>
      </c>
      <c r="C16" s="1" t="s">
        <v>61</v>
      </c>
      <c r="D16" s="1" t="s">
        <v>64</v>
      </c>
      <c r="E16" s="1" t="s">
        <v>63</v>
      </c>
      <c r="F16" s="1" t="s">
        <v>62</v>
      </c>
      <c r="G16" s="2">
        <v>33603</v>
      </c>
    </row>
    <row r="17" spans="2:7" x14ac:dyDescent="0.3">
      <c r="B17" s="6" t="s">
        <v>46</v>
      </c>
      <c r="C17" s="6" t="s">
        <v>61</v>
      </c>
      <c r="D17" s="6" t="s">
        <v>60</v>
      </c>
      <c r="E17" s="6" t="s">
        <v>59</v>
      </c>
      <c r="F17" s="6" t="s">
        <v>58</v>
      </c>
      <c r="G17" s="5">
        <v>34698</v>
      </c>
    </row>
    <row r="18" spans="2:7" x14ac:dyDescent="0.3">
      <c r="B18" s="1" t="s">
        <v>46</v>
      </c>
      <c r="C18" s="1" t="s">
        <v>45</v>
      </c>
      <c r="D18" s="1" t="s">
        <v>57</v>
      </c>
      <c r="E18" s="1" t="s">
        <v>56</v>
      </c>
      <c r="F18" s="1" t="s">
        <v>55</v>
      </c>
      <c r="G18" s="2">
        <v>25568</v>
      </c>
    </row>
    <row r="19" spans="2:7" x14ac:dyDescent="0.3">
      <c r="B19" s="1" t="s">
        <v>46</v>
      </c>
      <c r="C19" s="1" t="s">
        <v>45</v>
      </c>
      <c r="D19" s="1" t="s">
        <v>54</v>
      </c>
      <c r="E19" s="1" t="s">
        <v>51</v>
      </c>
      <c r="F19" s="1" t="s">
        <v>53</v>
      </c>
      <c r="G19" s="2">
        <v>32142</v>
      </c>
    </row>
    <row r="20" spans="2:7" x14ac:dyDescent="0.3">
      <c r="B20" s="1" t="s">
        <v>46</v>
      </c>
      <c r="C20" s="1" t="s">
        <v>45</v>
      </c>
      <c r="D20" s="1" t="s">
        <v>52</v>
      </c>
      <c r="E20" s="1" t="s">
        <v>51</v>
      </c>
      <c r="F20" s="1" t="s">
        <v>50</v>
      </c>
      <c r="G20" s="2">
        <v>32142</v>
      </c>
    </row>
    <row r="21" spans="2:7" x14ac:dyDescent="0.3">
      <c r="B21" s="1" t="s">
        <v>46</v>
      </c>
      <c r="C21" s="1" t="s">
        <v>45</v>
      </c>
      <c r="D21" s="1" t="s">
        <v>49</v>
      </c>
      <c r="E21" s="1" t="s">
        <v>48</v>
      </c>
      <c r="F21" s="1" t="s">
        <v>47</v>
      </c>
      <c r="G21" s="2">
        <v>36889</v>
      </c>
    </row>
    <row r="22" spans="2:7" x14ac:dyDescent="0.3">
      <c r="B22" s="6" t="s">
        <v>46</v>
      </c>
      <c r="C22" s="6" t="s">
        <v>45</v>
      </c>
      <c r="D22" s="6" t="s">
        <v>44</v>
      </c>
      <c r="E22" s="6" t="s">
        <v>43</v>
      </c>
      <c r="F22" s="6" t="s">
        <v>42</v>
      </c>
      <c r="G22" s="5">
        <v>33969</v>
      </c>
    </row>
    <row r="23" spans="2:7" x14ac:dyDescent="0.3">
      <c r="B23" s="7" t="s">
        <v>21</v>
      </c>
      <c r="C23" s="7" t="s">
        <v>35</v>
      </c>
      <c r="D23" s="7" t="s">
        <v>41</v>
      </c>
      <c r="E23" s="7" t="s">
        <v>40</v>
      </c>
      <c r="F23" s="7" t="s">
        <v>39</v>
      </c>
      <c r="G23" s="2">
        <v>26695</v>
      </c>
    </row>
    <row r="24" spans="2:7" x14ac:dyDescent="0.3">
      <c r="B24" s="1" t="s">
        <v>21</v>
      </c>
      <c r="C24" s="1" t="s">
        <v>35</v>
      </c>
      <c r="D24" s="1" t="s">
        <v>38</v>
      </c>
      <c r="E24" s="1" t="s">
        <v>37</v>
      </c>
      <c r="F24" s="1" t="s">
        <v>36</v>
      </c>
      <c r="G24" s="2">
        <v>35520</v>
      </c>
    </row>
    <row r="25" spans="2:7" x14ac:dyDescent="0.3">
      <c r="B25" s="6" t="s">
        <v>21</v>
      </c>
      <c r="C25" s="6" t="s">
        <v>35</v>
      </c>
      <c r="D25" s="6" t="s">
        <v>34</v>
      </c>
      <c r="E25" s="6" t="s">
        <v>33</v>
      </c>
      <c r="F25" s="6" t="s">
        <v>32</v>
      </c>
      <c r="G25" s="5">
        <v>25568</v>
      </c>
    </row>
    <row r="26" spans="2:7" x14ac:dyDescent="0.3">
      <c r="B26" s="7" t="s">
        <v>21</v>
      </c>
      <c r="C26" s="7" t="s">
        <v>28</v>
      </c>
      <c r="D26" s="7" t="s">
        <v>31</v>
      </c>
      <c r="E26" s="7" t="s">
        <v>30</v>
      </c>
      <c r="F26" s="7" t="s">
        <v>29</v>
      </c>
      <c r="G26" s="2">
        <v>26695</v>
      </c>
    </row>
    <row r="27" spans="2:7" x14ac:dyDescent="0.3">
      <c r="B27" s="6" t="s">
        <v>21</v>
      </c>
      <c r="C27" s="6" t="s">
        <v>28</v>
      </c>
      <c r="D27" s="6" t="s">
        <v>27</v>
      </c>
      <c r="E27" s="6" t="s">
        <v>26</v>
      </c>
      <c r="F27" s="6" t="s">
        <v>25</v>
      </c>
      <c r="G27" s="5">
        <v>30526</v>
      </c>
    </row>
    <row r="28" spans="2:7" x14ac:dyDescent="0.3">
      <c r="B28" s="7" t="s">
        <v>21</v>
      </c>
      <c r="C28" s="7" t="s">
        <v>20</v>
      </c>
      <c r="D28" s="7" t="s">
        <v>24</v>
      </c>
      <c r="E28" s="7" t="s">
        <v>23</v>
      </c>
      <c r="F28" s="7" t="s">
        <v>22</v>
      </c>
      <c r="G28" s="2">
        <v>33998</v>
      </c>
    </row>
    <row r="29" spans="2:7" x14ac:dyDescent="0.3">
      <c r="B29" s="6" t="s">
        <v>21</v>
      </c>
      <c r="C29" s="6" t="s">
        <v>20</v>
      </c>
      <c r="D29" s="6" t="s">
        <v>19</v>
      </c>
      <c r="E29" s="6" t="s">
        <v>18</v>
      </c>
      <c r="F29" s="6" t="s">
        <v>17</v>
      </c>
      <c r="G29" s="5">
        <v>39447</v>
      </c>
    </row>
    <row r="30" spans="2:7" x14ac:dyDescent="0.3">
      <c r="B30" s="7" t="s">
        <v>13</v>
      </c>
      <c r="C30" s="7" t="s">
        <v>14</v>
      </c>
      <c r="D30" s="7" t="s">
        <v>16</v>
      </c>
      <c r="E30" s="7" t="s">
        <v>15</v>
      </c>
      <c r="F30" s="7" t="s">
        <v>14</v>
      </c>
      <c r="G30" s="2">
        <v>25568</v>
      </c>
    </row>
    <row r="31" spans="2:7" x14ac:dyDescent="0.3">
      <c r="B31" s="6" t="s">
        <v>13</v>
      </c>
      <c r="C31" s="6" t="s">
        <v>10</v>
      </c>
      <c r="D31" s="6" t="s">
        <v>12</v>
      </c>
      <c r="E31" s="6" t="s">
        <v>11</v>
      </c>
      <c r="F31" s="6" t="s">
        <v>10</v>
      </c>
      <c r="G31" s="5">
        <v>25568</v>
      </c>
    </row>
    <row r="32" spans="2:7" x14ac:dyDescent="0.3">
      <c r="B32" s="4" t="s">
        <v>9</v>
      </c>
      <c r="C32" s="4" t="s">
        <v>8</v>
      </c>
      <c r="D32" s="4" t="s">
        <v>7</v>
      </c>
      <c r="E32" s="4" t="s">
        <v>6</v>
      </c>
      <c r="F32" s="4" t="s">
        <v>5</v>
      </c>
      <c r="G32" s="3">
        <v>36525</v>
      </c>
    </row>
    <row r="33" spans="2:7" x14ac:dyDescent="0.3">
      <c r="B33" s="1" t="s">
        <v>4</v>
      </c>
      <c r="C33" s="1" t="s">
        <v>3</v>
      </c>
      <c r="D33" s="1" t="s">
        <v>2</v>
      </c>
      <c r="E33" s="1" t="s">
        <v>1</v>
      </c>
      <c r="F33" s="1" t="s">
        <v>0</v>
      </c>
      <c r="G33" s="2">
        <v>36525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8662A-B90C-43D6-8E66-07FEF84D1DCA}">
  <dimension ref="B2:R19"/>
  <sheetViews>
    <sheetView showGridLines="0" topLeftCell="B1" workbookViewId="0">
      <selection activeCell="O15" sqref="O15"/>
    </sheetView>
  </sheetViews>
  <sheetFormatPr defaultRowHeight="14.4" x14ac:dyDescent="0.3"/>
  <cols>
    <col min="3" max="10" width="13.44140625" customWidth="1"/>
    <col min="11" max="11" width="17.109375" customWidth="1"/>
    <col min="16" max="16" width="12.5546875" bestFit="1" customWidth="1"/>
  </cols>
  <sheetData>
    <row r="2" spans="2:18" x14ac:dyDescent="0.3">
      <c r="O2" s="18">
        <v>-0.167046</v>
      </c>
      <c r="P2" s="10">
        <f>O2+1</f>
        <v>0.83295399999999997</v>
      </c>
    </row>
    <row r="3" spans="2:18" s="10" customFormat="1" ht="43.2" x14ac:dyDescent="0.3">
      <c r="B3" s="12"/>
      <c r="C3" s="13" t="s">
        <v>113</v>
      </c>
      <c r="D3" s="13" t="s">
        <v>114</v>
      </c>
      <c r="E3" s="14" t="s">
        <v>120</v>
      </c>
      <c r="F3" s="16" t="s">
        <v>115</v>
      </c>
      <c r="G3" s="14" t="s">
        <v>116</v>
      </c>
      <c r="H3" s="13" t="s">
        <v>117</v>
      </c>
      <c r="I3" s="16" t="s">
        <v>118</v>
      </c>
      <c r="J3" s="14" t="s">
        <v>119</v>
      </c>
      <c r="K3" s="11"/>
      <c r="O3" s="18">
        <v>9.9444000000000005E-2</v>
      </c>
      <c r="P3" s="20">
        <f>1+O3</f>
        <v>1.0994440000000001</v>
      </c>
    </row>
    <row r="4" spans="2:18" x14ac:dyDescent="0.3">
      <c r="E4" s="15"/>
      <c r="F4" s="17"/>
      <c r="G4" s="15"/>
      <c r="I4" s="17"/>
      <c r="J4" s="15"/>
      <c r="M4" s="18"/>
      <c r="O4" s="18">
        <v>2.7947E-2</v>
      </c>
      <c r="P4" s="20">
        <f>1+O4</f>
        <v>1.0279469999999999</v>
      </c>
      <c r="Q4">
        <f>P4*P3*P2</f>
        <v>0.9413797566754164</v>
      </c>
      <c r="R4">
        <f>Q4-1</f>
        <v>-5.8620243324583599E-2</v>
      </c>
    </row>
    <row r="5" spans="2:18" x14ac:dyDescent="0.3">
      <c r="E5" s="15"/>
      <c r="F5" s="17"/>
      <c r="G5" s="15"/>
      <c r="I5" s="17"/>
      <c r="J5" s="15"/>
      <c r="M5" s="19"/>
      <c r="O5">
        <v>-9.0999999999999998E-2</v>
      </c>
      <c r="P5" s="20">
        <f>1+O5</f>
        <v>0.90900000000000003</v>
      </c>
      <c r="Q5">
        <f>P5*P4*P3</f>
        <v>1.0273246767744122</v>
      </c>
      <c r="R5">
        <f>Q5-1</f>
        <v>2.7324676774412193E-2</v>
      </c>
    </row>
    <row r="6" spans="2:18" x14ac:dyDescent="0.3">
      <c r="E6" s="15"/>
      <c r="F6" s="17"/>
      <c r="G6" s="15"/>
      <c r="I6" s="17"/>
      <c r="J6" s="15"/>
      <c r="O6">
        <v>0.24399999999999999</v>
      </c>
      <c r="P6">
        <f>1+O6</f>
        <v>1.244</v>
      </c>
      <c r="Q6">
        <f>P6*P5*P4</f>
        <v>1.1623983558120001</v>
      </c>
      <c r="R6">
        <f>Q6-1</f>
        <v>0.16239835581200013</v>
      </c>
    </row>
    <row r="7" spans="2:18" x14ac:dyDescent="0.3">
      <c r="E7" s="15"/>
      <c r="F7" s="17"/>
      <c r="G7" s="15"/>
      <c r="I7" s="17"/>
      <c r="J7" s="15"/>
      <c r="O7">
        <v>1.1390000000000001E-2</v>
      </c>
      <c r="P7">
        <f t="shared" ref="P7:P8" si="0">1+O7</f>
        <v>1.01139</v>
      </c>
      <c r="Q7">
        <f>P7*P6*P5</f>
        <v>1.1436757664400001</v>
      </c>
      <c r="R7">
        <f>Q7-1</f>
        <v>0.14367576644000013</v>
      </c>
    </row>
    <row r="8" spans="2:18" x14ac:dyDescent="0.3">
      <c r="E8" s="15"/>
      <c r="F8" s="17"/>
      <c r="G8" s="15"/>
      <c r="I8" s="17"/>
      <c r="J8" s="15"/>
      <c r="O8">
        <v>-3.4689999999999999E-2</v>
      </c>
      <c r="P8">
        <f t="shared" si="0"/>
        <v>0.96531</v>
      </c>
      <c r="Q8">
        <f>P8*P7*P6</f>
        <v>1.2145232718396</v>
      </c>
      <c r="R8">
        <f>Q8-1</f>
        <v>0.21452327183959996</v>
      </c>
    </row>
    <row r="9" spans="2:18" x14ac:dyDescent="0.3">
      <c r="E9" s="15"/>
      <c r="F9" s="17"/>
      <c r="G9" s="15"/>
      <c r="I9" s="17"/>
      <c r="J9" s="15"/>
    </row>
    <row r="10" spans="2:18" x14ac:dyDescent="0.3">
      <c r="E10" s="15"/>
      <c r="F10" s="17"/>
      <c r="G10" s="15"/>
      <c r="I10" s="17"/>
      <c r="J10" s="15"/>
    </row>
    <row r="11" spans="2:18" x14ac:dyDescent="0.3">
      <c r="E11" s="15"/>
      <c r="F11" s="17"/>
      <c r="G11" s="15"/>
      <c r="I11" s="17"/>
      <c r="J11" s="15"/>
    </row>
    <row r="12" spans="2:18" x14ac:dyDescent="0.3">
      <c r="E12" s="15"/>
      <c r="F12" s="17"/>
      <c r="G12" s="15"/>
      <c r="I12" s="17"/>
      <c r="J12" s="15"/>
    </row>
    <row r="13" spans="2:18" x14ac:dyDescent="0.3">
      <c r="E13" s="15"/>
      <c r="F13" s="17"/>
      <c r="G13" s="15"/>
      <c r="I13" s="17"/>
      <c r="J13" s="15"/>
      <c r="O13" t="s">
        <v>121</v>
      </c>
    </row>
    <row r="14" spans="2:18" x14ac:dyDescent="0.3">
      <c r="E14" s="15"/>
      <c r="F14" s="17"/>
      <c r="G14" s="15"/>
      <c r="I14" s="17"/>
      <c r="J14" s="15"/>
      <c r="O14">
        <f>0.07/100</f>
        <v>7.000000000000001E-4</v>
      </c>
    </row>
    <row r="19" spans="14:14" x14ac:dyDescent="0.3">
      <c r="N19">
        <f>0.3/100</f>
        <v>3.0000000000000001E-3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B8465-1FBA-470D-B26C-2167832B2B59}">
  <dimension ref="A1:T23"/>
  <sheetViews>
    <sheetView showGridLines="0" tabSelected="1" workbookViewId="0">
      <selection activeCell="P21" sqref="P21"/>
    </sheetView>
  </sheetViews>
  <sheetFormatPr defaultRowHeight="14.4" x14ac:dyDescent="0.3"/>
  <cols>
    <col min="2" max="2" width="3.5546875" bestFit="1" customWidth="1"/>
    <col min="3" max="3" width="8.21875" customWidth="1"/>
    <col min="9" max="9" width="7.33203125" bestFit="1" customWidth="1"/>
  </cols>
  <sheetData>
    <row r="1" spans="1:20" x14ac:dyDescent="0.3">
      <c r="A1" s="27" t="s">
        <v>129</v>
      </c>
      <c r="M1" s="27" t="s">
        <v>134</v>
      </c>
    </row>
    <row r="3" spans="1:20" x14ac:dyDescent="0.3">
      <c r="B3" s="38" t="s">
        <v>127</v>
      </c>
      <c r="C3" s="41"/>
      <c r="D3" s="42" t="s">
        <v>130</v>
      </c>
      <c r="E3" s="42"/>
      <c r="F3" s="42"/>
      <c r="G3" s="42"/>
      <c r="H3" s="42"/>
      <c r="I3" s="43"/>
      <c r="N3" s="38" t="s">
        <v>127</v>
      </c>
      <c r="O3" s="54"/>
      <c r="P3" s="54"/>
      <c r="R3" s="38" t="s">
        <v>128</v>
      </c>
      <c r="S3" s="54"/>
      <c r="T3" s="54"/>
    </row>
    <row r="4" spans="1:20" x14ac:dyDescent="0.3">
      <c r="B4" s="44"/>
      <c r="C4" s="39"/>
      <c r="D4" s="45">
        <v>0.1</v>
      </c>
      <c r="E4" s="45">
        <v>0.2</v>
      </c>
      <c r="F4" s="45">
        <v>0.3</v>
      </c>
      <c r="G4" s="45">
        <v>0.4</v>
      </c>
      <c r="H4" s="45">
        <v>0.5</v>
      </c>
      <c r="I4" s="37" t="s">
        <v>132</v>
      </c>
      <c r="N4" s="44"/>
      <c r="O4" s="40"/>
      <c r="P4" s="40"/>
      <c r="R4" s="44"/>
      <c r="S4" s="40"/>
      <c r="T4" s="40"/>
    </row>
    <row r="5" spans="1:20" ht="14.4" customHeight="1" x14ac:dyDescent="0.3">
      <c r="B5" s="46" t="s">
        <v>126</v>
      </c>
      <c r="C5" s="48" t="s">
        <v>122</v>
      </c>
      <c r="D5" s="21">
        <v>9.08</v>
      </c>
      <c r="E5" s="22">
        <v>11.94</v>
      </c>
      <c r="F5" s="22">
        <v>11.91</v>
      </c>
      <c r="G5" s="22">
        <v>11.27</v>
      </c>
      <c r="H5" s="23">
        <v>10.79</v>
      </c>
      <c r="I5" s="32">
        <f>MEDIAN(D5:H5)</f>
        <v>11.27</v>
      </c>
      <c r="N5" s="47" t="s">
        <v>126</v>
      </c>
      <c r="O5" s="49" t="s">
        <v>122</v>
      </c>
      <c r="P5" s="21">
        <v>7.9</v>
      </c>
      <c r="R5" s="47" t="s">
        <v>126</v>
      </c>
      <c r="S5" s="49" t="s">
        <v>122</v>
      </c>
      <c r="T5" s="21">
        <v>0.56000000000000005</v>
      </c>
    </row>
    <row r="6" spans="1:20" x14ac:dyDescent="0.3">
      <c r="B6" s="46"/>
      <c r="C6" s="49" t="s">
        <v>123</v>
      </c>
      <c r="D6" s="24">
        <v>9.5</v>
      </c>
      <c r="E6" s="25">
        <v>12.31</v>
      </c>
      <c r="F6" s="25">
        <v>12.14</v>
      </c>
      <c r="G6" s="25">
        <v>11.55</v>
      </c>
      <c r="H6" s="26">
        <v>10.97</v>
      </c>
      <c r="I6" s="32">
        <f t="shared" ref="I6:I8" si="0">MEDIAN(D6:H6)</f>
        <v>11.55</v>
      </c>
      <c r="N6" s="47"/>
      <c r="O6" s="49" t="s">
        <v>123</v>
      </c>
      <c r="P6" s="24">
        <v>8.26</v>
      </c>
      <c r="R6" s="47"/>
      <c r="S6" s="49" t="s">
        <v>123</v>
      </c>
      <c r="T6" s="24">
        <v>0.6</v>
      </c>
    </row>
    <row r="7" spans="1:20" x14ac:dyDescent="0.3">
      <c r="B7" s="46"/>
      <c r="C7" s="49" t="s">
        <v>124</v>
      </c>
      <c r="D7" s="24">
        <v>13.49</v>
      </c>
      <c r="E7" s="25">
        <v>14.69</v>
      </c>
      <c r="F7" s="25">
        <v>14.16</v>
      </c>
      <c r="G7" s="25">
        <v>13.02</v>
      </c>
      <c r="H7" s="26">
        <v>12.24</v>
      </c>
      <c r="I7" s="32">
        <f t="shared" si="0"/>
        <v>13.49</v>
      </c>
      <c r="N7" s="47"/>
      <c r="O7" s="49" t="s">
        <v>124</v>
      </c>
      <c r="P7" s="24">
        <v>8.61</v>
      </c>
      <c r="R7" s="47"/>
      <c r="S7" s="49" t="s">
        <v>124</v>
      </c>
      <c r="T7" s="24">
        <v>0.64</v>
      </c>
    </row>
    <row r="8" spans="1:20" x14ac:dyDescent="0.3">
      <c r="B8" s="46"/>
      <c r="C8" s="49" t="s">
        <v>125</v>
      </c>
      <c r="D8" s="24">
        <v>13.67</v>
      </c>
      <c r="E8" s="25">
        <v>14.96</v>
      </c>
      <c r="F8" s="25">
        <v>14.12</v>
      </c>
      <c r="G8" s="25">
        <v>13.27</v>
      </c>
      <c r="H8" s="26">
        <v>12.5</v>
      </c>
      <c r="I8" s="32">
        <f t="shared" si="0"/>
        <v>13.67</v>
      </c>
      <c r="N8" s="47"/>
      <c r="O8" s="49" t="s">
        <v>125</v>
      </c>
      <c r="P8" s="24">
        <v>9.06</v>
      </c>
      <c r="R8" s="47"/>
      <c r="S8" s="49" t="s">
        <v>125</v>
      </c>
      <c r="T8" s="24">
        <v>0.69</v>
      </c>
    </row>
    <row r="9" spans="1:20" x14ac:dyDescent="0.3">
      <c r="B9" s="46"/>
      <c r="C9" s="50" t="s">
        <v>131</v>
      </c>
      <c r="D9" s="29">
        <v>14.18</v>
      </c>
      <c r="E9" s="29">
        <v>14.75</v>
      </c>
      <c r="F9" s="29">
        <v>13.6</v>
      </c>
      <c r="G9" s="29">
        <v>12.2</v>
      </c>
      <c r="H9" s="29">
        <v>11.6</v>
      </c>
      <c r="I9" s="33"/>
      <c r="N9" s="55"/>
      <c r="O9" s="50" t="s">
        <v>131</v>
      </c>
      <c r="P9" s="57">
        <v>8.5500000000000007</v>
      </c>
      <c r="R9" s="55"/>
      <c r="S9" s="50" t="s">
        <v>131</v>
      </c>
      <c r="T9" s="57">
        <v>0.65</v>
      </c>
    </row>
    <row r="10" spans="1:20" x14ac:dyDescent="0.3">
      <c r="B10" s="30" t="s">
        <v>132</v>
      </c>
      <c r="C10" s="31"/>
      <c r="D10" s="35">
        <f>MEDIAN(D5:D9)</f>
        <v>13.49</v>
      </c>
      <c r="E10" s="35">
        <f t="shared" ref="E10:H10" si="1">MEDIAN(E5:E9)</f>
        <v>14.69</v>
      </c>
      <c r="F10" s="35">
        <f t="shared" si="1"/>
        <v>13.6</v>
      </c>
      <c r="G10" s="35">
        <f t="shared" si="1"/>
        <v>12.2</v>
      </c>
      <c r="H10" s="36">
        <f t="shared" si="1"/>
        <v>11.6</v>
      </c>
      <c r="I10" s="34">
        <f>MEDIAN(D5:H9)</f>
        <v>12.31</v>
      </c>
      <c r="N10" s="30" t="s">
        <v>132</v>
      </c>
      <c r="O10" s="31"/>
      <c r="P10" s="56">
        <f>MEDIAN(P5:P9)</f>
        <v>8.5500000000000007</v>
      </c>
      <c r="R10" s="30" t="s">
        <v>132</v>
      </c>
      <c r="S10" s="31"/>
      <c r="T10" s="56">
        <f>MEDIAN(T5:T9)</f>
        <v>0.64</v>
      </c>
    </row>
    <row r="13" spans="1:20" x14ac:dyDescent="0.3">
      <c r="B13" s="38" t="s">
        <v>128</v>
      </c>
      <c r="C13" s="41"/>
      <c r="D13" s="42" t="s">
        <v>130</v>
      </c>
      <c r="E13" s="42"/>
      <c r="F13" s="42"/>
      <c r="G13" s="42"/>
      <c r="H13" s="42"/>
      <c r="I13" s="43"/>
    </row>
    <row r="14" spans="1:20" x14ac:dyDescent="0.3">
      <c r="B14" s="44"/>
      <c r="C14" s="39"/>
      <c r="D14" s="45">
        <v>0.1</v>
      </c>
      <c r="E14" s="45">
        <v>0.2</v>
      </c>
      <c r="F14" s="45">
        <v>0.3</v>
      </c>
      <c r="G14" s="45">
        <v>0.4</v>
      </c>
      <c r="H14" s="45">
        <v>0.5</v>
      </c>
      <c r="I14" s="37" t="s">
        <v>132</v>
      </c>
      <c r="N14" s="38" t="s">
        <v>135</v>
      </c>
      <c r="O14" s="54"/>
      <c r="P14" s="54"/>
      <c r="R14" s="38" t="s">
        <v>136</v>
      </c>
      <c r="S14" s="54"/>
      <c r="T14" s="54"/>
    </row>
    <row r="15" spans="1:20" ht="14.4" customHeight="1" x14ac:dyDescent="0.3">
      <c r="B15" s="47" t="s">
        <v>126</v>
      </c>
      <c r="C15" s="51" t="s">
        <v>122</v>
      </c>
      <c r="D15" s="21">
        <v>0.22</v>
      </c>
      <c r="E15" s="22">
        <v>0.48</v>
      </c>
      <c r="F15" s="22">
        <v>0.54</v>
      </c>
      <c r="G15" s="22">
        <v>0.56000000000000005</v>
      </c>
      <c r="H15" s="22">
        <v>0.57999999999999996</v>
      </c>
      <c r="I15" s="32">
        <f>MEDIAN(D15:H15)</f>
        <v>0.54</v>
      </c>
      <c r="N15" s="44"/>
      <c r="O15" s="40"/>
      <c r="P15" s="40"/>
      <c r="R15" s="44"/>
      <c r="S15" s="40"/>
      <c r="T15" s="40"/>
    </row>
    <row r="16" spans="1:20" x14ac:dyDescent="0.3">
      <c r="B16" s="47"/>
      <c r="C16" s="52" t="s">
        <v>123</v>
      </c>
      <c r="D16" s="24">
        <v>0.52</v>
      </c>
      <c r="E16" s="25">
        <v>0.5</v>
      </c>
      <c r="F16" s="25">
        <v>0.55000000000000004</v>
      </c>
      <c r="G16" s="25">
        <v>0.6</v>
      </c>
      <c r="H16" s="25">
        <v>0.6</v>
      </c>
      <c r="I16" s="32">
        <f t="shared" ref="I16:I18" si="2">MEDIAN(D16:H16)</f>
        <v>0.55000000000000004</v>
      </c>
      <c r="N16" s="47" t="s">
        <v>126</v>
      </c>
      <c r="O16" s="49" t="s">
        <v>122</v>
      </c>
      <c r="P16" s="21">
        <v>-11.7</v>
      </c>
      <c r="R16" s="47" t="s">
        <v>126</v>
      </c>
      <c r="S16" s="49" t="s">
        <v>122</v>
      </c>
      <c r="T16" s="21">
        <v>0.67</v>
      </c>
    </row>
    <row r="17" spans="2:20" x14ac:dyDescent="0.3">
      <c r="B17" s="47"/>
      <c r="C17" s="52" t="s">
        <v>124</v>
      </c>
      <c r="D17" s="24">
        <v>0.43</v>
      </c>
      <c r="E17" s="25">
        <v>0.65</v>
      </c>
      <c r="F17" s="28">
        <v>0.68</v>
      </c>
      <c r="G17" s="25">
        <v>0.69</v>
      </c>
      <c r="H17" s="25">
        <v>0.7</v>
      </c>
      <c r="I17" s="32">
        <f t="shared" si="2"/>
        <v>0.68</v>
      </c>
      <c r="N17" s="47"/>
      <c r="O17" s="49" t="s">
        <v>123</v>
      </c>
      <c r="P17" s="24">
        <v>-10.15</v>
      </c>
      <c r="R17" s="47"/>
      <c r="S17" s="49" t="s">
        <v>123</v>
      </c>
      <c r="T17" s="24">
        <v>0.81</v>
      </c>
    </row>
    <row r="18" spans="2:20" x14ac:dyDescent="0.3">
      <c r="B18" s="47"/>
      <c r="C18" s="52" t="s">
        <v>125</v>
      </c>
      <c r="D18" s="24">
        <v>0.42</v>
      </c>
      <c r="E18" s="25">
        <v>0.67</v>
      </c>
      <c r="F18" s="25">
        <v>0.68</v>
      </c>
      <c r="G18" s="25">
        <v>0.71</v>
      </c>
      <c r="H18" s="25">
        <v>0.7</v>
      </c>
      <c r="I18" s="32">
        <f t="shared" si="2"/>
        <v>0.68</v>
      </c>
      <c r="N18" s="47"/>
      <c r="O18" s="49" t="s">
        <v>124</v>
      </c>
      <c r="P18" s="24">
        <v>-13.4</v>
      </c>
      <c r="R18" s="47"/>
      <c r="S18" s="49" t="s">
        <v>124</v>
      </c>
      <c r="T18" s="24">
        <v>0.64</v>
      </c>
    </row>
    <row r="19" spans="2:20" x14ac:dyDescent="0.3">
      <c r="B19" s="47"/>
      <c r="C19" s="53" t="s">
        <v>131</v>
      </c>
      <c r="D19" s="29">
        <v>0.45</v>
      </c>
      <c r="E19" s="29">
        <v>0.65</v>
      </c>
      <c r="F19" s="29">
        <v>0.65</v>
      </c>
      <c r="G19" s="29">
        <v>0.64</v>
      </c>
      <c r="H19" s="29">
        <v>0.66</v>
      </c>
      <c r="I19" s="33"/>
      <c r="N19" s="47"/>
      <c r="O19" s="49" t="s">
        <v>125</v>
      </c>
      <c r="P19" s="24">
        <v>-12.69</v>
      </c>
      <c r="R19" s="47"/>
      <c r="S19" s="49" t="s">
        <v>125</v>
      </c>
      <c r="T19" s="24">
        <v>0.71</v>
      </c>
    </row>
    <row r="20" spans="2:20" x14ac:dyDescent="0.3">
      <c r="B20" s="30" t="s">
        <v>132</v>
      </c>
      <c r="C20" s="31"/>
      <c r="D20" s="35">
        <f>MEDIAN(D15:D19)</f>
        <v>0.43</v>
      </c>
      <c r="E20" s="35">
        <f t="shared" ref="E20" si="3">MEDIAN(E15:E19)</f>
        <v>0.65</v>
      </c>
      <c r="F20" s="35">
        <f t="shared" ref="F20" si="4">MEDIAN(F15:F19)</f>
        <v>0.65</v>
      </c>
      <c r="G20" s="35">
        <f t="shared" ref="G20" si="5">MEDIAN(G15:G19)</f>
        <v>0.64</v>
      </c>
      <c r="H20" s="36">
        <f t="shared" ref="H20" si="6">MEDIAN(H15:H19)</f>
        <v>0.66</v>
      </c>
      <c r="I20" s="34">
        <f>MEDIAN(D15:H19)</f>
        <v>0.6</v>
      </c>
      <c r="N20" s="55"/>
      <c r="O20" s="50" t="s">
        <v>131</v>
      </c>
      <c r="P20" s="57">
        <v>-10.53</v>
      </c>
      <c r="R20" s="55"/>
      <c r="S20" s="50" t="s">
        <v>131</v>
      </c>
      <c r="T20" s="57">
        <v>0.81</v>
      </c>
    </row>
    <row r="21" spans="2:20" x14ac:dyDescent="0.3">
      <c r="N21" s="30" t="s">
        <v>132</v>
      </c>
      <c r="O21" s="31"/>
      <c r="P21" s="56">
        <f>MEDIAN(P16:P20)</f>
        <v>-11.7</v>
      </c>
      <c r="R21" s="30" t="s">
        <v>132</v>
      </c>
      <c r="S21" s="31"/>
      <c r="T21" s="56">
        <f>MEDIAN(T16:T20)</f>
        <v>0.71</v>
      </c>
    </row>
    <row r="22" spans="2:20" x14ac:dyDescent="0.3">
      <c r="B22" t="s">
        <v>133</v>
      </c>
    </row>
    <row r="23" spans="2:20" x14ac:dyDescent="0.3">
      <c r="N23" t="s">
        <v>133</v>
      </c>
    </row>
  </sheetData>
  <mergeCells count="20">
    <mergeCell ref="R14:T15"/>
    <mergeCell ref="R16:R20"/>
    <mergeCell ref="R21:S21"/>
    <mergeCell ref="R10:S10"/>
    <mergeCell ref="N3:P4"/>
    <mergeCell ref="R3:T4"/>
    <mergeCell ref="N14:P15"/>
    <mergeCell ref="N16:N20"/>
    <mergeCell ref="N21:O21"/>
    <mergeCell ref="D3:I3"/>
    <mergeCell ref="B20:C20"/>
    <mergeCell ref="D13:I13"/>
    <mergeCell ref="N5:N9"/>
    <mergeCell ref="N10:O10"/>
    <mergeCell ref="R5:R9"/>
    <mergeCell ref="B3:C4"/>
    <mergeCell ref="B13:C14"/>
    <mergeCell ref="B5:B9"/>
    <mergeCell ref="B15:B19"/>
    <mergeCell ref="B10:C10"/>
  </mergeCells>
  <conditionalFormatting sqref="D5:H8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:H18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:H9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:H19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:P8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:P9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:T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:T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6:P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6:P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6:T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6:T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data</vt:lpstr>
      <vt:lpstr>model_comparisons</vt:lpstr>
      <vt:lpstr>parameter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</dc:creator>
  <cp:lastModifiedBy>Hans</cp:lastModifiedBy>
  <dcterms:created xsi:type="dcterms:W3CDTF">2023-01-09T16:26:21Z</dcterms:created>
  <dcterms:modified xsi:type="dcterms:W3CDTF">2023-01-10T23:45:34Z</dcterms:modified>
</cp:coreProperties>
</file>