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agang\"/>
    </mc:Choice>
  </mc:AlternateContent>
  <xr:revisionPtr revIDLastSave="0" documentId="8_{B964F400-842F-42BA-A0C4-5F22601970FC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Morbidity rate" sheetId="2" r:id="rId1"/>
    <sheet name="Male" sheetId="3" r:id="rId2"/>
    <sheet name="Female" sheetId="5" r:id="rId3"/>
    <sheet name="Total tarif" sheetId="4" r:id="rId4"/>
    <sheet name="Premium Calculation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8" l="1"/>
  <c r="G5" i="8"/>
  <c r="D5" i="8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H2" i="5"/>
  <c r="F2" i="5"/>
  <c r="E2" i="5"/>
  <c r="C2" i="5"/>
  <c r="D3" i="5" s="1"/>
  <c r="E3" i="5" s="1"/>
  <c r="G47" i="4"/>
  <c r="D47" i="4"/>
  <c r="G46" i="4"/>
  <c r="D46" i="4"/>
  <c r="G41" i="4"/>
  <c r="D41" i="4"/>
  <c r="G40" i="4"/>
  <c r="D40" i="4"/>
  <c r="G35" i="4"/>
  <c r="D35" i="4"/>
  <c r="G34" i="4"/>
  <c r="D34" i="4"/>
  <c r="G29" i="4"/>
  <c r="D29" i="4"/>
  <c r="G28" i="4"/>
  <c r="D28" i="4"/>
  <c r="G23" i="4"/>
  <c r="D23" i="4"/>
  <c r="G22" i="4"/>
  <c r="D22" i="4"/>
  <c r="G17" i="4"/>
  <c r="D17" i="4"/>
  <c r="G16" i="4"/>
  <c r="D16" i="4"/>
  <c r="G11" i="4"/>
  <c r="D11" i="4"/>
  <c r="G10" i="4"/>
  <c r="D10" i="4"/>
  <c r="K9" i="4"/>
  <c r="J9" i="4"/>
  <c r="K8" i="4"/>
  <c r="J8" i="4"/>
  <c r="K7" i="4"/>
  <c r="J7" i="4"/>
  <c r="K6" i="4"/>
  <c r="J6" i="4"/>
  <c r="G6" i="4"/>
  <c r="F6" i="4"/>
  <c r="E6" i="4"/>
  <c r="C6" i="4"/>
  <c r="D6" i="4" s="1"/>
  <c r="B6" i="4"/>
  <c r="K5" i="4"/>
  <c r="J5" i="4"/>
  <c r="G5" i="4"/>
  <c r="D5" i="4"/>
  <c r="K4" i="4"/>
  <c r="J4" i="4"/>
  <c r="G4" i="4"/>
  <c r="D4" i="4"/>
  <c r="K3" i="4"/>
  <c r="J3" i="4"/>
  <c r="K2" i="4"/>
  <c r="J2" i="4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3" i="3"/>
  <c r="C3" i="3"/>
  <c r="H2" i="3"/>
  <c r="F2" i="3"/>
  <c r="E2" i="3"/>
  <c r="C2" i="3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3" i="3" l="1"/>
  <c r="D4" i="3" s="1"/>
  <c r="H3" i="3"/>
  <c r="F3" i="3"/>
  <c r="K10" i="4"/>
  <c r="D4" i="5"/>
  <c r="H3" i="5"/>
  <c r="F3" i="5"/>
  <c r="J10" i="4"/>
  <c r="H4" i="3" l="1"/>
  <c r="F4" i="3"/>
  <c r="E4" i="3"/>
  <c r="D5" i="3" s="1"/>
  <c r="D5" i="5"/>
  <c r="F4" i="5"/>
  <c r="E4" i="5"/>
  <c r="H4" i="5"/>
  <c r="K11" i="4"/>
  <c r="F5" i="3" l="1"/>
  <c r="H5" i="3"/>
  <c r="E5" i="3"/>
  <c r="D6" i="3" s="1"/>
  <c r="D6" i="5"/>
  <c r="F5" i="5"/>
  <c r="H5" i="5"/>
  <c r="E5" i="5"/>
  <c r="H6" i="3" l="1"/>
  <c r="F6" i="3"/>
  <c r="E6" i="3"/>
  <c r="D7" i="3" s="1"/>
  <c r="D7" i="5"/>
  <c r="F6" i="5"/>
  <c r="E6" i="5"/>
  <c r="H6" i="5"/>
  <c r="F7" i="3" l="1"/>
  <c r="H7" i="3"/>
  <c r="E7" i="3"/>
  <c r="D8" i="3" s="1"/>
  <c r="D8" i="5"/>
  <c r="H7" i="5"/>
  <c r="F7" i="5"/>
  <c r="E7" i="5"/>
  <c r="H8" i="3" l="1"/>
  <c r="F8" i="3"/>
  <c r="E8" i="3"/>
  <c r="D9" i="3" s="1"/>
  <c r="D9" i="5"/>
  <c r="F8" i="5"/>
  <c r="E8" i="5"/>
  <c r="H8" i="5"/>
  <c r="E9" i="3" l="1"/>
  <c r="F9" i="3"/>
  <c r="H9" i="3"/>
  <c r="D10" i="3"/>
  <c r="D10" i="5"/>
  <c r="H9" i="5"/>
  <c r="F9" i="5"/>
  <c r="E9" i="5"/>
  <c r="D11" i="5" l="1"/>
  <c r="F10" i="5"/>
  <c r="E10" i="5"/>
  <c r="H10" i="5"/>
  <c r="H10" i="3"/>
  <c r="F10" i="3"/>
  <c r="E10" i="3"/>
  <c r="D11" i="3" s="1"/>
  <c r="E11" i="3" l="1"/>
  <c r="H11" i="3"/>
  <c r="D12" i="3"/>
  <c r="F11" i="3"/>
  <c r="D12" i="5"/>
  <c r="F11" i="5"/>
  <c r="E11" i="5"/>
  <c r="H11" i="5"/>
  <c r="D13" i="5" l="1"/>
  <c r="F12" i="5"/>
  <c r="E12" i="5"/>
  <c r="H12" i="5"/>
  <c r="D13" i="3"/>
  <c r="H12" i="3"/>
  <c r="F12" i="3"/>
  <c r="E12" i="3"/>
  <c r="E13" i="3" l="1"/>
  <c r="H13" i="3"/>
  <c r="D14" i="3"/>
  <c r="F13" i="3"/>
  <c r="D14" i="5"/>
  <c r="H13" i="5"/>
  <c r="E13" i="5"/>
  <c r="F13" i="5"/>
  <c r="H14" i="3" l="1"/>
  <c r="E14" i="3"/>
  <c r="D15" i="3" s="1"/>
  <c r="F14" i="3"/>
  <c r="D15" i="5"/>
  <c r="F14" i="5"/>
  <c r="E14" i="5"/>
  <c r="H14" i="5"/>
  <c r="H15" i="3" l="1"/>
  <c r="E15" i="3"/>
  <c r="F15" i="3"/>
  <c r="D16" i="3"/>
  <c r="D16" i="5"/>
  <c r="H15" i="5"/>
  <c r="F15" i="5"/>
  <c r="E15" i="5"/>
  <c r="F16" i="3" l="1"/>
  <c r="E16" i="3"/>
  <c r="D17" i="3"/>
  <c r="H16" i="3"/>
  <c r="D17" i="5"/>
  <c r="F16" i="5"/>
  <c r="E16" i="5"/>
  <c r="H16" i="5"/>
  <c r="H17" i="3" l="1"/>
  <c r="E17" i="3"/>
  <c r="D18" i="3" s="1"/>
  <c r="F17" i="3"/>
  <c r="D18" i="5"/>
  <c r="F17" i="5"/>
  <c r="E17" i="5"/>
  <c r="H17" i="5"/>
  <c r="F18" i="3" l="1"/>
  <c r="H18" i="3"/>
  <c r="E18" i="3"/>
  <c r="D19" i="3" s="1"/>
  <c r="D19" i="5"/>
  <c r="F18" i="5"/>
  <c r="E18" i="5"/>
  <c r="H18" i="5"/>
  <c r="H19" i="3" l="1"/>
  <c r="E19" i="3"/>
  <c r="D20" i="3" s="1"/>
  <c r="F19" i="3"/>
  <c r="D20" i="5"/>
  <c r="H19" i="5"/>
  <c r="F19" i="5"/>
  <c r="E19" i="5"/>
  <c r="E20" i="3" l="1"/>
  <c r="D21" i="3" s="1"/>
  <c r="H20" i="3"/>
  <c r="F20" i="3"/>
  <c r="D21" i="5"/>
  <c r="F20" i="5"/>
  <c r="E20" i="5"/>
  <c r="H20" i="5"/>
  <c r="H21" i="3" l="1"/>
  <c r="E21" i="3"/>
  <c r="D22" i="3"/>
  <c r="F21" i="3"/>
  <c r="D22" i="5"/>
  <c r="E21" i="5"/>
  <c r="F21" i="5"/>
  <c r="H21" i="5"/>
  <c r="D23" i="5" l="1"/>
  <c r="F22" i="5"/>
  <c r="E22" i="5"/>
  <c r="H22" i="5"/>
  <c r="F22" i="3"/>
  <c r="E22" i="3"/>
  <c r="D23" i="3" s="1"/>
  <c r="H22" i="3"/>
  <c r="H23" i="3" l="1"/>
  <c r="E23" i="3"/>
  <c r="D24" i="3" s="1"/>
  <c r="F23" i="3"/>
  <c r="D24" i="5"/>
  <c r="H23" i="5"/>
  <c r="F23" i="5"/>
  <c r="E23" i="5"/>
  <c r="H24" i="3" l="1"/>
  <c r="F24" i="3"/>
  <c r="E24" i="3"/>
  <c r="D25" i="3" s="1"/>
  <c r="D25" i="5"/>
  <c r="F24" i="5"/>
  <c r="E24" i="5"/>
  <c r="H24" i="5"/>
  <c r="H25" i="3" l="1"/>
  <c r="E25" i="3"/>
  <c r="D26" i="3"/>
  <c r="F25" i="3"/>
  <c r="D26" i="5"/>
  <c r="E25" i="5"/>
  <c r="H25" i="5"/>
  <c r="F25" i="5"/>
  <c r="D27" i="5" l="1"/>
  <c r="F26" i="5"/>
  <c r="E26" i="5"/>
  <c r="H26" i="5"/>
  <c r="H26" i="3"/>
  <c r="E26" i="3"/>
  <c r="D27" i="3" s="1"/>
  <c r="F26" i="3"/>
  <c r="H27" i="3" l="1"/>
  <c r="E27" i="3"/>
  <c r="F27" i="3"/>
  <c r="D28" i="3"/>
  <c r="D28" i="5"/>
  <c r="H27" i="5"/>
  <c r="F27" i="5"/>
  <c r="E27" i="5"/>
  <c r="E28" i="3" l="1"/>
  <c r="F28" i="3"/>
  <c r="D29" i="3"/>
  <c r="H28" i="3"/>
  <c r="D29" i="5"/>
  <c r="F28" i="5"/>
  <c r="E28" i="5"/>
  <c r="H28" i="5"/>
  <c r="D30" i="5" l="1"/>
  <c r="F29" i="5"/>
  <c r="E29" i="5"/>
  <c r="H29" i="5"/>
  <c r="H29" i="3"/>
  <c r="E29" i="3"/>
  <c r="F29" i="3"/>
  <c r="D30" i="3"/>
  <c r="H30" i="3" l="1"/>
  <c r="F30" i="3"/>
  <c r="E30" i="3"/>
  <c r="D31" i="3" s="1"/>
  <c r="D31" i="5"/>
  <c r="F30" i="5"/>
  <c r="E30" i="5"/>
  <c r="H30" i="5"/>
  <c r="H31" i="3" l="1"/>
  <c r="E31" i="3"/>
  <c r="D32" i="3" s="1"/>
  <c r="F31" i="3"/>
  <c r="D32" i="5"/>
  <c r="H31" i="5"/>
  <c r="F31" i="5"/>
  <c r="E31" i="5"/>
  <c r="E32" i="3" l="1"/>
  <c r="D33" i="3" s="1"/>
  <c r="H32" i="3"/>
  <c r="F32" i="3"/>
  <c r="D33" i="5"/>
  <c r="F32" i="5"/>
  <c r="E32" i="5"/>
  <c r="H32" i="5"/>
  <c r="H33" i="3" l="1"/>
  <c r="E33" i="3"/>
  <c r="D34" i="3" s="1"/>
  <c r="F33" i="3"/>
  <c r="D34" i="5"/>
  <c r="H33" i="5"/>
  <c r="F33" i="5"/>
  <c r="E33" i="5"/>
  <c r="F34" i="3" l="1"/>
  <c r="E34" i="3"/>
  <c r="D35" i="3" s="1"/>
  <c r="H34" i="3"/>
  <c r="D35" i="5"/>
  <c r="F34" i="5"/>
  <c r="E34" i="5"/>
  <c r="H34" i="5"/>
  <c r="H35" i="3" l="1"/>
  <c r="E35" i="3"/>
  <c r="F35" i="3"/>
  <c r="D36" i="3"/>
  <c r="D36" i="5"/>
  <c r="F35" i="5"/>
  <c r="E35" i="5"/>
  <c r="H35" i="5"/>
  <c r="D37" i="5" l="1"/>
  <c r="F36" i="5"/>
  <c r="E36" i="5"/>
  <c r="H36" i="5"/>
  <c r="H36" i="3"/>
  <c r="F36" i="3"/>
  <c r="E36" i="3"/>
  <c r="D37" i="3" s="1"/>
  <c r="H37" i="3" l="1"/>
  <c r="E37" i="3"/>
  <c r="D38" i="3"/>
  <c r="F37" i="3"/>
  <c r="D38" i="5"/>
  <c r="H37" i="5"/>
  <c r="E37" i="5"/>
  <c r="F37" i="5"/>
  <c r="E38" i="3" l="1"/>
  <c r="D39" i="3" s="1"/>
  <c r="H38" i="3"/>
  <c r="F38" i="3"/>
  <c r="D39" i="5"/>
  <c r="F38" i="5"/>
  <c r="E38" i="5"/>
  <c r="H38" i="5"/>
  <c r="H39" i="3" l="1"/>
  <c r="E39" i="3"/>
  <c r="F39" i="3"/>
  <c r="D40" i="3"/>
  <c r="D40" i="5"/>
  <c r="E39" i="5"/>
  <c r="H39" i="5"/>
  <c r="F39" i="5"/>
  <c r="D41" i="5" l="1"/>
  <c r="F40" i="5"/>
  <c r="E40" i="5"/>
  <c r="H40" i="5"/>
  <c r="D41" i="3"/>
  <c r="E40" i="3"/>
  <c r="H40" i="3"/>
  <c r="F40" i="3"/>
  <c r="H41" i="3" l="1"/>
  <c r="E41" i="3"/>
  <c r="F41" i="3"/>
  <c r="D42" i="3"/>
  <c r="D42" i="5"/>
  <c r="H41" i="5"/>
  <c r="F41" i="5"/>
  <c r="E41" i="5"/>
  <c r="E42" i="3" l="1"/>
  <c r="D43" i="3" s="1"/>
  <c r="H42" i="3"/>
  <c r="F42" i="3"/>
  <c r="D43" i="5"/>
  <c r="F42" i="5"/>
  <c r="E42" i="5"/>
  <c r="H42" i="5"/>
  <c r="H43" i="3" l="1"/>
  <c r="E43" i="3"/>
  <c r="D44" i="3"/>
  <c r="F43" i="3"/>
  <c r="D44" i="5"/>
  <c r="H43" i="5"/>
  <c r="E43" i="5"/>
  <c r="F43" i="5"/>
  <c r="D45" i="5" l="1"/>
  <c r="F44" i="5"/>
  <c r="E44" i="5"/>
  <c r="H44" i="5"/>
  <c r="E44" i="3"/>
  <c r="D45" i="3"/>
  <c r="F44" i="3"/>
  <c r="H44" i="3"/>
  <c r="H45" i="3" l="1"/>
  <c r="E45" i="3"/>
  <c r="F45" i="3"/>
  <c r="D46" i="3"/>
  <c r="D46" i="5"/>
  <c r="H45" i="5"/>
  <c r="F45" i="5"/>
  <c r="E45" i="5"/>
  <c r="E46" i="3" l="1"/>
  <c r="D47" i="3" s="1"/>
  <c r="H46" i="3"/>
  <c r="F46" i="3"/>
  <c r="D47" i="5"/>
  <c r="F46" i="5"/>
  <c r="E46" i="5"/>
  <c r="H46" i="5"/>
  <c r="H47" i="3" l="1"/>
  <c r="E47" i="3"/>
  <c r="D48" i="3"/>
  <c r="F47" i="3"/>
  <c r="D48" i="5"/>
  <c r="H47" i="5"/>
  <c r="F47" i="5"/>
  <c r="E47" i="5"/>
  <c r="D49" i="5" l="1"/>
  <c r="F48" i="5"/>
  <c r="E48" i="5"/>
  <c r="H48" i="5"/>
  <c r="E48" i="3"/>
  <c r="F48" i="3"/>
  <c r="D49" i="3"/>
  <c r="H48" i="3"/>
  <c r="D50" i="5" l="1"/>
  <c r="F49" i="5"/>
  <c r="E49" i="5"/>
  <c r="H49" i="5"/>
  <c r="H49" i="3"/>
  <c r="E49" i="3"/>
  <c r="D50" i="3" s="1"/>
  <c r="F49" i="3"/>
  <c r="E50" i="3" l="1"/>
  <c r="H50" i="3"/>
  <c r="D51" i="3"/>
  <c r="F50" i="3"/>
  <c r="D51" i="5"/>
  <c r="F50" i="5"/>
  <c r="E50" i="5"/>
  <c r="H50" i="5"/>
  <c r="D52" i="5" l="1"/>
  <c r="H51" i="5"/>
  <c r="F51" i="5"/>
  <c r="E51" i="5"/>
  <c r="H51" i="3"/>
  <c r="E51" i="3"/>
  <c r="D52" i="3"/>
  <c r="F51" i="3"/>
  <c r="D53" i="5" l="1"/>
  <c r="F52" i="5"/>
  <c r="E52" i="5"/>
  <c r="H52" i="5"/>
  <c r="E52" i="3"/>
  <c r="D53" i="3" s="1"/>
  <c r="F52" i="3"/>
  <c r="H52" i="3"/>
  <c r="H53" i="3" l="1"/>
  <c r="E53" i="3"/>
  <c r="D54" i="3"/>
  <c r="F53" i="3"/>
  <c r="G34" i="8"/>
  <c r="C34" i="8"/>
  <c r="D54" i="5"/>
  <c r="F53" i="5"/>
  <c r="H53" i="5"/>
  <c r="E53" i="5"/>
  <c r="G35" i="8" l="1"/>
  <c r="E54" i="3"/>
  <c r="D55" i="3"/>
  <c r="H54" i="3"/>
  <c r="F54" i="3"/>
  <c r="D55" i="5"/>
  <c r="F54" i="5"/>
  <c r="E54" i="5"/>
  <c r="H54" i="5"/>
  <c r="C35" i="8"/>
  <c r="G36" i="8" l="1"/>
  <c r="D56" i="5"/>
  <c r="H55" i="5"/>
  <c r="F55" i="5"/>
  <c r="E55" i="5"/>
  <c r="H55" i="3"/>
  <c r="E55" i="3"/>
  <c r="D56" i="3" s="1"/>
  <c r="F55" i="3"/>
  <c r="C36" i="8"/>
  <c r="E56" i="3" l="1"/>
  <c r="F56" i="3"/>
  <c r="D57" i="3"/>
  <c r="H56" i="3"/>
  <c r="D57" i="5"/>
  <c r="F56" i="5"/>
  <c r="E56" i="5"/>
  <c r="H56" i="5"/>
  <c r="G37" i="8"/>
  <c r="C37" i="8"/>
  <c r="G38" i="8" l="1"/>
  <c r="D58" i="5"/>
  <c r="H57" i="5"/>
  <c r="F57" i="5"/>
  <c r="E57" i="5"/>
  <c r="C38" i="8"/>
  <c r="H57" i="3"/>
  <c r="E57" i="3"/>
  <c r="F57" i="3"/>
  <c r="D58" i="3"/>
  <c r="G39" i="8" l="1"/>
  <c r="D59" i="5"/>
  <c r="F58" i="5"/>
  <c r="E58" i="5"/>
  <c r="H58" i="5"/>
  <c r="C39" i="8"/>
  <c r="E58" i="3"/>
  <c r="D59" i="3"/>
  <c r="H58" i="3"/>
  <c r="F58" i="3"/>
  <c r="G40" i="8" l="1"/>
  <c r="D60" i="5"/>
  <c r="F59" i="5"/>
  <c r="E59" i="5"/>
  <c r="H59" i="5"/>
  <c r="C40" i="8"/>
  <c r="H59" i="3"/>
  <c r="E59" i="3"/>
  <c r="D60" i="3"/>
  <c r="F59" i="3"/>
  <c r="G41" i="8" l="1"/>
  <c r="D61" i="5"/>
  <c r="F60" i="5"/>
  <c r="E60" i="5"/>
  <c r="H60" i="5"/>
  <c r="E60" i="3"/>
  <c r="F60" i="3"/>
  <c r="D61" i="3"/>
  <c r="H60" i="3"/>
  <c r="C41" i="8"/>
  <c r="D62" i="5" l="1"/>
  <c r="H61" i="5"/>
  <c r="F61" i="5"/>
  <c r="E61" i="5"/>
  <c r="C42" i="8"/>
  <c r="G42" i="8"/>
  <c r="H61" i="3"/>
  <c r="E61" i="3"/>
  <c r="F61" i="3"/>
  <c r="D62" i="3"/>
  <c r="E62" i="3" l="1"/>
  <c r="D63" i="3" s="1"/>
  <c r="H62" i="3"/>
  <c r="F62" i="3"/>
  <c r="G43" i="8"/>
  <c r="C43" i="8"/>
  <c r="D63" i="5"/>
  <c r="F62" i="5"/>
  <c r="E62" i="5"/>
  <c r="H62" i="5"/>
  <c r="H63" i="3" l="1"/>
  <c r="E63" i="3"/>
  <c r="D64" i="3"/>
  <c r="F63" i="3"/>
  <c r="C44" i="8"/>
  <c r="G44" i="8"/>
  <c r="D64" i="5"/>
  <c r="E63" i="5"/>
  <c r="H63" i="5"/>
  <c r="F63" i="5"/>
  <c r="G45" i="8" l="1"/>
  <c r="E64" i="3"/>
  <c r="D65" i="3"/>
  <c r="F64" i="3"/>
  <c r="H64" i="3"/>
  <c r="C45" i="8"/>
  <c r="D65" i="5"/>
  <c r="F64" i="5"/>
  <c r="E64" i="5"/>
  <c r="H64" i="5"/>
  <c r="C46" i="8" l="1"/>
  <c r="H65" i="3"/>
  <c r="E65" i="3"/>
  <c r="D66" i="3" s="1"/>
  <c r="F65" i="3"/>
  <c r="G46" i="8"/>
  <c r="D66" i="5"/>
  <c r="H65" i="5"/>
  <c r="F65" i="5"/>
  <c r="E65" i="5"/>
  <c r="E66" i="3" l="1"/>
  <c r="D67" i="3"/>
  <c r="H66" i="3"/>
  <c r="F66" i="3"/>
  <c r="D67" i="5"/>
  <c r="F66" i="5"/>
  <c r="E66" i="5"/>
  <c r="H66" i="5"/>
  <c r="C47" i="8"/>
  <c r="G47" i="8"/>
  <c r="D68" i="5" l="1"/>
  <c r="H67" i="5"/>
  <c r="E67" i="5"/>
  <c r="F67" i="5"/>
  <c r="C48" i="8"/>
  <c r="H67" i="3"/>
  <c r="E67" i="3"/>
  <c r="D68" i="3"/>
  <c r="F67" i="3"/>
  <c r="G48" i="8"/>
  <c r="C49" i="8" l="1"/>
  <c r="G49" i="8"/>
  <c r="D69" i="5"/>
  <c r="F68" i="5"/>
  <c r="E68" i="5"/>
  <c r="H68" i="5"/>
  <c r="E68" i="3"/>
  <c r="F68" i="3"/>
  <c r="D69" i="3"/>
  <c r="H68" i="3"/>
  <c r="H69" i="3" l="1"/>
  <c r="E69" i="3"/>
  <c r="F69" i="3"/>
  <c r="D70" i="3"/>
  <c r="C50" i="8"/>
  <c r="G50" i="8"/>
  <c r="D70" i="5"/>
  <c r="H69" i="5"/>
  <c r="F69" i="5"/>
  <c r="E69" i="5"/>
  <c r="G51" i="8" l="1"/>
  <c r="E70" i="3"/>
  <c r="D71" i="3"/>
  <c r="H70" i="3"/>
  <c r="F70" i="3"/>
  <c r="C51" i="8"/>
  <c r="H70" i="5"/>
  <c r="F70" i="5"/>
  <c r="E70" i="5"/>
  <c r="D71" i="5"/>
  <c r="C52" i="8" l="1"/>
  <c r="H71" i="3"/>
  <c r="E71" i="3"/>
  <c r="D72" i="3"/>
  <c r="F71" i="3"/>
  <c r="G52" i="8"/>
  <c r="F71" i="5"/>
  <c r="H71" i="5"/>
  <c r="D72" i="5"/>
  <c r="E71" i="5"/>
  <c r="E72" i="3" l="1"/>
  <c r="D73" i="3" s="1"/>
  <c r="F72" i="3"/>
  <c r="H72" i="3"/>
  <c r="D73" i="5"/>
  <c r="H72" i="5"/>
  <c r="F72" i="5"/>
  <c r="E72" i="5"/>
  <c r="C53" i="8"/>
  <c r="C54" i="8" s="1"/>
  <c r="G53" i="8"/>
  <c r="G54" i="8" s="1"/>
  <c r="H73" i="3" l="1"/>
  <c r="E73" i="3"/>
  <c r="F73" i="3"/>
  <c r="D74" i="3"/>
  <c r="F73" i="5"/>
  <c r="H73" i="5"/>
  <c r="E73" i="5"/>
  <c r="D74" i="5"/>
  <c r="E74" i="3" l="1"/>
  <c r="H74" i="3"/>
  <c r="D75" i="3"/>
  <c r="F74" i="3"/>
  <c r="F74" i="5"/>
  <c r="E74" i="5"/>
  <c r="H74" i="5"/>
  <c r="D75" i="5"/>
  <c r="H75" i="3" l="1"/>
  <c r="E75" i="3"/>
  <c r="D76" i="3"/>
  <c r="F75" i="3"/>
  <c r="F75" i="5"/>
  <c r="D76" i="5"/>
  <c r="H75" i="5"/>
  <c r="E75" i="5"/>
  <c r="E76" i="3" l="1"/>
  <c r="F76" i="3"/>
  <c r="D77" i="3"/>
  <c r="H76" i="3"/>
  <c r="F76" i="5"/>
  <c r="H76" i="5"/>
  <c r="E76" i="5"/>
  <c r="D77" i="5"/>
  <c r="F77" i="5" l="1"/>
  <c r="E77" i="5"/>
  <c r="D78" i="5"/>
  <c r="H77" i="5"/>
  <c r="H77" i="3"/>
  <c r="E77" i="3"/>
  <c r="D78" i="3" s="1"/>
  <c r="F77" i="3"/>
  <c r="E78" i="3" l="1"/>
  <c r="D79" i="3" s="1"/>
  <c r="H78" i="3"/>
  <c r="F78" i="3"/>
  <c r="F78" i="5"/>
  <c r="D79" i="5"/>
  <c r="H78" i="5"/>
  <c r="E78" i="5"/>
  <c r="H79" i="3" l="1"/>
  <c r="E79" i="3"/>
  <c r="D80" i="3"/>
  <c r="F79" i="3"/>
  <c r="F79" i="5"/>
  <c r="H79" i="5"/>
  <c r="E79" i="5"/>
  <c r="D80" i="5"/>
  <c r="E80" i="3" l="1"/>
  <c r="D81" i="3" s="1"/>
  <c r="F80" i="3"/>
  <c r="H80" i="3"/>
  <c r="F80" i="5"/>
  <c r="E80" i="5"/>
  <c r="H80" i="5"/>
  <c r="D81" i="5"/>
  <c r="H81" i="3" l="1"/>
  <c r="E81" i="3"/>
  <c r="F81" i="3"/>
  <c r="D82" i="3"/>
  <c r="F81" i="5"/>
  <c r="D82" i="5"/>
  <c r="H81" i="5"/>
  <c r="E81" i="5"/>
  <c r="F82" i="5" l="1"/>
  <c r="H82" i="5"/>
  <c r="E82" i="5"/>
  <c r="D83" i="5"/>
  <c r="E82" i="3"/>
  <c r="D83" i="3"/>
  <c r="H82" i="3"/>
  <c r="F82" i="3"/>
  <c r="F83" i="5" l="1"/>
  <c r="E83" i="5"/>
  <c r="D84" i="5"/>
  <c r="H83" i="5"/>
  <c r="H83" i="3"/>
  <c r="E83" i="3"/>
  <c r="D84" i="3" s="1"/>
  <c r="F83" i="3"/>
  <c r="E84" i="3" l="1"/>
  <c r="F84" i="3"/>
  <c r="D85" i="3"/>
  <c r="H84" i="3"/>
  <c r="F84" i="5"/>
  <c r="D85" i="5"/>
  <c r="H84" i="5"/>
  <c r="E84" i="5"/>
  <c r="F85" i="5" l="1"/>
  <c r="H85" i="5"/>
  <c r="E85" i="5"/>
  <c r="D86" i="5"/>
  <c r="H85" i="3"/>
  <c r="E85" i="3"/>
  <c r="F85" i="3"/>
  <c r="D86" i="3"/>
  <c r="F86" i="5" l="1"/>
  <c r="E86" i="5"/>
  <c r="D87" i="5"/>
  <c r="H86" i="5"/>
  <c r="E86" i="3"/>
  <c r="D87" i="3" s="1"/>
  <c r="H86" i="3"/>
  <c r="F86" i="3"/>
  <c r="H87" i="3" l="1"/>
  <c r="E87" i="3"/>
  <c r="D88" i="3"/>
  <c r="F87" i="3"/>
  <c r="F87" i="5"/>
  <c r="D88" i="5"/>
  <c r="H87" i="5"/>
  <c r="E87" i="5"/>
  <c r="F88" i="5" l="1"/>
  <c r="H88" i="5"/>
  <c r="E88" i="5"/>
  <c r="D89" i="5"/>
  <c r="E88" i="3"/>
  <c r="D89" i="3"/>
  <c r="F88" i="3"/>
  <c r="H88" i="3"/>
  <c r="F89" i="5" l="1"/>
  <c r="E89" i="5"/>
  <c r="D90" i="5"/>
  <c r="H89" i="5"/>
  <c r="H89" i="3"/>
  <c r="E89" i="3"/>
  <c r="F89" i="3"/>
  <c r="D90" i="3"/>
  <c r="E90" i="3" l="1"/>
  <c r="D91" i="3"/>
  <c r="H90" i="3"/>
  <c r="F90" i="3"/>
  <c r="F90" i="5"/>
  <c r="D91" i="5"/>
  <c r="H90" i="5"/>
  <c r="E90" i="5"/>
  <c r="H91" i="3" l="1"/>
  <c r="E91" i="3"/>
  <c r="D92" i="3" s="1"/>
  <c r="F91" i="3"/>
  <c r="F91" i="5"/>
  <c r="H91" i="5"/>
  <c r="E91" i="5"/>
  <c r="D92" i="5"/>
  <c r="E92" i="3" l="1"/>
  <c r="F92" i="3"/>
  <c r="D93" i="3"/>
  <c r="H92" i="3"/>
  <c r="F92" i="5"/>
  <c r="E92" i="5"/>
  <c r="D93" i="5"/>
  <c r="H92" i="5"/>
  <c r="F93" i="5" l="1"/>
  <c r="D94" i="5"/>
  <c r="H93" i="5"/>
  <c r="E93" i="5"/>
  <c r="H93" i="3"/>
  <c r="E93" i="3"/>
  <c r="D94" i="3" s="1"/>
  <c r="F93" i="3"/>
  <c r="E94" i="3" l="1"/>
  <c r="D95" i="3"/>
  <c r="H94" i="3"/>
  <c r="F94" i="3"/>
  <c r="F94" i="5"/>
  <c r="H94" i="5"/>
  <c r="E94" i="5"/>
  <c r="D95" i="5"/>
  <c r="H95" i="3" l="1"/>
  <c r="E95" i="3"/>
  <c r="F95" i="3"/>
  <c r="D96" i="3"/>
  <c r="F95" i="5"/>
  <c r="E95" i="5"/>
  <c r="H95" i="5"/>
  <c r="D96" i="5"/>
  <c r="F96" i="5" l="1"/>
  <c r="D97" i="5"/>
  <c r="H96" i="5"/>
  <c r="E96" i="5"/>
  <c r="E96" i="3"/>
  <c r="F96" i="3"/>
  <c r="D97" i="3"/>
  <c r="H96" i="3"/>
  <c r="H97" i="3" l="1"/>
  <c r="E97" i="3"/>
  <c r="D98" i="3" s="1"/>
  <c r="F97" i="3"/>
  <c r="F97" i="5"/>
  <c r="H97" i="5"/>
  <c r="E97" i="5"/>
  <c r="D98" i="5"/>
  <c r="E98" i="3" l="1"/>
  <c r="F98" i="3"/>
  <c r="D99" i="3"/>
  <c r="H98" i="3"/>
  <c r="F98" i="5"/>
  <c r="E98" i="5"/>
  <c r="D99" i="5"/>
  <c r="H98" i="5"/>
  <c r="F99" i="5" l="1"/>
  <c r="D100" i="5"/>
  <c r="H99" i="5"/>
  <c r="E99" i="5"/>
  <c r="H99" i="3"/>
  <c r="E99" i="3"/>
  <c r="D100" i="3" s="1"/>
  <c r="F99" i="3"/>
  <c r="E100" i="3" l="1"/>
  <c r="D101" i="3"/>
  <c r="H100" i="3"/>
  <c r="F100" i="3"/>
  <c r="F100" i="5"/>
  <c r="H100" i="5"/>
  <c r="E100" i="5"/>
  <c r="D101" i="5"/>
  <c r="F101" i="5" l="1"/>
  <c r="E101" i="5"/>
  <c r="D102" i="5"/>
  <c r="H101" i="5"/>
  <c r="H101" i="3"/>
  <c r="E101" i="3"/>
  <c r="D102" i="3" s="1"/>
  <c r="F101" i="3"/>
  <c r="E102" i="3" l="1"/>
  <c r="H102" i="3"/>
  <c r="F102" i="3"/>
  <c r="D103" i="3"/>
  <c r="F102" i="5"/>
  <c r="D103" i="5"/>
  <c r="H102" i="5"/>
  <c r="E102" i="5"/>
  <c r="F103" i="5" l="1"/>
  <c r="H103" i="5"/>
  <c r="E103" i="5"/>
  <c r="D104" i="5"/>
  <c r="H103" i="3"/>
  <c r="E103" i="3"/>
  <c r="D104" i="3"/>
  <c r="F103" i="3"/>
  <c r="E104" i="3" l="1"/>
  <c r="F104" i="3"/>
  <c r="D105" i="3"/>
  <c r="H104" i="3"/>
  <c r="F104" i="5"/>
  <c r="E104" i="5"/>
  <c r="D105" i="5"/>
  <c r="H104" i="5"/>
  <c r="H105" i="3" l="1"/>
  <c r="E105" i="3"/>
  <c r="F105" i="3"/>
  <c r="D106" i="3"/>
  <c r="F105" i="5"/>
  <c r="D106" i="5"/>
  <c r="H105" i="5"/>
  <c r="E105" i="5"/>
  <c r="E106" i="3" l="1"/>
  <c r="D107" i="3"/>
  <c r="H106" i="3"/>
  <c r="F106" i="3"/>
  <c r="F106" i="5"/>
  <c r="H106" i="5"/>
  <c r="E106" i="5"/>
  <c r="D107" i="5"/>
  <c r="F107" i="5" l="1"/>
  <c r="E107" i="5"/>
  <c r="D108" i="5"/>
  <c r="H107" i="5"/>
  <c r="H107" i="3"/>
  <c r="E107" i="3"/>
  <c r="D108" i="3" s="1"/>
  <c r="F107" i="3"/>
  <c r="E108" i="3" l="1"/>
  <c r="H108" i="3"/>
  <c r="F108" i="3"/>
  <c r="D109" i="3"/>
  <c r="F108" i="5"/>
  <c r="D109" i="5"/>
  <c r="H108" i="5"/>
  <c r="E108" i="5"/>
  <c r="H109" i="3" l="1"/>
  <c r="E109" i="3"/>
  <c r="D110" i="3" s="1"/>
  <c r="F109" i="3"/>
  <c r="F109" i="5"/>
  <c r="H109" i="5"/>
  <c r="E109" i="5"/>
  <c r="D110" i="5"/>
  <c r="F110" i="3" l="1"/>
  <c r="E110" i="3"/>
  <c r="H110" i="3"/>
  <c r="D111" i="3"/>
  <c r="F110" i="5"/>
  <c r="E110" i="5"/>
  <c r="H110" i="5"/>
  <c r="D111" i="5"/>
  <c r="F111" i="5" l="1"/>
  <c r="D112" i="5"/>
  <c r="H111" i="5"/>
  <c r="E111" i="5"/>
  <c r="F111" i="3"/>
  <c r="H111" i="3"/>
  <c r="E111" i="3"/>
  <c r="D112" i="3" s="1"/>
  <c r="F112" i="3" l="1"/>
  <c r="D113" i="3"/>
  <c r="H112" i="3"/>
  <c r="E112" i="3"/>
  <c r="F112" i="5"/>
  <c r="H112" i="5"/>
  <c r="E112" i="5"/>
  <c r="D113" i="5"/>
  <c r="F113" i="3" l="1"/>
  <c r="E113" i="3"/>
  <c r="D114" i="3" s="1"/>
  <c r="H113" i="3"/>
  <c r="F113" i="5"/>
  <c r="E113" i="5"/>
  <c r="D114" i="5"/>
  <c r="H113" i="5"/>
  <c r="F114" i="3" l="1"/>
  <c r="E114" i="3"/>
  <c r="D115" i="3" s="1"/>
  <c r="H114" i="3"/>
  <c r="F114" i="5"/>
  <c r="D115" i="5"/>
  <c r="H114" i="5"/>
  <c r="E114" i="5"/>
  <c r="F115" i="3" l="1"/>
  <c r="H115" i="3"/>
  <c r="E115" i="3"/>
  <c r="D116" i="3"/>
  <c r="F115" i="5"/>
  <c r="H115" i="5"/>
  <c r="E115" i="5"/>
  <c r="D116" i="5"/>
  <c r="F116" i="5" l="1"/>
  <c r="E116" i="5"/>
  <c r="H116" i="5"/>
  <c r="D117" i="5"/>
  <c r="F116" i="3"/>
  <c r="E116" i="3"/>
  <c r="D117" i="3" s="1"/>
  <c r="H116" i="3"/>
  <c r="F117" i="3" l="1"/>
  <c r="H117" i="3"/>
  <c r="E117" i="3"/>
  <c r="G112" i="3"/>
  <c r="G111" i="3"/>
  <c r="G113" i="3"/>
  <c r="F117" i="5"/>
  <c r="H117" i="5"/>
  <c r="E117" i="5"/>
  <c r="G116" i="3"/>
  <c r="G114" i="3"/>
  <c r="G116" i="5"/>
  <c r="G114" i="5"/>
  <c r="G117" i="5" l="1"/>
  <c r="G2" i="5"/>
  <c r="G3" i="5"/>
  <c r="G4" i="5"/>
  <c r="G6" i="5"/>
  <c r="G5" i="5"/>
  <c r="G7" i="5"/>
  <c r="G10" i="5"/>
  <c r="G8" i="5"/>
  <c r="G9" i="5"/>
  <c r="G11" i="5"/>
  <c r="G13" i="5"/>
  <c r="G12" i="5"/>
  <c r="G15" i="5"/>
  <c r="G16" i="5"/>
  <c r="G14" i="5"/>
  <c r="G17" i="5"/>
  <c r="G19" i="5"/>
  <c r="G18" i="5"/>
  <c r="G20" i="5"/>
  <c r="G21" i="5"/>
  <c r="G22" i="5"/>
  <c r="G25" i="5"/>
  <c r="G23" i="5"/>
  <c r="G26" i="5"/>
  <c r="G24" i="5"/>
  <c r="G28" i="5"/>
  <c r="G30" i="5"/>
  <c r="G27" i="5"/>
  <c r="G31" i="5"/>
  <c r="G29" i="5"/>
  <c r="G33" i="5"/>
  <c r="G32" i="5"/>
  <c r="G34" i="5"/>
  <c r="G35" i="5"/>
  <c r="G36" i="5"/>
  <c r="G37" i="5"/>
  <c r="G38" i="5"/>
  <c r="G39" i="5"/>
  <c r="G41" i="5"/>
  <c r="G40" i="5"/>
  <c r="G42" i="5"/>
  <c r="G44" i="5"/>
  <c r="G43" i="5"/>
  <c r="G45" i="5"/>
  <c r="G46" i="5"/>
  <c r="G47" i="5"/>
  <c r="G48" i="5"/>
  <c r="G49" i="5"/>
  <c r="G51" i="5"/>
  <c r="G50" i="5"/>
  <c r="G52" i="5"/>
  <c r="G53" i="5"/>
  <c r="G56" i="5"/>
  <c r="G55" i="5"/>
  <c r="G54" i="5"/>
  <c r="G57" i="5"/>
  <c r="G58" i="5"/>
  <c r="G62" i="5"/>
  <c r="G60" i="5"/>
  <c r="G59" i="5"/>
  <c r="G61" i="5"/>
  <c r="G66" i="5"/>
  <c r="G63" i="5"/>
  <c r="G64" i="5"/>
  <c r="G65" i="5"/>
  <c r="G67" i="5"/>
  <c r="G68" i="5"/>
  <c r="G69" i="5"/>
  <c r="G70" i="5"/>
  <c r="G71" i="5"/>
  <c r="G72" i="5"/>
  <c r="G73" i="5"/>
  <c r="G74" i="5"/>
  <c r="G76" i="5"/>
  <c r="G75" i="5"/>
  <c r="G78" i="5"/>
  <c r="G77" i="5"/>
  <c r="G79" i="5"/>
  <c r="G82" i="5"/>
  <c r="G80" i="5"/>
  <c r="G85" i="5"/>
  <c r="G81" i="5"/>
  <c r="G83" i="5"/>
  <c r="G84" i="5"/>
  <c r="G86" i="5"/>
  <c r="G87" i="5"/>
  <c r="G88" i="5"/>
  <c r="G89" i="5"/>
  <c r="G90" i="5"/>
  <c r="G91" i="5"/>
  <c r="G92" i="5"/>
  <c r="G94" i="5"/>
  <c r="G96" i="5"/>
  <c r="G95" i="5"/>
  <c r="G93" i="5"/>
  <c r="G99" i="5"/>
  <c r="G98" i="5"/>
  <c r="G97" i="5"/>
  <c r="G102" i="5"/>
  <c r="G100" i="5"/>
  <c r="G103" i="5"/>
  <c r="G101" i="5"/>
  <c r="G106" i="5"/>
  <c r="G105" i="5"/>
  <c r="G107" i="5"/>
  <c r="G104" i="5"/>
  <c r="G109" i="5"/>
  <c r="G110" i="5"/>
  <c r="G108" i="5"/>
  <c r="G115" i="5"/>
  <c r="G113" i="5"/>
  <c r="G112" i="5"/>
  <c r="G111" i="5"/>
  <c r="G117" i="3"/>
  <c r="G3" i="3"/>
  <c r="G2" i="3"/>
  <c r="G4" i="3"/>
  <c r="G5" i="3"/>
  <c r="G9" i="3"/>
  <c r="G6" i="3"/>
  <c r="G7" i="3"/>
  <c r="G8" i="3"/>
  <c r="G12" i="3"/>
  <c r="G10" i="3"/>
  <c r="G11" i="3"/>
  <c r="G13" i="3"/>
  <c r="G14" i="3"/>
  <c r="G18" i="3"/>
  <c r="G15" i="3"/>
  <c r="G16" i="3"/>
  <c r="G19" i="3"/>
  <c r="G17" i="3"/>
  <c r="G20" i="3"/>
  <c r="G21" i="3"/>
  <c r="G22" i="3"/>
  <c r="G23" i="3"/>
  <c r="G24" i="3"/>
  <c r="G25" i="3"/>
  <c r="G26" i="3"/>
  <c r="G28" i="3"/>
  <c r="G27" i="3"/>
  <c r="G29" i="3"/>
  <c r="G30" i="3"/>
  <c r="G32" i="3"/>
  <c r="G31" i="3"/>
  <c r="G34" i="3"/>
  <c r="G33" i="3"/>
  <c r="G35" i="3"/>
  <c r="G36" i="3"/>
  <c r="G37" i="3"/>
  <c r="G41" i="3"/>
  <c r="G38" i="3"/>
  <c r="G39" i="3"/>
  <c r="G40" i="3"/>
  <c r="G44" i="3"/>
  <c r="G45" i="3"/>
  <c r="G43" i="3"/>
  <c r="G42" i="3"/>
  <c r="G47" i="3"/>
  <c r="G46" i="3"/>
  <c r="G48" i="3"/>
  <c r="G49" i="3"/>
  <c r="G50" i="3"/>
  <c r="G51" i="3"/>
  <c r="G55" i="3"/>
  <c r="G52" i="3"/>
  <c r="G53" i="3"/>
  <c r="G59" i="3"/>
  <c r="G56" i="3"/>
  <c r="G54" i="3"/>
  <c r="G57" i="3"/>
  <c r="G58" i="3"/>
  <c r="G60" i="3"/>
  <c r="G61" i="3"/>
  <c r="G65" i="3"/>
  <c r="G62" i="3"/>
  <c r="G63" i="3"/>
  <c r="G64" i="3"/>
  <c r="G67" i="3"/>
  <c r="G70" i="3"/>
  <c r="G66" i="3"/>
  <c r="G68" i="3"/>
  <c r="G73" i="3"/>
  <c r="G69" i="3"/>
  <c r="G72" i="3"/>
  <c r="G71" i="3"/>
  <c r="G75" i="3"/>
  <c r="G74" i="3"/>
  <c r="G76" i="3"/>
  <c r="G78" i="3"/>
  <c r="G79" i="3"/>
  <c r="G77" i="3"/>
  <c r="G81" i="3"/>
  <c r="G80" i="3"/>
  <c r="G82" i="3"/>
  <c r="G83" i="3"/>
  <c r="G84" i="3"/>
  <c r="G85" i="3"/>
  <c r="G87" i="3"/>
  <c r="G86" i="3"/>
  <c r="G88" i="3"/>
  <c r="G89" i="3"/>
  <c r="G90" i="3"/>
  <c r="G93" i="3"/>
  <c r="G92" i="3"/>
  <c r="G94" i="3"/>
  <c r="G91" i="3"/>
  <c r="G95" i="3"/>
  <c r="G96" i="3"/>
  <c r="G98" i="3"/>
  <c r="G97" i="3"/>
  <c r="G99" i="3"/>
  <c r="G100" i="3"/>
  <c r="G101" i="3"/>
  <c r="G102" i="3"/>
  <c r="G104" i="3"/>
  <c r="G106" i="3"/>
  <c r="G103" i="3"/>
  <c r="G109" i="3"/>
  <c r="G105" i="3"/>
  <c r="G108" i="3"/>
  <c r="G110" i="3"/>
  <c r="G115" i="3"/>
  <c r="G107" i="3"/>
  <c r="G18" i="8" l="1"/>
  <c r="C22" i="8"/>
  <c r="C55" i="8"/>
  <c r="C10" i="8"/>
  <c r="G29" i="8"/>
  <c r="G20" i="8"/>
  <c r="C21" i="8"/>
  <c r="C13" i="8"/>
  <c r="G28" i="8"/>
  <c r="G16" i="8"/>
  <c r="C25" i="8"/>
  <c r="G23" i="8"/>
  <c r="G14" i="8"/>
  <c r="G13" i="8"/>
  <c r="C18" i="8"/>
  <c r="C27" i="8"/>
  <c r="C16" i="8"/>
  <c r="G22" i="8"/>
  <c r="G11" i="8"/>
  <c r="C23" i="8"/>
  <c r="G26" i="8"/>
  <c r="G12" i="8"/>
  <c r="G25" i="8"/>
  <c r="C15" i="8"/>
  <c r="G21" i="8"/>
  <c r="G55" i="8"/>
  <c r="G15" i="8"/>
  <c r="C29" i="8"/>
  <c r="C12" i="8"/>
  <c r="G24" i="8"/>
  <c r="C24" i="8"/>
  <c r="G19" i="8"/>
  <c r="C11" i="8"/>
  <c r="C20" i="8"/>
  <c r="G27" i="8"/>
  <c r="C19" i="8"/>
  <c r="C26" i="8"/>
  <c r="C14" i="8"/>
  <c r="C28" i="8"/>
  <c r="C17" i="8"/>
  <c r="G17" i="8"/>
  <c r="C56" i="8" l="1"/>
  <c r="N41" i="8"/>
  <c r="G56" i="8"/>
  <c r="N42" i="8"/>
  <c r="G30" i="8"/>
  <c r="M42" i="8" s="1"/>
  <c r="C30" i="8"/>
  <c r="M41" i="8" s="1"/>
</calcChain>
</file>

<file path=xl/sharedStrings.xml><?xml version="1.0" encoding="utf-8"?>
<sst xmlns="http://schemas.openxmlformats.org/spreadsheetml/2006/main" count="138" uniqueCount="45">
  <si>
    <t>Age</t>
  </si>
  <si>
    <t>Male</t>
  </si>
  <si>
    <t>Female</t>
  </si>
  <si>
    <t>i</t>
  </si>
  <si>
    <t>Simbol simbol komutasi gabungan untuk memudahkan perhitungan premi</t>
  </si>
  <si>
    <t>Leukemia</t>
  </si>
  <si>
    <t>Total Pasien</t>
  </si>
  <si>
    <t>Total Tarif</t>
  </si>
  <si>
    <t>Total pasien</t>
  </si>
  <si>
    <t>Total tarif</t>
  </si>
  <si>
    <t>Rata rata</t>
  </si>
  <si>
    <t>Stroke</t>
  </si>
  <si>
    <t>Jantung</t>
  </si>
  <si>
    <t>Kanker</t>
  </si>
  <si>
    <t>Sirosis</t>
  </si>
  <si>
    <t>Thalassemia</t>
  </si>
  <si>
    <t>Hemofilia</t>
  </si>
  <si>
    <t>Gagal ginjal</t>
  </si>
  <si>
    <t>Thalassaemia</t>
  </si>
  <si>
    <t>Haemophilia</t>
  </si>
  <si>
    <t>Male 2016</t>
  </si>
  <si>
    <t>Female 2016</t>
  </si>
  <si>
    <t xml:space="preserve"> renewed every year</t>
  </si>
  <si>
    <t>year</t>
  </si>
  <si>
    <t>age</t>
  </si>
  <si>
    <t>p</t>
  </si>
  <si>
    <t>Total Premi</t>
  </si>
  <si>
    <t>not renewed every year</t>
  </si>
  <si>
    <t>Total</t>
  </si>
  <si>
    <t>Rata Rata</t>
  </si>
  <si>
    <t>P</t>
  </si>
  <si>
    <t>Year</t>
  </si>
  <si>
    <t>Age (Years)</t>
  </si>
  <si>
    <t>The Amount of Premium (IDR)</t>
  </si>
  <si>
    <t>Sex</t>
  </si>
  <si>
    <t>Renewed Every-Year</t>
  </si>
  <si>
    <t>Not Renewed Every-year</t>
  </si>
  <si>
    <t>Premi per tahun</t>
  </si>
  <si>
    <t>Male (Sx)</t>
  </si>
  <si>
    <t>Female (Sx)</t>
  </si>
  <si>
    <t>Male (qx)</t>
  </si>
  <si>
    <t>Female  (qx)</t>
  </si>
  <si>
    <t>Total premi</t>
  </si>
  <si>
    <t>Penyakit</t>
  </si>
  <si>
    <t>Gagal Ginjal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</si>
</sst>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165" formatCode="_-&quot;Rp&quot;* #,##0_-;\-&quot;Rp&quot;* #,##0_-;_-&quot;Rp&quot;* &quot;-&quot;_-;_-@"/>
    <numFmt numFmtId="166" formatCode="#,##0.00;\(#,##0.00\)"/>
    <numFmt numFmtId="167" formatCode="&quot;$&quot;#,##0.00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1"/>
      <name val="Calibri"/>
    </font>
    <font>
      <sz val="10"/>
      <color rgb="FF000000"/>
      <name val="Oi"/>
    </font>
    <font>
      <sz val="11"/>
      <color theme="1"/>
      <name val="Calibri"/>
      <family val="2"/>
    </font>
    <font>
      <b/>
      <sz val="12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rgb="FF043B6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043B6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0" fontId="2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0" fontId="2" fillId="2" borderId="1" xfId="0" applyFont="1" applyFill="1" applyBorder="1"/>
    <xf numFmtId="0" fontId="2" fillId="2" borderId="0" xfId="0" applyFont="1" applyFill="1"/>
    <xf numFmtId="0" fontId="3" fillId="0" borderId="1" xfId="0" applyFont="1" applyBorder="1"/>
    <xf numFmtId="165" fontId="2" fillId="0" borderId="1" xfId="0" applyNumberFormat="1" applyFont="1" applyBorder="1"/>
    <xf numFmtId="0" fontId="5" fillId="0" borderId="1" xfId="0" applyFont="1" applyBorder="1"/>
    <xf numFmtId="165" fontId="10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9" fillId="0" borderId="3" xfId="0" applyFont="1" applyBorder="1"/>
    <xf numFmtId="0" fontId="2" fillId="0" borderId="5" xfId="0" applyFont="1" applyBorder="1" applyAlignment="1">
      <alignment horizontal="center"/>
    </xf>
    <xf numFmtId="0" fontId="9" fillId="0" borderId="4" xfId="0" applyFont="1" applyBorder="1"/>
    <xf numFmtId="0" fontId="9" fillId="0" borderId="6" xfId="0" applyFont="1" applyBorder="1"/>
    <xf numFmtId="0" fontId="2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top" wrapText="1"/>
    </xf>
    <xf numFmtId="0" fontId="12" fillId="3" borderId="7" xfId="0" applyFont="1" applyFill="1" applyBorder="1" applyAlignment="1">
      <alignment horizontal="left" vertical="top" wrapText="1"/>
    </xf>
    <xf numFmtId="0" fontId="13" fillId="4" borderId="7" xfId="0" applyFont="1" applyFill="1" applyBorder="1"/>
    <xf numFmtId="0" fontId="2" fillId="0" borderId="7" xfId="0" applyFont="1" applyBorder="1" applyAlignment="1">
      <alignment horizontal="center"/>
    </xf>
    <xf numFmtId="0" fontId="3" fillId="0" borderId="7" xfId="0" applyFont="1" applyBorder="1"/>
    <xf numFmtId="0" fontId="2" fillId="0" borderId="7" xfId="0" applyFont="1" applyBorder="1"/>
    <xf numFmtId="0" fontId="4" fillId="4" borderId="7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center" vertical="top" wrapText="1"/>
    </xf>
    <xf numFmtId="0" fontId="0" fillId="6" borderId="7" xfId="0" applyFill="1" applyBorder="1"/>
    <xf numFmtId="0" fontId="14" fillId="5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165" fontId="7" fillId="0" borderId="0" xfId="0" applyNumberFormat="1" applyFont="1" applyBorder="1" applyAlignment="1">
      <alignment vertical="center"/>
    </xf>
    <xf numFmtId="165" fontId="2" fillId="0" borderId="0" xfId="0" applyNumberFormat="1" applyFont="1" applyBorder="1"/>
    <xf numFmtId="0" fontId="2" fillId="0" borderId="0" xfId="0" applyFont="1" applyBorder="1" applyAlignment="1"/>
    <xf numFmtId="0" fontId="9" fillId="0" borderId="0" xfId="0" applyFont="1" applyBorder="1" applyAlignment="1"/>
    <xf numFmtId="0" fontId="2" fillId="2" borderId="8" xfId="0" applyFont="1" applyFill="1" applyBorder="1" applyAlignment="1">
      <alignment horizontal="center"/>
    </xf>
    <xf numFmtId="0" fontId="9" fillId="0" borderId="9" xfId="0" applyFont="1" applyBorder="1"/>
    <xf numFmtId="165" fontId="2" fillId="0" borderId="10" xfId="0" applyNumberFormat="1" applyFont="1" applyBorder="1"/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44" fontId="3" fillId="0" borderId="7" xfId="0" applyNumberFormat="1" applyFont="1" applyBorder="1"/>
    <xf numFmtId="44" fontId="3" fillId="6" borderId="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44" fontId="3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'Morbidity rate'!$E$1</c:f>
              <c:strCache>
                <c:ptCount val="1"/>
                <c:pt idx="0">
                  <c:v>Male (Sx)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'Morbidity rate'!$D$2:$D$117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'Morbidity rate'!$E$2:$E$117</c:f>
              <c:numCache>
                <c:formatCode>General</c:formatCode>
                <c:ptCount val="116"/>
                <c:pt idx="0">
                  <c:v>0.9966170944243401</c:v>
                </c:pt>
                <c:pt idx="1">
                  <c:v>0.99624941872884687</c:v>
                </c:pt>
                <c:pt idx="2">
                  <c:v>0.99584268136466814</c:v>
                </c:pt>
                <c:pt idx="3">
                  <c:v>0.99539287783167285</c:v>
                </c:pt>
                <c:pt idx="4">
                  <c:v>0.99489561652632019</c:v>
                </c:pt>
                <c:pt idx="5">
                  <c:v>0.99434608510152001</c:v>
                </c:pt>
                <c:pt idx="6">
                  <c:v>0.99373901452133151</c:v>
                </c:pt>
                <c:pt idx="7">
                  <c:v>0.99306864075882217</c:v>
                </c:pt>
                <c:pt idx="8">
                  <c:v>0.9923286641060729</c:v>
                </c:pt>
                <c:pt idx="9">
                  <c:v>0.99151220609111557</c:v>
                </c:pt>
                <c:pt idx="10">
                  <c:v>0.99061176402828244</c:v>
                </c:pt>
                <c:pt idx="11">
                  <c:v>0.98961916326683719</c:v>
                </c:pt>
                <c:pt idx="12">
                  <c:v>0.98852550724873811</c:v>
                </c:pt>
                <c:pt idx="13">
                  <c:v>0.98732112554086404</c:v>
                </c:pt>
                <c:pt idx="14">
                  <c:v>0.985995520071001</c:v>
                </c:pt>
                <c:pt idx="15">
                  <c:v>0.98453730987133536</c:v>
                </c:pt>
                <c:pt idx="16">
                  <c:v>0.98293417471913791</c:v>
                </c:pt>
                <c:pt idx="17">
                  <c:v>0.98117279816274594</c:v>
                </c:pt>
                <c:pt idx="18">
                  <c:v>0.97923881053279838</c:v>
                </c:pt>
                <c:pt idx="19">
                  <c:v>0.97711673266478549</c:v>
                </c:pt>
                <c:pt idx="20">
                  <c:v>0.97478992120004682</c:v>
                </c:pt>
                <c:pt idx="21">
                  <c:v>0.97224051648886378</c:v>
                </c:pt>
                <c:pt idx="22">
                  <c:v>0.96944939429142485</c:v>
                </c:pt>
                <c:pt idx="23">
                  <c:v>0.96639612266001129</c:v>
                </c:pt>
                <c:pt idx="24">
                  <c:v>0.96305892558805595</c:v>
                </c:pt>
                <c:pt idx="25">
                  <c:v>0.95941465522747127</c:v>
                </c:pt>
                <c:pt idx="26">
                  <c:v>0.95543877470276239</c:v>
                </c:pt>
                <c:pt idx="27">
                  <c:v>0.95110535378597649</c:v>
                </c:pt>
                <c:pt idx="28">
                  <c:v>0.94638707993644733</c:v>
                </c:pt>
                <c:pt idx="29">
                  <c:v>0.94125528744827747</c:v>
                </c:pt>
                <c:pt idx="30">
                  <c:v>0.9356800076798385</c:v>
                </c:pt>
                <c:pt idx="31">
                  <c:v>0.92963004355488832</c:v>
                </c:pt>
                <c:pt idx="32">
                  <c:v>0.92307307171408048</c:v>
                </c:pt>
                <c:pt idx="33">
                  <c:v>0.91597577584654222</c:v>
                </c:pt>
                <c:pt idx="34">
                  <c:v>0.90830401482967082</c:v>
                </c:pt>
                <c:pt idx="35">
                  <c:v>0.90002302933503275</c:v>
                </c:pt>
                <c:pt idx="36">
                  <c:v>0.89109769050080501</c:v>
                </c:pt>
                <c:pt idx="37">
                  <c:v>0.88149279410614001</c:v>
                </c:pt>
                <c:pt idx="38">
                  <c:v>0.87117340338798899</c:v>
                </c:pt>
                <c:pt idx="39">
                  <c:v>0.86010524319265502</c:v>
                </c:pt>
                <c:pt idx="40">
                  <c:v>0.84825514752848696</c:v>
                </c:pt>
                <c:pt idx="41">
                  <c:v>0.83559156175842397</c:v>
                </c:pt>
                <c:pt idx="42">
                  <c:v>0.82208509961860698</c:v>
                </c:pt>
                <c:pt idx="43">
                  <c:v>0.80770915395184795</c:v>
                </c:pt>
                <c:pt idx="44">
                  <c:v>0.79244055848632999</c:v>
                </c:pt>
                <c:pt idx="45">
                  <c:v>0.77626029616144498</c:v>
                </c:pt>
                <c:pt idx="46">
                  <c:v>0.75915424740345805</c:v>
                </c:pt>
                <c:pt idx="47">
                  <c:v>0.74111396939512297</c:v>
                </c:pt>
                <c:pt idx="48">
                  <c:v>0.72213749479108502</c:v>
                </c:pt>
                <c:pt idx="49">
                  <c:v>0.70223013554813996</c:v>
                </c:pt>
                <c:pt idx="50">
                  <c:v>0.68140527462990796</c:v>
                </c:pt>
                <c:pt idx="51">
                  <c:v>0.65968512539597701</c:v>
                </c:pt>
                <c:pt idx="52">
                  <c:v>0.63710143560810106</c:v>
                </c:pt>
                <c:pt idx="53">
                  <c:v>0.61369611031876303</c:v>
                </c:pt>
                <c:pt idx="54">
                  <c:v>0.58952172561474092</c:v>
                </c:pt>
                <c:pt idx="55">
                  <c:v>0.564641903458732</c:v>
                </c:pt>
                <c:pt idx="56">
                  <c:v>0.53913151691382499</c:v>
                </c:pt>
                <c:pt idx="57">
                  <c:v>0.513076695070248</c:v>
                </c:pt>
                <c:pt idx="58">
                  <c:v>0.48657459824567995</c:v>
                </c:pt>
                <c:pt idx="59">
                  <c:v>0.45973293671378002</c:v>
                </c:pt>
                <c:pt idx="60">
                  <c:v>0.43266921051817897</c:v>
                </c:pt>
                <c:pt idx="61">
                  <c:v>0.40550965399196304</c:v>
                </c:pt>
                <c:pt idx="62">
                  <c:v>0.37838787649862804</c:v>
                </c:pt>
                <c:pt idx="63">
                  <c:v>0.35144320062062095</c:v>
                </c:pt>
                <c:pt idx="64">
                  <c:v>0.32481871041217403</c:v>
                </c:pt>
                <c:pt idx="65">
                  <c:v>0.29865903513521697</c:v>
                </c:pt>
                <c:pt idx="66">
                  <c:v>0.27310790769122195</c:v>
                </c:pt>
                <c:pt idx="67">
                  <c:v>0.24830555117040498</c:v>
                </c:pt>
                <c:pt idx="68">
                  <c:v>0.22438596083210105</c:v>
                </c:pt>
                <c:pt idx="69">
                  <c:v>0.20147416154083397</c:v>
                </c:pt>
                <c:pt idx="70">
                  <c:v>0.17968353124737102</c:v>
                </c:pt>
                <c:pt idx="71">
                  <c:v>0.15911328851384898</c:v>
                </c:pt>
                <c:pt idx="72">
                  <c:v>0.13984624535547197</c:v>
                </c:pt>
                <c:pt idx="73">
                  <c:v>0.12194692494210702</c:v>
                </c:pt>
                <c:pt idx="74">
                  <c:v>0.10546013631895201</c:v>
                </c:pt>
                <c:pt idx="75">
                  <c:v>9.0410084928267964E-2</c:v>
                </c:pt>
                <c:pt idx="76">
                  <c:v>7.6800078413348016E-2</c:v>
                </c:pt>
                <c:pt idx="77">
                  <c:v>6.461286251017595E-2</c:v>
                </c:pt>
                <c:pt idx="78">
                  <c:v>5.3811592847800016E-2</c:v>
                </c:pt>
                <c:pt idx="79">
                  <c:v>4.4341416759797969E-2</c:v>
                </c:pt>
                <c:pt idx="80">
                  <c:v>3.6131606773660008E-2</c:v>
                </c:pt>
                <c:pt idx="81">
                  <c:v>2.9098156625323002E-2</c:v>
                </c:pt>
                <c:pt idx="82">
                  <c:v>2.3146723905875022E-2</c:v>
                </c:pt>
                <c:pt idx="83">
                  <c:v>1.8175783148224989E-2</c:v>
                </c:pt>
                <c:pt idx="84">
                  <c:v>1.4079841306116947E-2</c:v>
                </c:pt>
                <c:pt idx="85">
                  <c:v>1.0752565557197946E-2</c:v>
                </c:pt>
                <c:pt idx="86">
                  <c:v>8.0896817408400157E-3</c:v>
                </c:pt>
                <c:pt idx="87">
                  <c:v>5.9915201208650126E-3</c:v>
                </c:pt>
                <c:pt idx="88">
                  <c:v>4.3651121457709552E-3</c:v>
                </c:pt>
                <c:pt idx="89">
                  <c:v>3.1257751608889661E-3</c:v>
                </c:pt>
                <c:pt idx="90">
                  <c:v>2.198158615136947E-3</c:v>
                </c:pt>
                <c:pt idx="91">
                  <c:v>1.5167618425060425E-3</c:v>
                </c:pt>
                <c:pt idx="92">
                  <c:v>1.0259666571750259E-3</c:v>
                </c:pt>
                <c:pt idx="93">
                  <c:v>6.7965488844001776E-4</c:v>
                </c:pt>
                <c:pt idx="94">
                  <c:v>4.4049949756497231E-4</c:v>
                </c:pt>
                <c:pt idx="95">
                  <c:v>2.7902700396598146E-4</c:v>
                </c:pt>
                <c:pt idx="96">
                  <c:v>1.7254868164695569E-4</c:v>
                </c:pt>
                <c:pt idx="97">
                  <c:v>1.0404951223896841E-4</c:v>
                </c:pt>
                <c:pt idx="98">
                  <c:v>6.1109178077001225E-5</c:v>
                </c:pt>
                <c:pt idx="99">
                  <c:v>3.4910920777009302E-5</c:v>
                </c:pt>
                <c:pt idx="100">
                  <c:v>1.9374451729947673E-5</c:v>
                </c:pt>
                <c:pt idx="101">
                  <c:v>1.0430585242970913E-5</c:v>
                </c:pt>
                <c:pt idx="102">
                  <c:v>5.4396224870023602E-6</c:v>
                </c:pt>
                <c:pt idx="103">
                  <c:v>2.743783462988425E-6</c:v>
                </c:pt>
                <c:pt idx="104">
                  <c:v>1.3364758819633948E-6</c:v>
                </c:pt>
                <c:pt idx="105">
                  <c:v>6.275949779865897E-7</c:v>
                </c:pt>
                <c:pt idx="106">
                  <c:v>2.8362709503237937E-7</c:v>
                </c:pt>
                <c:pt idx="107">
                  <c:v>1.2313264896590681E-7</c:v>
                </c:pt>
                <c:pt idx="108">
                  <c:v>5.125379798354146E-8</c:v>
                </c:pt>
                <c:pt idx="109">
                  <c:v>2.0414432033710739E-8</c:v>
                </c:pt>
                <c:pt idx="110">
                  <c:v>7.7642080542617009E-9</c:v>
                </c:pt>
                <c:pt idx="111">
                  <c:v>2.8135399565698549E-9</c:v>
                </c:pt>
                <c:pt idx="112">
                  <c:v>9.691869529149244E-10</c:v>
                </c:pt>
                <c:pt idx="113">
                  <c:v>3.1660396526689283E-10</c:v>
                </c:pt>
                <c:pt idx="114">
                  <c:v>9.7832963952271257E-11</c:v>
                </c:pt>
                <c:pt idx="115">
                  <c:v>2.8521962569527659E-11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FD-42AD-AA43-418F57BBDF31}"/>
            </c:ext>
          </c:extLst>
        </c:ser>
        <c:ser>
          <c:idx val="1"/>
          <c:order val="1"/>
          <c:tx>
            <c:strRef>
              <c:f>'Morbidity rate'!$F$1</c:f>
              <c:strCache>
                <c:ptCount val="1"/>
                <c:pt idx="0">
                  <c:v>Female (Sx)</c:v>
                </c:pt>
              </c:strCache>
            </c:strRef>
          </c:tx>
          <c:spPr>
            <a:ln cmpd="sng">
              <a:solidFill>
                <a:srgbClr val="CC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'Morbidity rate'!$D$2:$D$117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'Morbidity rate'!$F$2:$F$117</c:f>
              <c:numCache>
                <c:formatCode>General</c:formatCode>
                <c:ptCount val="116"/>
                <c:pt idx="0">
                  <c:v>0.99769188165944866</c:v>
                </c:pt>
                <c:pt idx="1">
                  <c:v>0.99739171606522337</c:v>
                </c:pt>
                <c:pt idx="2">
                  <c:v>0.99705406005385067</c:v>
                </c:pt>
                <c:pt idx="3">
                  <c:v>0.9966744929609056</c:v>
                </c:pt>
                <c:pt idx="4">
                  <c:v>0.99624811665322299</c:v>
                </c:pt>
                <c:pt idx="5">
                  <c:v>0.99576951121230339</c:v>
                </c:pt>
                <c:pt idx="6">
                  <c:v>0.99523268771153794</c:v>
                </c:pt>
                <c:pt idx="7">
                  <c:v>0.994631038108717</c:v>
                </c:pt>
                <c:pt idx="8">
                  <c:v>0.99395728232335367</c:v>
                </c:pt>
                <c:pt idx="9">
                  <c:v>0.99320341262576339</c:v>
                </c:pt>
                <c:pt idx="10">
                  <c:v>0.99236063553254872</c:v>
                </c:pt>
                <c:pt idx="11">
                  <c:v>0.99141931148210471</c:v>
                </c:pt>
                <c:pt idx="12">
                  <c:v>0.9903688926548968</c:v>
                </c:pt>
                <c:pt idx="13">
                  <c:v>0.98919785940739635</c:v>
                </c:pt>
                <c:pt idx="14">
                  <c:v>0.98789365590639089</c:v>
                </c:pt>
                <c:pt idx="15">
                  <c:v>0.98644262568244256</c:v>
                </c:pt>
                <c:pt idx="16">
                  <c:v>0.98482994796781043</c:v>
                </c:pt>
                <c:pt idx="17">
                  <c:v>0.98303957584514445</c:v>
                </c:pt>
                <c:pt idx="18">
                  <c:v>0.98105417740825007</c:v>
                </c:pt>
                <c:pt idx="19">
                  <c:v>0.97885508132425525</c:v>
                </c:pt>
                <c:pt idx="20">
                  <c:v>0.97642222838606241</c:v>
                </c:pt>
                <c:pt idx="21">
                  <c:v>0.9737341308527685</c:v>
                </c:pt>
                <c:pt idx="22">
                  <c:v>0.97076784159072815</c:v>
                </c:pt>
                <c:pt idx="23">
                  <c:v>0.96749893524511466</c:v>
                </c:pt>
                <c:pt idx="24">
                  <c:v>0.96390150388614293</c:v>
                </c:pt>
                <c:pt idx="25">
                  <c:v>0.95994816977935948</c:v>
                </c:pt>
                <c:pt idx="26">
                  <c:v>0.95561011811812535</c:v>
                </c:pt>
                <c:pt idx="27">
                  <c:v>0.95085715271986726</c:v>
                </c:pt>
                <c:pt idx="28">
                  <c:v>0.94565777781573401</c:v>
                </c:pt>
                <c:pt idx="29">
                  <c:v>0.9399793091445412</c:v>
                </c:pt>
                <c:pt idx="30">
                  <c:v>0.93378801758359864</c:v>
                </c:pt>
                <c:pt idx="31">
                  <c:v>0.92704930849733358</c:v>
                </c:pt>
                <c:pt idx="32">
                  <c:v>0.91972793984479229</c:v>
                </c:pt>
                <c:pt idx="33">
                  <c:v>0.9117882818437264</c:v>
                </c:pt>
                <c:pt idx="34">
                  <c:v>0.90319462062652056</c:v>
                </c:pt>
                <c:pt idx="35">
                  <c:v>0.89391150782648998</c:v>
                </c:pt>
                <c:pt idx="36">
                  <c:v>0.88390415738797801</c:v>
                </c:pt>
                <c:pt idx="37">
                  <c:v>0.87313889008798196</c:v>
                </c:pt>
                <c:pt idx="38">
                  <c:v>0.86158362528129606</c:v>
                </c:pt>
                <c:pt idx="39">
                  <c:v>0.84920841822998505</c:v>
                </c:pt>
                <c:pt idx="40">
                  <c:v>0.83598604005099597</c:v>
                </c:pt>
                <c:pt idx="41">
                  <c:v>0.82189259581891805</c:v>
                </c:pt>
                <c:pt idx="42">
                  <c:v>0.80690817470807996</c:v>
                </c:pt>
                <c:pt idx="43">
                  <c:v>0.79101752427199401</c:v>
                </c:pt>
                <c:pt idx="44">
                  <c:v>0.77421073907143401</c:v>
                </c:pt>
                <c:pt idx="45">
                  <c:v>0.75648395191908502</c:v>
                </c:pt>
                <c:pt idx="46">
                  <c:v>0.73784001406437394</c:v>
                </c:pt>
                <c:pt idx="47">
                  <c:v>0.71828914876446093</c:v>
                </c:pt>
                <c:pt idx="48">
                  <c:v>0.697849560955628</c:v>
                </c:pt>
                <c:pt idx="49">
                  <c:v>0.67654798424352203</c:v>
                </c:pt>
                <c:pt idx="50">
                  <c:v>0.65442014526949199</c:v>
                </c:pt>
                <c:pt idx="51">
                  <c:v>0.63151112478849603</c:v>
                </c:pt>
                <c:pt idx="52">
                  <c:v>0.60787559461886098</c:v>
                </c:pt>
                <c:pt idx="53">
                  <c:v>0.58357791010022897</c:v>
                </c:pt>
                <c:pt idx="54">
                  <c:v>0.55869203891987396</c:v>
                </c:pt>
                <c:pt idx="55">
                  <c:v>0.53330130922093699</c:v>
                </c:pt>
                <c:pt idx="56">
                  <c:v>0.50749796284855098</c:v>
                </c:pt>
                <c:pt idx="57">
                  <c:v>0.481382503451245</c:v>
                </c:pt>
                <c:pt idx="58">
                  <c:v>0.45506283392769697</c:v>
                </c:pt>
                <c:pt idx="59">
                  <c:v>0.42865318334083802</c:v>
                </c:pt>
                <c:pt idx="60">
                  <c:v>0.40227282981000501</c:v>
                </c:pt>
                <c:pt idx="61">
                  <c:v>0.37604463288029899</c:v>
                </c:pt>
                <c:pt idx="62">
                  <c:v>0.35009339624360802</c:v>
                </c:pt>
                <c:pt idx="63">
                  <c:v>0.32454408918091104</c:v>
                </c:pt>
                <c:pt idx="64">
                  <c:v>0.29951996239435397</c:v>
                </c:pt>
                <c:pt idx="65">
                  <c:v>0.27514060064606305</c:v>
                </c:pt>
                <c:pt idx="66">
                  <c:v>0.25151996043908798</c:v>
                </c:pt>
                <c:pt idx="67">
                  <c:v>0.228764445479679</c:v>
                </c:pt>
                <c:pt idx="68">
                  <c:v>0.20697107548076099</c:v>
                </c:pt>
                <c:pt idx="69">
                  <c:v>0.18622580467743199</c:v>
                </c:pt>
                <c:pt idx="70">
                  <c:v>0.16660204496895903</c:v>
                </c:pt>
                <c:pt idx="71">
                  <c:v>0.14815944471520504</c:v>
                </c:pt>
                <c:pt idx="72">
                  <c:v>0.13094296785488302</c:v>
                </c:pt>
                <c:pt idx="73">
                  <c:v>0.11498230927240805</c:v>
                </c:pt>
                <c:pt idx="74">
                  <c:v>0.10029167146249696</c:v>
                </c:pt>
                <c:pt idx="75">
                  <c:v>8.6869914921557045E-2</c:v>
                </c:pt>
                <c:pt idx="76">
                  <c:v>7.4701080868667002E-2</c:v>
                </c:pt>
                <c:pt idx="77">
                  <c:v>6.3755270523571994E-2</c:v>
                </c:pt>
                <c:pt idx="78">
                  <c:v>5.3989850988705013E-2</c:v>
                </c:pt>
                <c:pt idx="79">
                  <c:v>4.5350944583381958E-2</c:v>
                </c:pt>
                <c:pt idx="80">
                  <c:v>3.7775147037666046E-2</c:v>
                </c:pt>
                <c:pt idx="81">
                  <c:v>3.1191410979869993E-2</c:v>
                </c:pt>
                <c:pt idx="82">
                  <c:v>2.5523025229587049E-2</c:v>
                </c:pt>
                <c:pt idx="83">
                  <c:v>2.0689617944842031E-2</c:v>
                </c:pt>
                <c:pt idx="84">
                  <c:v>1.6609112857065012E-2</c:v>
                </c:pt>
                <c:pt idx="85">
                  <c:v>1.3199572607503041E-2</c:v>
                </c:pt>
                <c:pt idx="86">
                  <c:v>1.0380871271032044E-2</c:v>
                </c:pt>
                <c:pt idx="87">
                  <c:v>8.0761489827979593E-3</c:v>
                </c:pt>
                <c:pt idx="88">
                  <c:v>6.2130144390749598E-3</c:v>
                </c:pt>
                <c:pt idx="89">
                  <c:v>4.7244750569329641E-3</c:v>
                </c:pt>
                <c:pt idx="90">
                  <c:v>3.5495888104070117E-3</c:v>
                </c:pt>
                <c:pt idx="91">
                  <c:v>2.6338452872840534E-3</c:v>
                </c:pt>
                <c:pt idx="92">
                  <c:v>1.9292954920440142E-3</c:v>
                </c:pt>
                <c:pt idx="93">
                  <c:v>1.394459676168025E-3</c:v>
                </c:pt>
                <c:pt idx="94">
                  <c:v>9.940495371389968E-4</c:v>
                </c:pt>
                <c:pt idx="95">
                  <c:v>6.9854526352897128E-4</c:v>
                </c:pt>
                <c:pt idx="96">
                  <c:v>4.8366913525699218E-4</c:v>
                </c:pt>
                <c:pt idx="97">
                  <c:v>3.2979596352300522E-4</c:v>
                </c:pt>
                <c:pt idx="98">
                  <c:v>2.2133700987703175E-4</c:v>
                </c:pt>
                <c:pt idx="99">
                  <c:v>1.4612872395702858E-4</c:v>
                </c:pt>
                <c:pt idx="100">
                  <c:v>9.4851314310973045E-5</c:v>
                </c:pt>
                <c:pt idx="101">
                  <c:v>6.0495442655961185E-5</c:v>
                </c:pt>
                <c:pt idx="102">
                  <c:v>3.788877361199372E-5</c:v>
                </c:pt>
                <c:pt idx="103">
                  <c:v>2.32881760580117E-5</c:v>
                </c:pt>
                <c:pt idx="104">
                  <c:v>1.403838070301866E-5</c:v>
                </c:pt>
                <c:pt idx="105">
                  <c:v>8.2940291440403158E-6</c:v>
                </c:pt>
                <c:pt idx="106">
                  <c:v>4.799345182049386E-6</c:v>
                </c:pt>
                <c:pt idx="107">
                  <c:v>2.7180495160150642E-6</c:v>
                </c:pt>
                <c:pt idx="108">
                  <c:v>1.5054716610007901E-6</c:v>
                </c:pt>
                <c:pt idx="109">
                  <c:v>8.1488820302677567E-7</c:v>
                </c:pt>
                <c:pt idx="110">
                  <c:v>4.3071818900397574E-7</c:v>
                </c:pt>
                <c:pt idx="111">
                  <c:v>2.2212958195044763E-7</c:v>
                </c:pt>
                <c:pt idx="112">
                  <c:v>1.1167969704573011E-7</c:v>
                </c:pt>
                <c:pt idx="113">
                  <c:v>5.4691686957042407E-8</c:v>
                </c:pt>
                <c:pt idx="114">
                  <c:v>2.606512794489646E-8</c:v>
                </c:pt>
                <c:pt idx="115">
                  <c:v>1.2077837951984804E-8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FD-42AD-AA43-418F57BB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7267"/>
        <c:axId val="818008441"/>
      </c:lineChart>
      <c:catAx>
        <c:axId val="134047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Arial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18008441"/>
        <c:crosses val="autoZero"/>
        <c:auto val="1"/>
        <c:lblAlgn val="ctr"/>
        <c:lblOffset val="100"/>
        <c:noMultiLvlLbl val="1"/>
      </c:catAx>
      <c:valAx>
        <c:axId val="81800844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404726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Renewed Every-year Net Premium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'Premium Calculation'!$K$17</c:f>
              <c:strCache>
                <c:ptCount val="1"/>
                <c:pt idx="0">
                  <c:v>Male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'Premium Calculation'!$J$18:$J$37</c:f>
              <c:numCache>
                <c:formatCode>General</c:formatCode>
                <c:ptCount val="2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</c:numCache>
            </c:numRef>
          </c:cat>
          <c:val>
            <c:numRef>
              <c:f>'Premium Calculation'!$K$18:$K$37</c:f>
              <c:numCache>
                <c:formatCode>#,##0.00</c:formatCode>
                <c:ptCount val="20"/>
                <c:pt idx="0">
                  <c:v>2323662.9925734187</c:v>
                </c:pt>
                <c:pt idx="1">
                  <c:v>2482078.380365686</c:v>
                </c:pt>
                <c:pt idx="2">
                  <c:v>2646791.9804884442</c:v>
                </c:pt>
                <c:pt idx="3">
                  <c:v>2817498.1594460546</c:v>
                </c:pt>
                <c:pt idx="4">
                  <c:v>2993813.4548098301</c:v>
                </c:pt>
                <c:pt idx="5">
                  <c:v>3175273.8413198986</c:v>
                </c:pt>
                <c:pt idx="6">
                  <c:v>3361333.2340853768</c:v>
                </c:pt>
                <c:pt idx="7">
                  <c:v>3551363.4526512516</c:v>
                </c:pt>
                <c:pt idx="8">
                  <c:v>3744655.860569525</c:v>
                </c:pt>
                <c:pt idx="9">
                  <c:v>3940424.8755411473</c:v>
                </c:pt>
                <c:pt idx="10">
                  <c:v>4137813.5138144461</c:v>
                </c:pt>
                <c:pt idx="11">
                  <c:v>4335901.0883069709</c:v>
                </c:pt>
                <c:pt idx="12">
                  <c:v>4533713.1223287666</c:v>
                </c:pt>
                <c:pt idx="13">
                  <c:v>4730233.4699644037</c:v>
                </c:pt>
                <c:pt idx="14">
                  <c:v>4924418.551094153</c:v>
                </c:pt>
                <c:pt idx="15">
                  <c:v>5115213.515662984</c:v>
                </c:pt>
                <c:pt idx="16">
                  <c:v>5301570.0511993738</c:v>
                </c:pt>
                <c:pt idx="17">
                  <c:v>5482465.4439560706</c:v>
                </c:pt>
                <c:pt idx="18">
                  <c:v>5656922.4027210604</c:v>
                </c:pt>
                <c:pt idx="19">
                  <c:v>5824103.7306538606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8-4992-8426-187452A7495C}"/>
            </c:ext>
          </c:extLst>
        </c:ser>
        <c:ser>
          <c:idx val="1"/>
          <c:order val="1"/>
          <c:tx>
            <c:strRef>
              <c:f>'Premium Calculation'!$L$17</c:f>
              <c:strCache>
                <c:ptCount val="1"/>
                <c:pt idx="0">
                  <c:v>Female</c:v>
                </c:pt>
              </c:strCache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'Premium Calculation'!$J$18:$J$37</c:f>
              <c:numCache>
                <c:formatCode>General</c:formatCode>
                <c:ptCount val="2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</c:numCache>
            </c:numRef>
          </c:cat>
          <c:val>
            <c:numRef>
              <c:f>'Premium Calculation'!$L$18:$L$37</c:f>
              <c:numCache>
                <c:formatCode>#,##0.00</c:formatCode>
                <c:ptCount val="20"/>
                <c:pt idx="0">
                  <c:v>2520478.3867133101</c:v>
                </c:pt>
                <c:pt idx="1">
                  <c:v>2687564.7784480117</c:v>
                </c:pt>
                <c:pt idx="2">
                  <c:v>2859949.9511819147</c:v>
                </c:pt>
                <c:pt idx="3">
                  <c:v>3037164.5307879751</c:v>
                </c:pt>
                <c:pt idx="4">
                  <c:v>3218669.0357121136</c:v>
                </c:pt>
                <c:pt idx="5">
                  <c:v>3403855.7141397567</c:v>
                </c:pt>
                <c:pt idx="6">
                  <c:v>3592051.8023845241</c:v>
                </c:pt>
                <c:pt idx="7">
                  <c:v>3782524.2794950013</c:v>
                </c:pt>
                <c:pt idx="8">
                  <c:v>3974486.1582661807</c:v>
                </c:pt>
                <c:pt idx="9">
                  <c:v>4167104.3117657178</c:v>
                </c:pt>
                <c:pt idx="10">
                  <c:v>4359508.7878893977</c:v>
                </c:pt>
                <c:pt idx="11">
                  <c:v>4550803.515423906</c:v>
                </c:pt>
                <c:pt idx="12">
                  <c:v>4740078.2358324993</c:v>
                </c:pt>
                <c:pt idx="13">
                  <c:v>4926421.4944615271</c:v>
                </c:pt>
                <c:pt idx="14">
                  <c:v>5108934.3633354297</c:v>
                </c:pt>
                <c:pt idx="15">
                  <c:v>5286744.6538581531</c:v>
                </c:pt>
                <c:pt idx="16">
                  <c:v>5459021.2270063171</c:v>
                </c:pt>
                <c:pt idx="17">
                  <c:v>5624988.029898352</c:v>
                </c:pt>
                <c:pt idx="18">
                  <c:v>5783937.4515854474</c:v>
                </c:pt>
                <c:pt idx="19">
                  <c:v>5935242.5869125063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8-4992-8426-187452A7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955117"/>
        <c:axId val="216921577"/>
      </c:lineChart>
      <c:catAx>
        <c:axId val="672955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921577"/>
        <c:crosses val="autoZero"/>
        <c:auto val="1"/>
        <c:lblAlgn val="ctr"/>
        <c:lblOffset val="100"/>
        <c:noMultiLvlLbl val="1"/>
      </c:catAx>
      <c:valAx>
        <c:axId val="216921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9551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chart" Target="../charts/chart2.xml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3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0</xdr:row>
      <xdr:rowOff>19050</xdr:rowOff>
    </xdr:from>
    <xdr:ext cx="16192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269800" y="3689513"/>
          <a:ext cx="1524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</xdr:col>
      <xdr:colOff>219075</xdr:colOff>
      <xdr:row>0</xdr:row>
      <xdr:rowOff>9525</xdr:rowOff>
    </xdr:from>
    <xdr:ext cx="200025" cy="190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250750" y="3689513"/>
          <a:ext cx="1905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219075</xdr:colOff>
      <xdr:row>0</xdr:row>
      <xdr:rowOff>0</xdr:rowOff>
    </xdr:from>
    <xdr:ext cx="209550" cy="1905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245988" y="3689513"/>
          <a:ext cx="2000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257175</xdr:colOff>
      <xdr:row>0</xdr:row>
      <xdr:rowOff>0</xdr:rowOff>
    </xdr:from>
    <xdr:ext cx="209550" cy="190500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245988" y="3689513"/>
          <a:ext cx="2000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314325</xdr:colOff>
      <xdr:row>0</xdr:row>
      <xdr:rowOff>0</xdr:rowOff>
    </xdr:from>
    <xdr:ext cx="209550" cy="190500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245988" y="3689513"/>
          <a:ext cx="2000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19</xdr:row>
      <xdr:rowOff>152400</xdr:rowOff>
    </xdr:from>
    <xdr:ext cx="6524625" cy="66675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088450" y="3451388"/>
          <a:ext cx="6515100" cy="657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simbol komutasi hasil perkalian dari faktor diskon (v) pangkat usia x dengan banyaknya pemegang polis berusia x tahun yang berkaitan dengan jumlah orang yang bertahan hidup untuk kasus diskrit  (nilai sekarang dari pembayaran sebesar 1 yang dilakukan tiap individu berusia x tahun)</a:t>
          </a:r>
          <a:endParaRPr sz="1100"/>
        </a:p>
      </xdr:txBody>
    </xdr:sp>
    <xdr:clientData fLocksWithSheet="0"/>
  </xdr:oneCellAnchor>
  <xdr:oneCellAnchor>
    <xdr:from>
      <xdr:col>13</xdr:col>
      <xdr:colOff>590550</xdr:colOff>
      <xdr:row>24</xdr:row>
      <xdr:rowOff>0</xdr:rowOff>
    </xdr:from>
    <xdr:ext cx="4200525" cy="647700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1741150" y="4483100"/>
          <a:ext cx="4200525" cy="647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simbol komutasi jumlahan dari  dengan i = 0 sampai dengan usia tertinggi yang menyatakan akumulasi nilai sekarang semua pembayaran sebesar 1 yang dilakukan individu berusia x tahun sampai usia maksimum 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28</xdr:row>
      <xdr:rowOff>0</xdr:rowOff>
    </xdr:from>
    <xdr:ext cx="4219575" cy="647700"/>
    <xdr:sp macro="" textlink="">
      <xdr:nvSpPr>
        <xdr:cNvPr id="9" name="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240975" y="3460913"/>
          <a:ext cx="4210050" cy="638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simbol komutasi yang berkaitan dengan jumlah orang yang bertahan hidup untuk kasus kontinu. dengan rumus 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32</xdr:row>
      <xdr:rowOff>0</xdr:rowOff>
    </xdr:from>
    <xdr:ext cx="4219575" cy="647700"/>
    <xdr:sp macro="" textlink="">
      <xdr:nvSpPr>
        <xdr:cNvPr id="10" name="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240975" y="3460913"/>
          <a:ext cx="4210050" cy="638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probability of surviving into the next age group.  is similar to , except that  describes survival from one age group to the next while  describes survival form one exact age to the next.</a:t>
          </a:r>
          <a:endParaRPr sz="1100"/>
        </a:p>
      </xdr:txBody>
    </xdr:sp>
    <xdr:clientData fLocksWithSheet="0"/>
  </xdr:oneCellAnchor>
  <xdr:oneCellAnchor>
    <xdr:from>
      <xdr:col>8</xdr:col>
      <xdr:colOff>571500</xdr:colOff>
      <xdr:row>1</xdr:row>
      <xdr:rowOff>171450</xdr:rowOff>
    </xdr:from>
    <xdr:ext cx="4819650" cy="3000375"/>
    <xdr:pic>
      <xdr:nvPicPr>
        <xdr:cNvPr id="11" name="image6.png" title="Imag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47625</xdr:colOff>
      <xdr:row>3</xdr:row>
      <xdr:rowOff>38100</xdr:rowOff>
    </xdr:from>
    <xdr:ext cx="4838700" cy="2886075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104775</xdr:colOff>
      <xdr:row>36</xdr:row>
      <xdr:rowOff>85725</xdr:rowOff>
    </xdr:from>
    <xdr:ext cx="5324475" cy="2790825"/>
    <xdr:pic>
      <xdr:nvPicPr>
        <xdr:cNvPr id="13" name="image8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</xdr:row>
      <xdr:rowOff>0</xdr:rowOff>
    </xdr:from>
    <xdr:ext cx="904875" cy="1495425"/>
    <xdr:pic>
      <xdr:nvPicPr>
        <xdr:cNvPr id="14" name="image4.png" title="Imag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139700</xdr:colOff>
      <xdr:row>0</xdr:row>
      <xdr:rowOff>0</xdr:rowOff>
    </xdr:from>
    <xdr:ext cx="5391150" cy="200025"/>
    <xdr:pic>
      <xdr:nvPicPr>
        <xdr:cNvPr id="15" name="image9.png" title="Imag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>
          <a:grayscl/>
        </a:blip>
        <a:stretch>
          <a:fillRect/>
        </a:stretch>
      </xdr:blipFill>
      <xdr:spPr>
        <a:xfrm>
          <a:off x="2006600" y="0"/>
          <a:ext cx="53911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228600" cy="200025"/>
    <xdr:pic>
      <xdr:nvPicPr>
        <xdr:cNvPr id="16" name="image2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24</xdr:row>
      <xdr:rowOff>0</xdr:rowOff>
    </xdr:from>
    <xdr:ext cx="219075" cy="200025"/>
    <xdr:pic>
      <xdr:nvPicPr>
        <xdr:cNvPr id="17" name="image5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28</xdr:row>
      <xdr:rowOff>0</xdr:rowOff>
    </xdr:from>
    <xdr:ext cx="219075" cy="200025"/>
    <xdr:pic>
      <xdr:nvPicPr>
        <xdr:cNvPr id="18" name="image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32</xdr:row>
      <xdr:rowOff>0</xdr:rowOff>
    </xdr:from>
    <xdr:ext cx="180975" cy="200025"/>
    <xdr:pic>
      <xdr:nvPicPr>
        <xdr:cNvPr id="19" name="image3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0</xdr:row>
      <xdr:rowOff>19050</xdr:rowOff>
    </xdr:from>
    <xdr:ext cx="16192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269800" y="3689513"/>
          <a:ext cx="1524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</xdr:col>
      <xdr:colOff>219075</xdr:colOff>
      <xdr:row>0</xdr:row>
      <xdr:rowOff>9525</xdr:rowOff>
    </xdr:from>
    <xdr:ext cx="200025" cy="190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5250750" y="3689513"/>
          <a:ext cx="1905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219075</xdr:colOff>
      <xdr:row>0</xdr:row>
      <xdr:rowOff>0</xdr:rowOff>
    </xdr:from>
    <xdr:ext cx="209550" cy="1905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245988" y="3689513"/>
          <a:ext cx="2000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257175</xdr:colOff>
      <xdr:row>0</xdr:row>
      <xdr:rowOff>0</xdr:rowOff>
    </xdr:from>
    <xdr:ext cx="209550" cy="190500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245988" y="3689513"/>
          <a:ext cx="2000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314325</xdr:colOff>
      <xdr:row>0</xdr:row>
      <xdr:rowOff>0</xdr:rowOff>
    </xdr:from>
    <xdr:ext cx="209550" cy="190500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5245988" y="3689513"/>
          <a:ext cx="2000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114300</xdr:colOff>
      <xdr:row>20</xdr:row>
      <xdr:rowOff>0</xdr:rowOff>
    </xdr:from>
    <xdr:ext cx="657225" cy="1905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5022150" y="3689513"/>
          <a:ext cx="6477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123825</xdr:colOff>
      <xdr:row>21</xdr:row>
      <xdr:rowOff>0</xdr:rowOff>
    </xdr:from>
    <xdr:ext cx="876300" cy="4762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4912613" y="3546638"/>
          <a:ext cx="86677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85725</xdr:colOff>
      <xdr:row>23</xdr:row>
      <xdr:rowOff>104775</xdr:rowOff>
    </xdr:from>
    <xdr:ext cx="790575" cy="2667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4955475" y="3651413"/>
          <a:ext cx="781050" cy="2571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149225</xdr:colOff>
      <xdr:row>0</xdr:row>
      <xdr:rowOff>0</xdr:rowOff>
    </xdr:from>
    <xdr:ext cx="5610225" cy="200025"/>
    <xdr:pic>
      <xdr:nvPicPr>
        <xdr:cNvPr id="7" name="image9.png" title="Imag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6075" y="0"/>
          <a:ext cx="5610225" cy="200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304800</xdr:colOff>
      <xdr:row>15</xdr:row>
      <xdr:rowOff>180975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0</xdr:row>
      <xdr:rowOff>9525</xdr:rowOff>
    </xdr:from>
    <xdr:ext cx="5362575" cy="1123950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463550</xdr:colOff>
      <xdr:row>6</xdr:row>
      <xdr:rowOff>161925</xdr:rowOff>
    </xdr:from>
    <xdr:ext cx="5422900" cy="1260475"/>
    <xdr:pic>
      <xdr:nvPicPr>
        <xdr:cNvPr id="4" name="image10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75550" y="1266825"/>
          <a:ext cx="5422900" cy="1260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31</xdr:row>
      <xdr:rowOff>38100</xdr:rowOff>
    </xdr:from>
    <xdr:ext cx="609600" cy="314325"/>
    <xdr:pic>
      <xdr:nvPicPr>
        <xdr:cNvPr id="5" name="image12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31</xdr:row>
      <xdr:rowOff>38100</xdr:rowOff>
    </xdr:from>
    <xdr:ext cx="609600" cy="314325"/>
    <xdr:pic>
      <xdr:nvPicPr>
        <xdr:cNvPr id="6" name="image12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12" sqref="F12"/>
    </sheetView>
  </sheetViews>
  <sheetFormatPr defaultColWidth="14.453125" defaultRowHeight="15" customHeight="1"/>
  <cols>
    <col min="1" max="1" width="8.7265625" customWidth="1"/>
    <col min="2" max="2" width="17.453125" customWidth="1"/>
    <col min="3" max="3" width="18" customWidth="1"/>
    <col min="4" max="4" width="8.7265625" customWidth="1"/>
    <col min="5" max="5" width="10.7265625" customWidth="1"/>
    <col min="6" max="6" width="16.26953125" customWidth="1"/>
  </cols>
  <sheetData>
    <row r="1" spans="1:6">
      <c r="A1" s="27" t="s">
        <v>0</v>
      </c>
      <c r="B1" s="28" t="s">
        <v>40</v>
      </c>
      <c r="C1" s="27" t="s">
        <v>41</v>
      </c>
      <c r="D1" s="27" t="s">
        <v>0</v>
      </c>
      <c r="E1" s="29" t="s">
        <v>38</v>
      </c>
      <c r="F1" s="29" t="s">
        <v>39</v>
      </c>
    </row>
    <row r="2" spans="1:6" ht="14.5">
      <c r="A2" s="30">
        <v>0</v>
      </c>
      <c r="B2" s="30">
        <v>3.3829055756599202E-3</v>
      </c>
      <c r="C2" s="30">
        <v>2.3081183405513398E-3</v>
      </c>
      <c r="D2" s="30">
        <v>0</v>
      </c>
      <c r="E2" s="31">
        <f t="shared" ref="E2:F2" si="0">1-B2</f>
        <v>0.9966170944243401</v>
      </c>
      <c r="F2" s="31">
        <f t="shared" si="0"/>
        <v>0.99769188165944866</v>
      </c>
    </row>
    <row r="3" spans="1:6" ht="14.5">
      <c r="A3" s="30">
        <v>1</v>
      </c>
      <c r="B3" s="30">
        <v>3.7505812711530798E-3</v>
      </c>
      <c r="C3" s="30">
        <v>2.60828393477668E-3</v>
      </c>
      <c r="D3" s="30">
        <v>1</v>
      </c>
      <c r="E3" s="31">
        <f t="shared" ref="E3:F3" si="1">1-B3</f>
        <v>0.99624941872884687</v>
      </c>
      <c r="F3" s="31">
        <f t="shared" si="1"/>
        <v>0.99739171606522337</v>
      </c>
    </row>
    <row r="4" spans="1:6" ht="14.5">
      <c r="A4" s="30">
        <v>2</v>
      </c>
      <c r="B4" s="30">
        <v>4.1573186353318697E-3</v>
      </c>
      <c r="C4" s="30">
        <v>2.9459399461493501E-3</v>
      </c>
      <c r="D4" s="30">
        <v>2</v>
      </c>
      <c r="E4" s="31">
        <f t="shared" ref="E4:F4" si="2">1-B4</f>
        <v>0.99584268136466814</v>
      </c>
      <c r="F4" s="31">
        <f t="shared" si="2"/>
        <v>0.99705406005385067</v>
      </c>
    </row>
    <row r="5" spans="1:6" ht="14.5">
      <c r="A5" s="30">
        <v>3</v>
      </c>
      <c r="B5" s="30">
        <v>4.6071221683271499E-3</v>
      </c>
      <c r="C5" s="30">
        <v>3.3255070390944301E-3</v>
      </c>
      <c r="D5" s="30">
        <v>3</v>
      </c>
      <c r="E5" s="31">
        <f t="shared" ref="E5:F5" si="3">1-B5</f>
        <v>0.99539287783167285</v>
      </c>
      <c r="F5" s="31">
        <f t="shared" si="3"/>
        <v>0.9966744929609056</v>
      </c>
    </row>
    <row r="6" spans="1:6" ht="14.5">
      <c r="A6" s="30">
        <v>4</v>
      </c>
      <c r="B6" s="30">
        <v>5.1043834736797999E-3</v>
      </c>
      <c r="C6" s="30">
        <v>3.7518833467769601E-3</v>
      </c>
      <c r="D6" s="30">
        <v>4</v>
      </c>
      <c r="E6" s="31">
        <f t="shared" ref="E6:F6" si="4">1-B6</f>
        <v>0.99489561652632019</v>
      </c>
      <c r="F6" s="31">
        <f t="shared" si="4"/>
        <v>0.99624811665322299</v>
      </c>
    </row>
    <row r="7" spans="1:6" ht="14.5">
      <c r="A7" s="30">
        <v>5</v>
      </c>
      <c r="B7" s="30">
        <v>5.65391489847998E-3</v>
      </c>
      <c r="C7" s="30">
        <v>4.2304887876966199E-3</v>
      </c>
      <c r="D7" s="30">
        <v>5</v>
      </c>
      <c r="E7" s="31">
        <f t="shared" ref="E7:F7" si="5">1-B7</f>
        <v>0.99434608510152001</v>
      </c>
      <c r="F7" s="31">
        <f t="shared" si="5"/>
        <v>0.99576951121230339</v>
      </c>
    </row>
    <row r="8" spans="1:6" ht="14.5">
      <c r="A8" s="30">
        <v>6</v>
      </c>
      <c r="B8" s="30">
        <v>6.2609854786684696E-3</v>
      </c>
      <c r="C8" s="30">
        <v>4.7673122884620703E-3</v>
      </c>
      <c r="D8" s="30">
        <v>6</v>
      </c>
      <c r="E8" s="31">
        <f t="shared" ref="E8:F8" si="6">1-B8</f>
        <v>0.99373901452133151</v>
      </c>
      <c r="F8" s="31">
        <f t="shared" si="6"/>
        <v>0.99523268771153794</v>
      </c>
    </row>
    <row r="9" spans="1:6" ht="14.5">
      <c r="A9" s="30">
        <v>7</v>
      </c>
      <c r="B9" s="30">
        <v>6.9313592411777902E-3</v>
      </c>
      <c r="C9" s="30">
        <v>5.3689618912829903E-3</v>
      </c>
      <c r="D9" s="30">
        <v>7</v>
      </c>
      <c r="E9" s="31">
        <f t="shared" ref="E9:F9" si="7">1-B9</f>
        <v>0.99306864075882217</v>
      </c>
      <c r="F9" s="31">
        <f t="shared" si="7"/>
        <v>0.994631038108717</v>
      </c>
    </row>
    <row r="10" spans="1:6" ht="14.5">
      <c r="A10" s="30">
        <v>8</v>
      </c>
      <c r="B10" s="30">
        <v>7.6713358939271403E-3</v>
      </c>
      <c r="C10" s="30">
        <v>6.0427176766463097E-3</v>
      </c>
      <c r="D10" s="30">
        <v>8</v>
      </c>
      <c r="E10" s="31">
        <f t="shared" ref="E10:F10" si="8">1-B10</f>
        <v>0.9923286641060729</v>
      </c>
      <c r="F10" s="31">
        <f t="shared" si="8"/>
        <v>0.99395728232335367</v>
      </c>
    </row>
    <row r="11" spans="1:6" ht="14.5">
      <c r="A11" s="30">
        <v>9</v>
      </c>
      <c r="B11" s="30">
        <v>8.4877939088844109E-3</v>
      </c>
      <c r="C11" s="30">
        <v>6.7965873742365599E-3</v>
      </c>
      <c r="D11" s="30">
        <v>9</v>
      </c>
      <c r="E11" s="31">
        <f t="shared" ref="E11:F11" si="9">1-B11</f>
        <v>0.99151220609111557</v>
      </c>
      <c r="F11" s="31">
        <f t="shared" si="9"/>
        <v>0.99320341262576339</v>
      </c>
    </row>
    <row r="12" spans="1:6" ht="14.5">
      <c r="A12" s="30">
        <v>10</v>
      </c>
      <c r="B12" s="30">
        <v>9.3882359717175606E-3</v>
      </c>
      <c r="C12" s="30">
        <v>7.6393644674512696E-3</v>
      </c>
      <c r="D12" s="30">
        <v>10</v>
      </c>
      <c r="E12" s="31">
        <f t="shared" ref="E12:F12" si="10">1-B12</f>
        <v>0.99061176402828244</v>
      </c>
      <c r="F12" s="31">
        <f t="shared" si="10"/>
        <v>0.99236063553254872</v>
      </c>
    </row>
    <row r="13" spans="1:6" ht="14.5">
      <c r="A13" s="30">
        <v>11</v>
      </c>
      <c r="B13" s="30">
        <v>1.03808367331628E-2</v>
      </c>
      <c r="C13" s="30">
        <v>8.5806885178953303E-3</v>
      </c>
      <c r="D13" s="30">
        <v>11</v>
      </c>
      <c r="E13" s="31">
        <f t="shared" ref="E13:F13" si="11">1-B13</f>
        <v>0.98961916326683719</v>
      </c>
      <c r="F13" s="31">
        <f t="shared" si="11"/>
        <v>0.99141931148210471</v>
      </c>
    </row>
    <row r="14" spans="1:6" ht="14.5">
      <c r="A14" s="30">
        <v>12</v>
      </c>
      <c r="B14" s="30">
        <v>1.1474492751261899E-2</v>
      </c>
      <c r="C14" s="30">
        <v>9.6311073451031803E-3</v>
      </c>
      <c r="D14" s="30">
        <v>12</v>
      </c>
      <c r="E14" s="31">
        <f t="shared" ref="E14:F14" si="12">1-B14</f>
        <v>0.98852550724873811</v>
      </c>
      <c r="F14" s="31">
        <f t="shared" si="12"/>
        <v>0.9903688926548968</v>
      </c>
    </row>
    <row r="15" spans="1:6" ht="14.5">
      <c r="A15" s="30">
        <v>13</v>
      </c>
      <c r="B15" s="30">
        <v>1.2678874459136E-2</v>
      </c>
      <c r="C15" s="30">
        <v>1.08021405926036E-2</v>
      </c>
      <c r="D15" s="30">
        <v>13</v>
      </c>
      <c r="E15" s="31">
        <f t="shared" ref="E15:F15" si="13">1-B15</f>
        <v>0.98732112554086404</v>
      </c>
      <c r="F15" s="31">
        <f t="shared" si="13"/>
        <v>0.98919785940739635</v>
      </c>
    </row>
    <row r="16" spans="1:6" ht="14.5">
      <c r="A16" s="30">
        <v>14</v>
      </c>
      <c r="B16" s="30">
        <v>1.4004479928998999E-2</v>
      </c>
      <c r="C16" s="30">
        <v>1.2106344093609099E-2</v>
      </c>
      <c r="D16" s="30">
        <v>14</v>
      </c>
      <c r="E16" s="31">
        <f t="shared" ref="E16:F16" si="14">1-B16</f>
        <v>0.985995520071001</v>
      </c>
      <c r="F16" s="31">
        <f t="shared" si="14"/>
        <v>0.98789365590639089</v>
      </c>
    </row>
    <row r="17" spans="1:6" ht="14.5">
      <c r="A17" s="30">
        <v>15</v>
      </c>
      <c r="B17" s="30">
        <v>1.5462690128664599E-2</v>
      </c>
      <c r="C17" s="30">
        <v>1.3557374317557399E-2</v>
      </c>
      <c r="D17" s="30">
        <v>15</v>
      </c>
      <c r="E17" s="31">
        <f t="shared" ref="E17:F17" si="15">1-B17</f>
        <v>0.98453730987133536</v>
      </c>
      <c r="F17" s="31">
        <f t="shared" si="15"/>
        <v>0.98644262568244256</v>
      </c>
    </row>
    <row r="18" spans="1:6" ht="14.5">
      <c r="A18" s="30">
        <v>16</v>
      </c>
      <c r="B18" s="30">
        <v>1.7065825280862101E-2</v>
      </c>
      <c r="C18" s="30">
        <v>1.51700520321896E-2</v>
      </c>
      <c r="D18" s="30">
        <v>16</v>
      </c>
      <c r="E18" s="31">
        <f t="shared" ref="E18:F18" si="16">1-B18</f>
        <v>0.98293417471913791</v>
      </c>
      <c r="F18" s="31">
        <f t="shared" si="16"/>
        <v>0.98482994796781043</v>
      </c>
    </row>
    <row r="19" spans="1:6" ht="14.5">
      <c r="A19" s="30">
        <v>17</v>
      </c>
      <c r="B19" s="30">
        <v>1.8827201837254101E-2</v>
      </c>
      <c r="C19" s="30">
        <v>1.6960424154855502E-2</v>
      </c>
      <c r="D19" s="30">
        <v>17</v>
      </c>
      <c r="E19" s="31">
        <f t="shared" ref="E19:F19" si="17">1-B19</f>
        <v>0.98117279816274594</v>
      </c>
      <c r="F19" s="31">
        <f t="shared" si="17"/>
        <v>0.98303957584514445</v>
      </c>
    </row>
    <row r="20" spans="1:6" ht="14.5">
      <c r="A20" s="30">
        <v>18</v>
      </c>
      <c r="B20" s="30">
        <v>2.07611894672016E-2</v>
      </c>
      <c r="C20" s="30">
        <v>1.89458225917499E-2</v>
      </c>
      <c r="D20" s="30">
        <v>18</v>
      </c>
      <c r="E20" s="31">
        <f t="shared" ref="E20:F20" si="18">1-B20</f>
        <v>0.97923881053279838</v>
      </c>
      <c r="F20" s="31">
        <f t="shared" si="18"/>
        <v>0.98105417740825007</v>
      </c>
    </row>
    <row r="21" spans="1:6" ht="15.75" customHeight="1">
      <c r="A21" s="30">
        <v>19</v>
      </c>
      <c r="B21" s="30">
        <v>2.2883267335214501E-2</v>
      </c>
      <c r="C21" s="30">
        <v>2.1144918675744799E-2</v>
      </c>
      <c r="D21" s="30">
        <v>19</v>
      </c>
      <c r="E21" s="31">
        <f t="shared" ref="E21:F21" si="19">1-B21</f>
        <v>0.97711673266478549</v>
      </c>
      <c r="F21" s="31">
        <f t="shared" si="19"/>
        <v>0.97885508132425525</v>
      </c>
    </row>
    <row r="22" spans="1:6" ht="15.75" customHeight="1">
      <c r="A22" s="30">
        <v>20</v>
      </c>
      <c r="B22" s="30">
        <v>2.5210078799953201E-2</v>
      </c>
      <c r="C22" s="30">
        <v>2.35777716139376E-2</v>
      </c>
      <c r="D22" s="30">
        <v>20</v>
      </c>
      <c r="E22" s="31">
        <f t="shared" ref="E22:F22" si="20">1-B22</f>
        <v>0.97478992120004682</v>
      </c>
      <c r="F22" s="31">
        <f t="shared" si="20"/>
        <v>0.97642222838606241</v>
      </c>
    </row>
    <row r="23" spans="1:6" ht="15.75" customHeight="1">
      <c r="A23" s="30">
        <v>21</v>
      </c>
      <c r="B23" s="30">
        <v>2.7759483511136201E-2</v>
      </c>
      <c r="C23" s="30">
        <v>2.6265869147231499E-2</v>
      </c>
      <c r="D23" s="30">
        <v>21</v>
      </c>
      <c r="E23" s="31">
        <f t="shared" ref="E23:F23" si="21">1-B23</f>
        <v>0.97224051648886378</v>
      </c>
      <c r="F23" s="31">
        <f t="shared" si="21"/>
        <v>0.9737341308527685</v>
      </c>
    </row>
    <row r="24" spans="1:6" ht="15.75" customHeight="1">
      <c r="A24" s="30">
        <v>22</v>
      </c>
      <c r="B24" s="30">
        <v>3.0550605708575099E-2</v>
      </c>
      <c r="C24" s="30">
        <v>2.9232158409271899E-2</v>
      </c>
      <c r="D24" s="30">
        <v>22</v>
      </c>
      <c r="E24" s="31">
        <f t="shared" ref="E24:F24" si="22">1-B24</f>
        <v>0.96944939429142485</v>
      </c>
      <c r="F24" s="31">
        <f t="shared" si="22"/>
        <v>0.97076784159072815</v>
      </c>
    </row>
    <row r="25" spans="1:6" ht="15.75" customHeight="1">
      <c r="A25" s="30">
        <v>23</v>
      </c>
      <c r="B25" s="30">
        <v>3.3603877339988701E-2</v>
      </c>
      <c r="C25" s="30">
        <v>3.25010647548854E-2</v>
      </c>
      <c r="D25" s="30">
        <v>23</v>
      </c>
      <c r="E25" s="31">
        <f t="shared" ref="E25:F25" si="23">1-B25</f>
        <v>0.96639612266001129</v>
      </c>
      <c r="F25" s="31">
        <f t="shared" si="23"/>
        <v>0.96749893524511466</v>
      </c>
    </row>
    <row r="26" spans="1:6" ht="15.75" customHeight="1">
      <c r="A26" s="30">
        <v>24</v>
      </c>
      <c r="B26" s="30">
        <v>3.6941074411944101E-2</v>
      </c>
      <c r="C26" s="30">
        <v>3.6098496113857098E-2</v>
      </c>
      <c r="D26" s="30">
        <v>24</v>
      </c>
      <c r="E26" s="31">
        <f t="shared" ref="E26:F26" si="24">1-B26</f>
        <v>0.96305892558805595</v>
      </c>
      <c r="F26" s="31">
        <f t="shared" si="24"/>
        <v>0.96390150388614293</v>
      </c>
    </row>
    <row r="27" spans="1:6" ht="15.75" customHeight="1">
      <c r="A27" s="30">
        <v>25</v>
      </c>
      <c r="B27" s="30">
        <v>4.0585344772528703E-2</v>
      </c>
      <c r="C27" s="30">
        <v>4.0051830220640502E-2</v>
      </c>
      <c r="D27" s="30">
        <v>25</v>
      </c>
      <c r="E27" s="31">
        <f t="shared" ref="E27:F27" si="25">1-B27</f>
        <v>0.95941465522747127</v>
      </c>
      <c r="F27" s="31">
        <f t="shared" si="25"/>
        <v>0.95994816977935948</v>
      </c>
    </row>
    <row r="28" spans="1:6" ht="15.75" customHeight="1">
      <c r="A28" s="30">
        <v>26</v>
      </c>
      <c r="B28" s="30">
        <v>4.4561225297237599E-2</v>
      </c>
      <c r="C28" s="30">
        <v>4.43898818818746E-2</v>
      </c>
      <c r="D28" s="30">
        <v>26</v>
      </c>
      <c r="E28" s="31">
        <f t="shared" ref="E28:F28" si="26">1-B28</f>
        <v>0.95543877470276239</v>
      </c>
      <c r="F28" s="31">
        <f t="shared" si="26"/>
        <v>0.95561011811812535</v>
      </c>
    </row>
    <row r="29" spans="1:6" ht="15.75" customHeight="1">
      <c r="A29" s="30">
        <v>27</v>
      </c>
      <c r="B29" s="30">
        <v>4.88946462140235E-2</v>
      </c>
      <c r="C29" s="30">
        <v>4.9142847280132698E-2</v>
      </c>
      <c r="D29" s="30">
        <v>27</v>
      </c>
      <c r="E29" s="31">
        <f t="shared" ref="E29:F29" si="27">1-B29</f>
        <v>0.95110535378597649</v>
      </c>
      <c r="F29" s="31">
        <f t="shared" si="27"/>
        <v>0.95085715271986726</v>
      </c>
    </row>
    <row r="30" spans="1:6" ht="15.75" customHeight="1">
      <c r="A30" s="30">
        <v>28</v>
      </c>
      <c r="B30" s="30">
        <v>5.3612920063552699E-2</v>
      </c>
      <c r="C30" s="30">
        <v>5.4342222184266001E-2</v>
      </c>
      <c r="D30" s="30">
        <v>28</v>
      </c>
      <c r="E30" s="31">
        <f t="shared" ref="E30:F30" si="28">1-B30</f>
        <v>0.94638707993644733</v>
      </c>
      <c r="F30" s="31">
        <f t="shared" si="28"/>
        <v>0.94565777781573401</v>
      </c>
    </row>
    <row r="31" spans="1:6" ht="15.75" customHeight="1">
      <c r="A31" s="30">
        <v>29</v>
      </c>
      <c r="B31" s="30">
        <v>5.8744712551722499E-2</v>
      </c>
      <c r="C31" s="30">
        <v>6.0020690855458803E-2</v>
      </c>
      <c r="D31" s="30">
        <v>29</v>
      </c>
      <c r="E31" s="31">
        <f t="shared" ref="E31:F31" si="29">1-B31</f>
        <v>0.94125528744827747</v>
      </c>
      <c r="F31" s="31">
        <f t="shared" si="29"/>
        <v>0.9399793091445412</v>
      </c>
    </row>
    <row r="32" spans="1:6" ht="15.75" customHeight="1">
      <c r="A32" s="30">
        <v>30</v>
      </c>
      <c r="B32" s="30">
        <v>6.4319992320161501E-2</v>
      </c>
      <c r="C32" s="30">
        <v>6.6211982416401402E-2</v>
      </c>
      <c r="D32" s="30">
        <v>30</v>
      </c>
      <c r="E32" s="31">
        <f t="shared" ref="E32:F32" si="30">1-B32</f>
        <v>0.9356800076798385</v>
      </c>
      <c r="F32" s="31">
        <f t="shared" si="30"/>
        <v>0.93378801758359864</v>
      </c>
    </row>
    <row r="33" spans="1:6" ht="15.75" customHeight="1">
      <c r="A33" s="30">
        <v>31</v>
      </c>
      <c r="B33" s="30">
        <v>7.0369956445111695E-2</v>
      </c>
      <c r="C33" s="30">
        <v>7.2950691502666407E-2</v>
      </c>
      <c r="D33" s="30">
        <v>31</v>
      </c>
      <c r="E33" s="31">
        <f t="shared" ref="E33:F33" si="31">1-B33</f>
        <v>0.92963004355488832</v>
      </c>
      <c r="F33" s="31">
        <f t="shared" si="31"/>
        <v>0.92704930849733358</v>
      </c>
    </row>
    <row r="34" spans="1:6" ht="15.75" customHeight="1">
      <c r="A34" s="30">
        <v>32</v>
      </c>
      <c r="B34" s="30">
        <v>7.6926928285919502E-2</v>
      </c>
      <c r="C34" s="30">
        <v>8.02720601552077E-2</v>
      </c>
      <c r="D34" s="30">
        <v>32</v>
      </c>
      <c r="E34" s="31">
        <f t="shared" ref="E34:F34" si="32">1-B34</f>
        <v>0.92307307171408048</v>
      </c>
      <c r="F34" s="31">
        <f t="shared" si="32"/>
        <v>0.91972793984479229</v>
      </c>
    </row>
    <row r="35" spans="1:6" ht="15.75" customHeight="1">
      <c r="A35" s="30">
        <v>33</v>
      </c>
      <c r="B35" s="30">
        <v>8.4024224153457797E-2</v>
      </c>
      <c r="C35" s="30">
        <v>8.82117181562736E-2</v>
      </c>
      <c r="D35" s="30">
        <v>33</v>
      </c>
      <c r="E35" s="31">
        <f t="shared" ref="E35:F35" si="33">1-B35</f>
        <v>0.91597577584654222</v>
      </c>
      <c r="F35" s="31">
        <f t="shared" si="33"/>
        <v>0.9117882818437264</v>
      </c>
    </row>
    <row r="36" spans="1:6" ht="15.75" customHeight="1">
      <c r="A36" s="30">
        <v>34</v>
      </c>
      <c r="B36" s="30">
        <v>9.1695985170329203E-2</v>
      </c>
      <c r="C36" s="30">
        <v>9.6805379373479397E-2</v>
      </c>
      <c r="D36" s="30">
        <v>34</v>
      </c>
      <c r="E36" s="31">
        <f t="shared" ref="E36:F36" si="34">1-B36</f>
        <v>0.90830401482967082</v>
      </c>
      <c r="F36" s="31">
        <f t="shared" si="34"/>
        <v>0.90319462062652056</v>
      </c>
    </row>
    <row r="37" spans="1:6" ht="15.75" customHeight="1">
      <c r="A37" s="30">
        <v>35</v>
      </c>
      <c r="B37" s="30">
        <v>9.9976970664967205E-2</v>
      </c>
      <c r="C37" s="30">
        <v>0.10608849217351</v>
      </c>
      <c r="D37" s="30">
        <v>35</v>
      </c>
      <c r="E37" s="31">
        <f t="shared" ref="E37:F37" si="35">1-B37</f>
        <v>0.90002302933503275</v>
      </c>
      <c r="F37" s="31">
        <f t="shared" si="35"/>
        <v>0.89391150782648998</v>
      </c>
    </row>
    <row r="38" spans="1:6" ht="15.75" customHeight="1">
      <c r="A38" s="30">
        <v>36</v>
      </c>
      <c r="B38" s="30">
        <v>0.10890230949919499</v>
      </c>
      <c r="C38" s="30">
        <v>0.11609584261202199</v>
      </c>
      <c r="D38" s="30">
        <v>36</v>
      </c>
      <c r="E38" s="31">
        <f t="shared" ref="E38:F38" si="36">1-B38</f>
        <v>0.89109769050080501</v>
      </c>
      <c r="F38" s="31">
        <f t="shared" si="36"/>
        <v>0.88390415738797801</v>
      </c>
    </row>
    <row r="39" spans="1:6" ht="15.75" customHeight="1">
      <c r="A39" s="30">
        <v>37</v>
      </c>
      <c r="B39" s="30">
        <v>0.11850720589386</v>
      </c>
      <c r="C39" s="30">
        <v>0.12686110991201799</v>
      </c>
      <c r="D39" s="30">
        <v>37</v>
      </c>
      <c r="E39" s="31">
        <f t="shared" ref="E39:F39" si="37">1-B39</f>
        <v>0.88149279410614001</v>
      </c>
      <c r="F39" s="31">
        <f t="shared" si="37"/>
        <v>0.87313889008798196</v>
      </c>
    </row>
    <row r="40" spans="1:6" ht="15.75" customHeight="1">
      <c r="A40" s="30">
        <v>38</v>
      </c>
      <c r="B40" s="30">
        <v>0.12882659661201101</v>
      </c>
      <c r="C40" s="30">
        <v>0.13841637471870399</v>
      </c>
      <c r="D40" s="30">
        <v>38</v>
      </c>
      <c r="E40" s="31">
        <f t="shared" ref="E40:F40" si="38">1-B40</f>
        <v>0.87117340338798899</v>
      </c>
      <c r="F40" s="31">
        <f t="shared" si="38"/>
        <v>0.86158362528129606</v>
      </c>
    </row>
    <row r="41" spans="1:6" ht="15.75" customHeight="1">
      <c r="A41" s="30">
        <v>39</v>
      </c>
      <c r="B41" s="30">
        <v>0.13989475680734501</v>
      </c>
      <c r="C41" s="30">
        <v>0.150791581770015</v>
      </c>
      <c r="D41" s="30">
        <v>39</v>
      </c>
      <c r="E41" s="31">
        <f t="shared" ref="E41:F41" si="39">1-B41</f>
        <v>0.86010524319265502</v>
      </c>
      <c r="F41" s="31">
        <f t="shared" si="39"/>
        <v>0.84920841822998505</v>
      </c>
    </row>
    <row r="42" spans="1:6" ht="15.75" customHeight="1">
      <c r="A42" s="30">
        <v>40</v>
      </c>
      <c r="B42" s="30">
        <v>0.15174485247151301</v>
      </c>
      <c r="C42" s="30">
        <v>0.164013959949004</v>
      </c>
      <c r="D42" s="30">
        <v>40</v>
      </c>
      <c r="E42" s="31">
        <f t="shared" ref="E42:F42" si="40">1-B42</f>
        <v>0.84825514752848696</v>
      </c>
      <c r="F42" s="31">
        <f t="shared" si="40"/>
        <v>0.83598604005099597</v>
      </c>
    </row>
    <row r="43" spans="1:6" ht="15.75" customHeight="1">
      <c r="A43" s="30">
        <v>41</v>
      </c>
      <c r="B43" s="30">
        <v>0.164408438241576</v>
      </c>
      <c r="C43" s="30">
        <v>0.17810740418108201</v>
      </c>
      <c r="D43" s="30">
        <v>41</v>
      </c>
      <c r="E43" s="31">
        <f t="shared" ref="E43:F43" si="41">1-B43</f>
        <v>0.83559156175842397</v>
      </c>
      <c r="F43" s="31">
        <f t="shared" si="41"/>
        <v>0.82189259581891805</v>
      </c>
    </row>
    <row r="44" spans="1:6" ht="15.75" customHeight="1">
      <c r="A44" s="30">
        <v>42</v>
      </c>
      <c r="B44" s="30">
        <v>0.17791490038139299</v>
      </c>
      <c r="C44" s="30">
        <v>0.19309182529192001</v>
      </c>
      <c r="D44" s="30">
        <v>42</v>
      </c>
      <c r="E44" s="31">
        <f t="shared" ref="E44:F44" si="42">1-B44</f>
        <v>0.82208509961860698</v>
      </c>
      <c r="F44" s="31">
        <f t="shared" si="42"/>
        <v>0.80690817470807996</v>
      </c>
    </row>
    <row r="45" spans="1:6" ht="15.75" customHeight="1">
      <c r="A45" s="30">
        <v>43</v>
      </c>
      <c r="B45" s="30">
        <v>0.192290846048152</v>
      </c>
      <c r="C45" s="30">
        <v>0.20898247572800599</v>
      </c>
      <c r="D45" s="30">
        <v>43</v>
      </c>
      <c r="E45" s="31">
        <f t="shared" ref="E45:F45" si="43">1-B45</f>
        <v>0.80770915395184795</v>
      </c>
      <c r="F45" s="31">
        <f t="shared" si="43"/>
        <v>0.79101752427199401</v>
      </c>
    </row>
    <row r="46" spans="1:6" ht="15.75" customHeight="1">
      <c r="A46" s="30">
        <v>44</v>
      </c>
      <c r="B46" s="30">
        <v>0.20755944151367001</v>
      </c>
      <c r="C46" s="30">
        <v>0.22578926092856599</v>
      </c>
      <c r="D46" s="30">
        <v>44</v>
      </c>
      <c r="E46" s="31">
        <f t="shared" ref="E46:F46" si="44">1-B46</f>
        <v>0.79244055848632999</v>
      </c>
      <c r="F46" s="31">
        <f t="shared" si="44"/>
        <v>0.77421073907143401</v>
      </c>
    </row>
    <row r="47" spans="1:6" ht="15.75" customHeight="1">
      <c r="A47" s="30">
        <v>45</v>
      </c>
      <c r="B47" s="30">
        <v>0.22373970383855499</v>
      </c>
      <c r="C47" s="30">
        <v>0.24351604808091501</v>
      </c>
      <c r="D47" s="30">
        <v>45</v>
      </c>
      <c r="E47" s="31">
        <f t="shared" ref="E47:F47" si="45">1-B47</f>
        <v>0.77626029616144498</v>
      </c>
      <c r="F47" s="31">
        <f t="shared" si="45"/>
        <v>0.75648395191908502</v>
      </c>
    </row>
    <row r="48" spans="1:6" ht="15.75" customHeight="1">
      <c r="A48" s="30">
        <v>46</v>
      </c>
      <c r="B48" s="30">
        <v>0.24084575259654201</v>
      </c>
      <c r="C48" s="30">
        <v>0.26215998593562601</v>
      </c>
      <c r="D48" s="30">
        <v>46</v>
      </c>
      <c r="E48" s="31">
        <f t="shared" ref="E48:F48" si="46">1-B48</f>
        <v>0.75915424740345805</v>
      </c>
      <c r="F48" s="31">
        <f t="shared" si="46"/>
        <v>0.73784001406437394</v>
      </c>
    </row>
    <row r="49" spans="1:6" ht="15.75" customHeight="1">
      <c r="A49" s="30">
        <v>47</v>
      </c>
      <c r="B49" s="30">
        <v>0.25888603060487703</v>
      </c>
      <c r="C49" s="30">
        <v>0.28171085123553902</v>
      </c>
      <c r="D49" s="30">
        <v>47</v>
      </c>
      <c r="E49" s="31">
        <f t="shared" ref="E49:F49" si="47">1-B49</f>
        <v>0.74111396939512297</v>
      </c>
      <c r="F49" s="31">
        <f t="shared" si="47"/>
        <v>0.71828914876446093</v>
      </c>
    </row>
    <row r="50" spans="1:6" ht="15.75" customHeight="1">
      <c r="A50" s="30">
        <v>48</v>
      </c>
      <c r="B50" s="30">
        <v>0.27786250520891498</v>
      </c>
      <c r="C50" s="30">
        <v>0.302150439044372</v>
      </c>
      <c r="D50" s="30">
        <v>48</v>
      </c>
      <c r="E50" s="31">
        <f t="shared" ref="E50:F50" si="48">1-B50</f>
        <v>0.72213749479108502</v>
      </c>
      <c r="F50" s="31">
        <f t="shared" si="48"/>
        <v>0.697849560955628</v>
      </c>
    </row>
    <row r="51" spans="1:6" ht="15.75" customHeight="1">
      <c r="A51" s="30">
        <v>49</v>
      </c>
      <c r="B51" s="30">
        <v>0.29776986445185999</v>
      </c>
      <c r="C51" s="30">
        <v>0.32345201575647797</v>
      </c>
      <c r="D51" s="30">
        <v>49</v>
      </c>
      <c r="E51" s="31">
        <f t="shared" ref="E51:F51" si="49">1-B51</f>
        <v>0.70223013554813996</v>
      </c>
      <c r="F51" s="31">
        <f t="shared" si="49"/>
        <v>0.67654798424352203</v>
      </c>
    </row>
    <row r="52" spans="1:6" ht="15.75" customHeight="1">
      <c r="A52" s="30">
        <v>50</v>
      </c>
      <c r="B52" s="30">
        <v>0.31859472537009198</v>
      </c>
      <c r="C52" s="30">
        <v>0.34557985473050801</v>
      </c>
      <c r="D52" s="30">
        <v>50</v>
      </c>
      <c r="E52" s="31">
        <f t="shared" ref="E52:F52" si="50">1-B52</f>
        <v>0.68140527462990796</v>
      </c>
      <c r="F52" s="31">
        <f t="shared" si="50"/>
        <v>0.65442014526949199</v>
      </c>
    </row>
    <row r="53" spans="1:6" ht="15.75" customHeight="1">
      <c r="A53" s="30">
        <v>51</v>
      </c>
      <c r="B53" s="30">
        <v>0.34031487460402299</v>
      </c>
      <c r="C53" s="30">
        <v>0.36848887521150397</v>
      </c>
      <c r="D53" s="30">
        <v>51</v>
      </c>
      <c r="E53" s="31">
        <f t="shared" ref="E53:F53" si="51">1-B53</f>
        <v>0.65968512539597701</v>
      </c>
      <c r="F53" s="31">
        <f t="shared" si="51"/>
        <v>0.63151112478849603</v>
      </c>
    </row>
    <row r="54" spans="1:6" ht="15.75" customHeight="1">
      <c r="A54" s="30">
        <v>52</v>
      </c>
      <c r="B54" s="30">
        <v>0.36289856439189899</v>
      </c>
      <c r="C54" s="30">
        <v>0.39212440538113902</v>
      </c>
      <c r="D54" s="30">
        <v>52</v>
      </c>
      <c r="E54" s="31">
        <f t="shared" ref="E54:F54" si="52">1-B54</f>
        <v>0.63710143560810106</v>
      </c>
      <c r="F54" s="31">
        <f t="shared" si="52"/>
        <v>0.60787559461886098</v>
      </c>
    </row>
    <row r="55" spans="1:6" ht="15.75" customHeight="1">
      <c r="A55" s="30">
        <v>53</v>
      </c>
      <c r="B55" s="30">
        <v>0.38630388968123702</v>
      </c>
      <c r="C55" s="30">
        <v>0.41642208989977098</v>
      </c>
      <c r="D55" s="30">
        <v>53</v>
      </c>
      <c r="E55" s="31">
        <f t="shared" ref="E55:F55" si="53">1-B55</f>
        <v>0.61369611031876303</v>
      </c>
      <c r="F55" s="31">
        <f t="shared" si="53"/>
        <v>0.58357791010022897</v>
      </c>
    </row>
    <row r="56" spans="1:6" ht="15.75" customHeight="1">
      <c r="A56" s="30">
        <v>54</v>
      </c>
      <c r="B56" s="30">
        <v>0.41047827438525902</v>
      </c>
      <c r="C56" s="30">
        <v>0.44130796108012599</v>
      </c>
      <c r="D56" s="30">
        <v>54</v>
      </c>
      <c r="E56" s="31">
        <f t="shared" ref="E56:F56" si="54">1-B56</f>
        <v>0.58952172561474092</v>
      </c>
      <c r="F56" s="31">
        <f t="shared" si="54"/>
        <v>0.55869203891987396</v>
      </c>
    </row>
    <row r="57" spans="1:6" ht="15.75" customHeight="1">
      <c r="A57" s="30">
        <v>55</v>
      </c>
      <c r="B57" s="30">
        <v>0.435358096541268</v>
      </c>
      <c r="C57" s="30">
        <v>0.46669869077906301</v>
      </c>
      <c r="D57" s="30">
        <v>55</v>
      </c>
      <c r="E57" s="31">
        <f t="shared" ref="E57:F57" si="55">1-B57</f>
        <v>0.564641903458732</v>
      </c>
      <c r="F57" s="31">
        <f t="shared" si="55"/>
        <v>0.53330130922093699</v>
      </c>
    </row>
    <row r="58" spans="1:6" ht="15.75" customHeight="1">
      <c r="A58" s="30">
        <v>56</v>
      </c>
      <c r="B58" s="30">
        <v>0.46086848308617501</v>
      </c>
      <c r="C58" s="30">
        <v>0.49250203715144902</v>
      </c>
      <c r="D58" s="30">
        <v>56</v>
      </c>
      <c r="E58" s="31">
        <f t="shared" ref="E58:F58" si="56">1-B58</f>
        <v>0.53913151691382499</v>
      </c>
      <c r="F58" s="31">
        <f t="shared" si="56"/>
        <v>0.50749796284855098</v>
      </c>
    </row>
    <row r="59" spans="1:6" ht="15.75" customHeight="1">
      <c r="A59" s="30">
        <v>57</v>
      </c>
      <c r="B59" s="30">
        <v>0.486923304929752</v>
      </c>
      <c r="C59" s="30">
        <v>0.518617496548755</v>
      </c>
      <c r="D59" s="30">
        <v>57</v>
      </c>
      <c r="E59" s="31">
        <f t="shared" ref="E59:F59" si="57">1-B59</f>
        <v>0.513076695070248</v>
      </c>
      <c r="F59" s="31">
        <f t="shared" si="57"/>
        <v>0.481382503451245</v>
      </c>
    </row>
    <row r="60" spans="1:6" ht="15.75" customHeight="1">
      <c r="A60" s="30">
        <v>58</v>
      </c>
      <c r="B60" s="30">
        <v>0.51342540175432005</v>
      </c>
      <c r="C60" s="30">
        <v>0.54493716607230303</v>
      </c>
      <c r="D60" s="30">
        <v>58</v>
      </c>
      <c r="E60" s="31">
        <f t="shared" ref="E60:F60" si="58">1-B60</f>
        <v>0.48657459824567995</v>
      </c>
      <c r="F60" s="31">
        <f t="shared" si="58"/>
        <v>0.45506283392769697</v>
      </c>
    </row>
    <row r="61" spans="1:6" ht="15.75" customHeight="1">
      <c r="A61" s="30">
        <v>59</v>
      </c>
      <c r="B61" s="30">
        <v>0.54026706328621998</v>
      </c>
      <c r="C61" s="30">
        <v>0.57134681665916198</v>
      </c>
      <c r="D61" s="30">
        <v>59</v>
      </c>
      <c r="E61" s="31">
        <f t="shared" ref="E61:F61" si="59">1-B61</f>
        <v>0.45973293671378002</v>
      </c>
      <c r="F61" s="31">
        <f t="shared" si="59"/>
        <v>0.42865318334083802</v>
      </c>
    </row>
    <row r="62" spans="1:6" ht="15.75" customHeight="1">
      <c r="A62" s="30">
        <v>60</v>
      </c>
      <c r="B62" s="30">
        <v>0.56733078948182103</v>
      </c>
      <c r="C62" s="30">
        <v>0.59772717018999499</v>
      </c>
      <c r="D62" s="30">
        <v>60</v>
      </c>
      <c r="E62" s="31">
        <f t="shared" ref="E62:F62" si="60">1-B62</f>
        <v>0.43266921051817897</v>
      </c>
      <c r="F62" s="31">
        <f t="shared" si="60"/>
        <v>0.40227282981000501</v>
      </c>
    </row>
    <row r="63" spans="1:6" ht="15.75" customHeight="1">
      <c r="A63" s="30">
        <v>61</v>
      </c>
      <c r="B63" s="30">
        <v>0.59449034600803696</v>
      </c>
      <c r="C63" s="30">
        <v>0.62395536711970101</v>
      </c>
      <c r="D63" s="30">
        <v>61</v>
      </c>
      <c r="E63" s="31">
        <f t="shared" ref="E63:F63" si="61">1-B63</f>
        <v>0.40550965399196304</v>
      </c>
      <c r="F63" s="31">
        <f t="shared" si="61"/>
        <v>0.37604463288029899</v>
      </c>
    </row>
    <row r="64" spans="1:6" ht="15.75" customHeight="1">
      <c r="A64" s="30">
        <v>62</v>
      </c>
      <c r="B64" s="30">
        <v>0.62161212350137196</v>
      </c>
      <c r="C64" s="30">
        <v>0.64990660375639198</v>
      </c>
      <c r="D64" s="30">
        <v>62</v>
      </c>
      <c r="E64" s="31">
        <f t="shared" ref="E64:F64" si="62">1-B64</f>
        <v>0.37838787649862804</v>
      </c>
      <c r="F64" s="31">
        <f t="shared" si="62"/>
        <v>0.35009339624360802</v>
      </c>
    </row>
    <row r="65" spans="1:6" ht="15.75" customHeight="1">
      <c r="A65" s="30">
        <v>63</v>
      </c>
      <c r="B65" s="30">
        <v>0.64855679937937905</v>
      </c>
      <c r="C65" s="30">
        <v>0.67545591081908896</v>
      </c>
      <c r="D65" s="30">
        <v>63</v>
      </c>
      <c r="E65" s="31">
        <f t="shared" ref="E65:F65" si="63">1-B65</f>
        <v>0.35144320062062095</v>
      </c>
      <c r="F65" s="31">
        <f t="shared" si="63"/>
        <v>0.32454408918091104</v>
      </c>
    </row>
    <row r="66" spans="1:6" ht="15.75" customHeight="1">
      <c r="A66" s="30">
        <v>64</v>
      </c>
      <c r="B66" s="30">
        <v>0.67518128958782597</v>
      </c>
      <c r="C66" s="30">
        <v>0.70048003760564603</v>
      </c>
      <c r="D66" s="30">
        <v>64</v>
      </c>
      <c r="E66" s="31">
        <f t="shared" ref="E66:F66" si="64">1-B66</f>
        <v>0.32481871041217403</v>
      </c>
      <c r="F66" s="31">
        <f t="shared" si="64"/>
        <v>0.29951996239435397</v>
      </c>
    </row>
    <row r="67" spans="1:6" ht="15.75" customHeight="1">
      <c r="A67" s="30">
        <v>65</v>
      </c>
      <c r="B67" s="30">
        <v>0.70134096486478303</v>
      </c>
      <c r="C67" s="30">
        <v>0.72485939935393695</v>
      </c>
      <c r="D67" s="30">
        <v>65</v>
      </c>
      <c r="E67" s="31">
        <f t="shared" ref="E67:F67" si="65">1-B67</f>
        <v>0.29865903513521697</v>
      </c>
      <c r="F67" s="31">
        <f t="shared" si="65"/>
        <v>0.27514060064606305</v>
      </c>
    </row>
    <row r="68" spans="1:6" ht="15.75" customHeight="1">
      <c r="A68" s="30">
        <v>66</v>
      </c>
      <c r="B68" s="30">
        <v>0.72689209230877805</v>
      </c>
      <c r="C68" s="30">
        <v>0.74848003956091202</v>
      </c>
      <c r="D68" s="30">
        <v>66</v>
      </c>
      <c r="E68" s="31">
        <f t="shared" ref="E68:F68" si="66">1-B68</f>
        <v>0.27310790769122195</v>
      </c>
      <c r="F68" s="31">
        <f t="shared" si="66"/>
        <v>0.25151996043908798</v>
      </c>
    </row>
    <row r="69" spans="1:6" ht="15.75" customHeight="1">
      <c r="A69" s="30">
        <v>67</v>
      </c>
      <c r="B69" s="30">
        <v>0.75169444882959502</v>
      </c>
      <c r="C69" s="30">
        <v>0.771235554520321</v>
      </c>
      <c r="D69" s="30">
        <v>67</v>
      </c>
      <c r="E69" s="31">
        <f t="shared" ref="E69:F69" si="67">1-B69</f>
        <v>0.24830555117040498</v>
      </c>
      <c r="F69" s="31">
        <f t="shared" si="67"/>
        <v>0.228764445479679</v>
      </c>
    </row>
    <row r="70" spans="1:6" ht="15.75" customHeight="1">
      <c r="A70" s="30">
        <v>68</v>
      </c>
      <c r="B70" s="30">
        <v>0.77561403916789895</v>
      </c>
      <c r="C70" s="30">
        <v>0.79302892451923901</v>
      </c>
      <c r="D70" s="30">
        <v>68</v>
      </c>
      <c r="E70" s="31">
        <f t="shared" ref="E70:F70" si="68">1-B70</f>
        <v>0.22438596083210105</v>
      </c>
      <c r="F70" s="31">
        <f t="shared" si="68"/>
        <v>0.20697107548076099</v>
      </c>
    </row>
    <row r="71" spans="1:6" ht="15.75" customHeight="1">
      <c r="A71" s="30">
        <v>69</v>
      </c>
      <c r="B71" s="30">
        <v>0.79852583845916603</v>
      </c>
      <c r="C71" s="30">
        <v>0.81377419532256801</v>
      </c>
      <c r="D71" s="30">
        <v>69</v>
      </c>
      <c r="E71" s="31">
        <f t="shared" ref="E71:F71" si="69">1-B71</f>
        <v>0.20147416154083397</v>
      </c>
      <c r="F71" s="31">
        <f t="shared" si="69"/>
        <v>0.18622580467743199</v>
      </c>
    </row>
    <row r="72" spans="1:6" ht="15.75" customHeight="1">
      <c r="A72" s="30">
        <v>70</v>
      </c>
      <c r="B72" s="30">
        <v>0.82031646875262898</v>
      </c>
      <c r="C72" s="30">
        <v>0.83339795503104097</v>
      </c>
      <c r="D72" s="30">
        <v>70</v>
      </c>
      <c r="E72" s="31">
        <f t="shared" ref="E72:F72" si="70">1-B72</f>
        <v>0.17968353124737102</v>
      </c>
      <c r="F72" s="31">
        <f t="shared" si="70"/>
        <v>0.16660204496895903</v>
      </c>
    </row>
    <row r="73" spans="1:6" ht="15.75" customHeight="1">
      <c r="A73" s="30">
        <v>71</v>
      </c>
      <c r="B73" s="30">
        <v>0.84088671148615102</v>
      </c>
      <c r="C73" s="30">
        <v>0.85184055528479496</v>
      </c>
      <c r="D73" s="30">
        <v>71</v>
      </c>
      <c r="E73" s="31">
        <f t="shared" ref="E73:F73" si="71">1-B73</f>
        <v>0.15911328851384898</v>
      </c>
      <c r="F73" s="31">
        <f t="shared" si="71"/>
        <v>0.14815944471520504</v>
      </c>
    </row>
    <row r="74" spans="1:6" ht="15.75" customHeight="1">
      <c r="A74" s="30">
        <v>72</v>
      </c>
      <c r="B74" s="30">
        <v>0.86015375464452803</v>
      </c>
      <c r="C74" s="30">
        <v>0.86905703214511698</v>
      </c>
      <c r="D74" s="30">
        <v>72</v>
      </c>
      <c r="E74" s="31">
        <f t="shared" ref="E74:F74" si="72">1-B74</f>
        <v>0.13984624535547197</v>
      </c>
      <c r="F74" s="31">
        <f t="shared" si="72"/>
        <v>0.13094296785488302</v>
      </c>
    </row>
    <row r="75" spans="1:6" ht="15.75" customHeight="1">
      <c r="A75" s="30">
        <v>73</v>
      </c>
      <c r="B75" s="30">
        <v>0.87805307505789298</v>
      </c>
      <c r="C75" s="30">
        <v>0.88501769072759195</v>
      </c>
      <c r="D75" s="30">
        <v>73</v>
      </c>
      <c r="E75" s="31">
        <f t="shared" ref="E75:F75" si="73">1-B75</f>
        <v>0.12194692494210702</v>
      </c>
      <c r="F75" s="31">
        <f t="shared" si="73"/>
        <v>0.11498230927240805</v>
      </c>
    </row>
    <row r="76" spans="1:6" ht="15.75" customHeight="1">
      <c r="A76" s="30">
        <v>74</v>
      </c>
      <c r="B76" s="30">
        <v>0.89453986368104799</v>
      </c>
      <c r="C76" s="30">
        <v>0.89970832853750304</v>
      </c>
      <c r="D76" s="30">
        <v>74</v>
      </c>
      <c r="E76" s="31">
        <f t="shared" ref="E76:F76" si="74">1-B76</f>
        <v>0.10546013631895201</v>
      </c>
      <c r="F76" s="31">
        <f t="shared" si="74"/>
        <v>0.10029167146249696</v>
      </c>
    </row>
    <row r="77" spans="1:6" ht="15.75" customHeight="1">
      <c r="A77" s="30">
        <v>75</v>
      </c>
      <c r="B77" s="30">
        <v>0.90958991507173204</v>
      </c>
      <c r="C77" s="30">
        <v>0.91313008507844295</v>
      </c>
      <c r="D77" s="30">
        <v>75</v>
      </c>
      <c r="E77" s="31">
        <f t="shared" ref="E77:F77" si="75">1-B77</f>
        <v>9.0410084928267964E-2</v>
      </c>
      <c r="F77" s="31">
        <f t="shared" si="75"/>
        <v>8.6869914921557045E-2</v>
      </c>
    </row>
    <row r="78" spans="1:6" ht="15.75" customHeight="1">
      <c r="A78" s="30">
        <v>76</v>
      </c>
      <c r="B78" s="30">
        <v>0.92319992158665198</v>
      </c>
      <c r="C78" s="30">
        <v>0.925298919131333</v>
      </c>
      <c r="D78" s="30">
        <v>76</v>
      </c>
      <c r="E78" s="31">
        <f t="shared" ref="E78:F78" si="76">1-B78</f>
        <v>7.6800078413348016E-2</v>
      </c>
      <c r="F78" s="31">
        <f t="shared" si="76"/>
        <v>7.4701080868667002E-2</v>
      </c>
    </row>
    <row r="79" spans="1:6" ht="15.75" customHeight="1">
      <c r="A79" s="30">
        <v>77</v>
      </c>
      <c r="B79" s="30">
        <v>0.93538713748982405</v>
      </c>
      <c r="C79" s="30">
        <v>0.93624472947642801</v>
      </c>
      <c r="D79" s="30">
        <v>77</v>
      </c>
      <c r="E79" s="31">
        <f t="shared" ref="E79:F79" si="77">1-B79</f>
        <v>6.461286251017595E-2</v>
      </c>
      <c r="F79" s="31">
        <f t="shared" si="77"/>
        <v>6.3755270523571994E-2</v>
      </c>
    </row>
    <row r="80" spans="1:6" ht="15.75" customHeight="1">
      <c r="A80" s="30">
        <v>78</v>
      </c>
      <c r="B80" s="30">
        <v>0.94618840715219998</v>
      </c>
      <c r="C80" s="30">
        <v>0.94601014901129499</v>
      </c>
      <c r="D80" s="30">
        <v>78</v>
      </c>
      <c r="E80" s="31">
        <f t="shared" ref="E80:F80" si="78">1-B80</f>
        <v>5.3811592847800016E-2</v>
      </c>
      <c r="F80" s="31">
        <f t="shared" si="78"/>
        <v>5.3989850988705013E-2</v>
      </c>
    </row>
    <row r="81" spans="1:6" ht="15.75" customHeight="1">
      <c r="A81" s="30">
        <v>79</v>
      </c>
      <c r="B81" s="30">
        <v>0.95565858324020203</v>
      </c>
      <c r="C81" s="30">
        <v>0.95464905541661804</v>
      </c>
      <c r="D81" s="30">
        <v>79</v>
      </c>
      <c r="E81" s="31">
        <f t="shared" ref="E81:F81" si="79">1-B81</f>
        <v>4.4341416759797969E-2</v>
      </c>
      <c r="F81" s="31">
        <f t="shared" si="79"/>
        <v>4.5350944583381958E-2</v>
      </c>
    </row>
    <row r="82" spans="1:6" ht="15.75" customHeight="1">
      <c r="A82" s="30">
        <v>80</v>
      </c>
      <c r="B82" s="30">
        <v>0.96386839322633999</v>
      </c>
      <c r="C82" s="30">
        <v>0.96222485296233395</v>
      </c>
      <c r="D82" s="30">
        <v>80</v>
      </c>
      <c r="E82" s="31">
        <f t="shared" ref="E82:F82" si="80">1-B82</f>
        <v>3.6131606773660008E-2</v>
      </c>
      <c r="F82" s="31">
        <f t="shared" si="80"/>
        <v>3.7775147037666046E-2</v>
      </c>
    </row>
    <row r="83" spans="1:6" ht="15.75" customHeight="1">
      <c r="A83" s="30">
        <v>81</v>
      </c>
      <c r="B83" s="30">
        <v>0.970901843374677</v>
      </c>
      <c r="C83" s="30">
        <v>0.96880858902013001</v>
      </c>
      <c r="D83" s="30">
        <v>81</v>
      </c>
      <c r="E83" s="31">
        <f t="shared" ref="E83:F83" si="81">1-B83</f>
        <v>2.9098156625323002E-2</v>
      </c>
      <c r="F83" s="31">
        <f t="shared" si="81"/>
        <v>3.1191410979869993E-2</v>
      </c>
    </row>
    <row r="84" spans="1:6" ht="15.75" customHeight="1">
      <c r="A84" s="30">
        <v>82</v>
      </c>
      <c r="B84" s="30">
        <v>0.97685327609412498</v>
      </c>
      <c r="C84" s="30">
        <v>0.97447697477041295</v>
      </c>
      <c r="D84" s="30">
        <v>82</v>
      </c>
      <c r="E84" s="31">
        <f t="shared" ref="E84:F84" si="82">1-B84</f>
        <v>2.3146723905875022E-2</v>
      </c>
      <c r="F84" s="31">
        <f t="shared" si="82"/>
        <v>2.5523025229587049E-2</v>
      </c>
    </row>
    <row r="85" spans="1:6" ht="15.75" customHeight="1">
      <c r="A85" s="30">
        <v>83</v>
      </c>
      <c r="B85" s="30">
        <v>0.98182421685177501</v>
      </c>
      <c r="C85" s="30">
        <v>0.97931038205515797</v>
      </c>
      <c r="D85" s="30">
        <v>83</v>
      </c>
      <c r="E85" s="31">
        <f t="shared" ref="E85:F85" si="83">1-B85</f>
        <v>1.8175783148224989E-2</v>
      </c>
      <c r="F85" s="31">
        <f t="shared" si="83"/>
        <v>2.0689617944842031E-2</v>
      </c>
    </row>
    <row r="86" spans="1:6" ht="15.75" customHeight="1">
      <c r="A86" s="30">
        <v>84</v>
      </c>
      <c r="B86" s="30">
        <v>0.98592015869388305</v>
      </c>
      <c r="C86" s="30">
        <v>0.98339088714293499</v>
      </c>
      <c r="D86" s="30">
        <v>84</v>
      </c>
      <c r="E86" s="31">
        <f t="shared" ref="E86:F86" si="84">1-B86</f>
        <v>1.4079841306116947E-2</v>
      </c>
      <c r="F86" s="31">
        <f t="shared" si="84"/>
        <v>1.6609112857065012E-2</v>
      </c>
    </row>
    <row r="87" spans="1:6" ht="15.75" customHeight="1">
      <c r="A87" s="30">
        <v>85</v>
      </c>
      <c r="B87" s="30">
        <v>0.98924743444280205</v>
      </c>
      <c r="C87" s="30">
        <v>0.98680042739249696</v>
      </c>
      <c r="D87" s="30">
        <v>85</v>
      </c>
      <c r="E87" s="31">
        <f t="shared" ref="E87:F87" si="85">1-B87</f>
        <v>1.0752565557197946E-2</v>
      </c>
      <c r="F87" s="31">
        <f t="shared" si="85"/>
        <v>1.3199572607503041E-2</v>
      </c>
    </row>
    <row r="88" spans="1:6" ht="15.75" customHeight="1">
      <c r="A88" s="30">
        <v>86</v>
      </c>
      <c r="B88" s="30">
        <v>0.99191031825915998</v>
      </c>
      <c r="C88" s="30">
        <v>0.98961912872896796</v>
      </c>
      <c r="D88" s="30">
        <v>86</v>
      </c>
      <c r="E88" s="31">
        <f t="shared" ref="E88:F88" si="86">1-B88</f>
        <v>8.0896817408400157E-3</v>
      </c>
      <c r="F88" s="31">
        <f t="shared" si="86"/>
        <v>1.0380871271032044E-2</v>
      </c>
    </row>
    <row r="89" spans="1:6" ht="15.75" customHeight="1">
      <c r="A89" s="30">
        <v>87</v>
      </c>
      <c r="B89" s="30">
        <v>0.99400847987913499</v>
      </c>
      <c r="C89" s="30">
        <v>0.99192385101720204</v>
      </c>
      <c r="D89" s="30">
        <v>87</v>
      </c>
      <c r="E89" s="31">
        <f t="shared" ref="E89:F89" si="87">1-B89</f>
        <v>5.9915201208650126E-3</v>
      </c>
      <c r="F89" s="31">
        <f t="shared" si="87"/>
        <v>8.0761489827979593E-3</v>
      </c>
    </row>
    <row r="90" spans="1:6" ht="15.75" customHeight="1">
      <c r="A90" s="30">
        <v>88</v>
      </c>
      <c r="B90" s="30">
        <v>0.99563488785422904</v>
      </c>
      <c r="C90" s="30">
        <v>0.99378698556092504</v>
      </c>
      <c r="D90" s="30">
        <v>88</v>
      </c>
      <c r="E90" s="31">
        <f t="shared" ref="E90:F90" si="88">1-B90</f>
        <v>4.3651121457709552E-3</v>
      </c>
      <c r="F90" s="31">
        <f t="shared" si="88"/>
        <v>6.2130144390749598E-3</v>
      </c>
    </row>
    <row r="91" spans="1:6" ht="15.75" customHeight="1">
      <c r="A91" s="30">
        <v>89</v>
      </c>
      <c r="B91" s="30">
        <v>0.99687422483911103</v>
      </c>
      <c r="C91" s="30">
        <v>0.99527552494306704</v>
      </c>
      <c r="D91" s="30">
        <v>89</v>
      </c>
      <c r="E91" s="31">
        <f t="shared" ref="E91:F91" si="89">1-B91</f>
        <v>3.1257751608889661E-3</v>
      </c>
      <c r="F91" s="31">
        <f t="shared" si="89"/>
        <v>4.7244750569329641E-3</v>
      </c>
    </row>
    <row r="92" spans="1:6" ht="15.75" customHeight="1">
      <c r="A92" s="30">
        <v>90</v>
      </c>
      <c r="B92" s="30">
        <v>0.99780184138486305</v>
      </c>
      <c r="C92" s="30">
        <v>0.99645041118959299</v>
      </c>
      <c r="D92" s="30">
        <v>90</v>
      </c>
      <c r="E92" s="31">
        <f t="shared" ref="E92:F92" si="90">1-B92</f>
        <v>2.198158615136947E-3</v>
      </c>
      <c r="F92" s="31">
        <f t="shared" si="90"/>
        <v>3.5495888104070117E-3</v>
      </c>
    </row>
    <row r="93" spans="1:6" ht="15.75" customHeight="1">
      <c r="A93" s="30">
        <v>91</v>
      </c>
      <c r="B93" s="30">
        <v>0.99848323815749396</v>
      </c>
      <c r="C93" s="30">
        <v>0.99736615471271595</v>
      </c>
      <c r="D93" s="30">
        <v>91</v>
      </c>
      <c r="E93" s="31">
        <f t="shared" ref="E93:F93" si="91">1-B93</f>
        <v>1.5167618425060425E-3</v>
      </c>
      <c r="F93" s="31">
        <f t="shared" si="91"/>
        <v>2.6338452872840534E-3</v>
      </c>
    </row>
    <row r="94" spans="1:6" ht="15.75" customHeight="1">
      <c r="A94" s="30">
        <v>92</v>
      </c>
      <c r="B94" s="30">
        <v>0.99897403334282497</v>
      </c>
      <c r="C94" s="30">
        <v>0.99807070450795599</v>
      </c>
      <c r="D94" s="30">
        <v>92</v>
      </c>
      <c r="E94" s="31">
        <f t="shared" ref="E94:F94" si="92">1-B94</f>
        <v>1.0259666571750259E-3</v>
      </c>
      <c r="F94" s="31">
        <f t="shared" si="92"/>
        <v>1.9292954920440142E-3</v>
      </c>
    </row>
    <row r="95" spans="1:6" ht="15.75" customHeight="1">
      <c r="A95" s="30">
        <v>93</v>
      </c>
      <c r="B95" s="30">
        <v>0.99932034511155998</v>
      </c>
      <c r="C95" s="30">
        <v>0.99860554032383197</v>
      </c>
      <c r="D95" s="30">
        <v>93</v>
      </c>
      <c r="E95" s="31">
        <f t="shared" ref="E95:F95" si="93">1-B95</f>
        <v>6.7965488844001776E-4</v>
      </c>
      <c r="F95" s="31">
        <f t="shared" si="93"/>
        <v>1.394459676168025E-3</v>
      </c>
    </row>
    <row r="96" spans="1:6" ht="15.75" customHeight="1">
      <c r="A96" s="30">
        <v>94</v>
      </c>
      <c r="B96" s="30">
        <v>0.99955950050243503</v>
      </c>
      <c r="C96" s="30">
        <v>0.999005950462861</v>
      </c>
      <c r="D96" s="30">
        <v>94</v>
      </c>
      <c r="E96" s="31">
        <f t="shared" ref="E96:F96" si="94">1-B96</f>
        <v>4.4049949756497231E-4</v>
      </c>
      <c r="F96" s="31">
        <f t="shared" si="94"/>
        <v>9.940495371389968E-4</v>
      </c>
    </row>
    <row r="97" spans="1:6" ht="15.75" customHeight="1">
      <c r="A97" s="30">
        <v>95</v>
      </c>
      <c r="B97" s="30">
        <v>0.99972097299603402</v>
      </c>
      <c r="C97" s="30">
        <v>0.99930145473647103</v>
      </c>
      <c r="D97" s="30">
        <v>95</v>
      </c>
      <c r="E97" s="31">
        <f t="shared" ref="E97:F97" si="95">1-B97</f>
        <v>2.7902700396598146E-4</v>
      </c>
      <c r="F97" s="31">
        <f t="shared" si="95"/>
        <v>6.9854526352897128E-4</v>
      </c>
    </row>
    <row r="98" spans="1:6" ht="15.75" customHeight="1">
      <c r="A98" s="30">
        <v>96</v>
      </c>
      <c r="B98" s="30">
        <v>0.99982745131835304</v>
      </c>
      <c r="C98" s="30">
        <v>0.99951633086474301</v>
      </c>
      <c r="D98" s="30">
        <v>96</v>
      </c>
      <c r="E98" s="31">
        <f t="shared" ref="E98:F98" si="96">1-B98</f>
        <v>1.7254868164695569E-4</v>
      </c>
      <c r="F98" s="31">
        <f t="shared" si="96"/>
        <v>4.8366913525699218E-4</v>
      </c>
    </row>
    <row r="99" spans="1:6" ht="15.75" customHeight="1">
      <c r="A99" s="30">
        <v>97</v>
      </c>
      <c r="B99" s="30">
        <v>0.99989595048776103</v>
      </c>
      <c r="C99" s="30">
        <v>0.99967020403647699</v>
      </c>
      <c r="D99" s="30">
        <v>97</v>
      </c>
      <c r="E99" s="31">
        <f t="shared" ref="E99:F99" si="97">1-B99</f>
        <v>1.0404951223896841E-4</v>
      </c>
      <c r="F99" s="31">
        <f t="shared" si="97"/>
        <v>3.2979596352300522E-4</v>
      </c>
    </row>
    <row r="100" spans="1:6" ht="15.75" customHeight="1">
      <c r="A100" s="30">
        <v>98</v>
      </c>
      <c r="B100" s="30">
        <v>0.999938890821923</v>
      </c>
      <c r="C100" s="30">
        <v>0.99977866299012297</v>
      </c>
      <c r="D100" s="30">
        <v>98</v>
      </c>
      <c r="E100" s="31">
        <f t="shared" ref="E100:F100" si="98">1-B100</f>
        <v>6.1109178077001225E-5</v>
      </c>
      <c r="F100" s="31">
        <f t="shared" si="98"/>
        <v>2.2133700987703175E-4</v>
      </c>
    </row>
    <row r="101" spans="1:6" ht="15.75" customHeight="1">
      <c r="A101" s="30">
        <v>99</v>
      </c>
      <c r="B101" s="30">
        <v>0.99996508907922299</v>
      </c>
      <c r="C101" s="30">
        <v>0.99985387127604297</v>
      </c>
      <c r="D101" s="30">
        <v>99</v>
      </c>
      <c r="E101" s="31">
        <f t="shared" ref="E101:F101" si="99">1-B101</f>
        <v>3.4910920777009302E-5</v>
      </c>
      <c r="F101" s="31">
        <f t="shared" si="99"/>
        <v>1.4612872395702858E-4</v>
      </c>
    </row>
    <row r="102" spans="1:6" ht="15.75" customHeight="1">
      <c r="A102" s="30">
        <v>100</v>
      </c>
      <c r="B102" s="30">
        <v>0.99998062554827005</v>
      </c>
      <c r="C102" s="30">
        <v>0.99990514868568903</v>
      </c>
      <c r="D102" s="30">
        <v>100</v>
      </c>
      <c r="E102" s="31">
        <f t="shared" ref="E102:F102" si="100">1-B102</f>
        <v>1.9374451729947673E-5</v>
      </c>
      <c r="F102" s="31">
        <f t="shared" si="100"/>
        <v>9.4851314310973045E-5</v>
      </c>
    </row>
    <row r="103" spans="1:6" ht="15.75" customHeight="1">
      <c r="A103" s="30">
        <v>101</v>
      </c>
      <c r="B103" s="30">
        <v>0.99998956941475703</v>
      </c>
      <c r="C103" s="30">
        <v>0.99993950455734404</v>
      </c>
      <c r="D103" s="30">
        <v>101</v>
      </c>
      <c r="E103" s="31">
        <f t="shared" ref="E103:F103" si="101">1-B103</f>
        <v>1.0430585242970913E-5</v>
      </c>
      <c r="F103" s="31">
        <f t="shared" si="101"/>
        <v>6.0495442655961185E-5</v>
      </c>
    </row>
    <row r="104" spans="1:6" ht="15.75" customHeight="1">
      <c r="A104" s="30">
        <v>102</v>
      </c>
      <c r="B104" s="30">
        <v>0.999994560377513</v>
      </c>
      <c r="C104" s="30">
        <v>0.99996211122638801</v>
      </c>
      <c r="D104" s="30">
        <v>102</v>
      </c>
      <c r="E104" s="31">
        <f t="shared" ref="E104:F104" si="102">1-B104</f>
        <v>5.4396224870023602E-6</v>
      </c>
      <c r="F104" s="31">
        <f t="shared" si="102"/>
        <v>3.788877361199372E-5</v>
      </c>
    </row>
    <row r="105" spans="1:6" ht="15.75" customHeight="1">
      <c r="A105" s="30">
        <v>103</v>
      </c>
      <c r="B105" s="30">
        <v>0.99999725621653701</v>
      </c>
      <c r="C105" s="30">
        <v>0.99997671182394199</v>
      </c>
      <c r="D105" s="30">
        <v>103</v>
      </c>
      <c r="E105" s="31">
        <f t="shared" ref="E105:F105" si="103">1-B105</f>
        <v>2.743783462988425E-6</v>
      </c>
      <c r="F105" s="31">
        <f t="shared" si="103"/>
        <v>2.32881760580117E-5</v>
      </c>
    </row>
    <row r="106" spans="1:6" ht="15.75" customHeight="1">
      <c r="A106" s="30">
        <v>104</v>
      </c>
      <c r="B106" s="30">
        <v>0.99999866352411804</v>
      </c>
      <c r="C106" s="30">
        <v>0.99998596161929698</v>
      </c>
      <c r="D106" s="30">
        <v>104</v>
      </c>
      <c r="E106" s="31">
        <f t="shared" ref="E106:F106" si="104">1-B106</f>
        <v>1.3364758819633948E-6</v>
      </c>
      <c r="F106" s="31">
        <f t="shared" si="104"/>
        <v>1.403838070301866E-5</v>
      </c>
    </row>
    <row r="107" spans="1:6" ht="15.75" customHeight="1">
      <c r="A107" s="30">
        <v>105</v>
      </c>
      <c r="B107" s="30">
        <v>0.99999937240502201</v>
      </c>
      <c r="C107" s="30">
        <v>0.99999170597085596</v>
      </c>
      <c r="D107" s="30">
        <v>105</v>
      </c>
      <c r="E107" s="31">
        <f t="shared" ref="E107:F107" si="105">1-B107</f>
        <v>6.275949779865897E-7</v>
      </c>
      <c r="F107" s="31">
        <f t="shared" si="105"/>
        <v>8.2940291440403158E-6</v>
      </c>
    </row>
    <row r="108" spans="1:6" ht="15.75" customHeight="1">
      <c r="A108" s="30">
        <v>106</v>
      </c>
      <c r="B108" s="30">
        <v>0.99999971637290497</v>
      </c>
      <c r="C108" s="30">
        <v>0.99999520065481795</v>
      </c>
      <c r="D108" s="30">
        <v>106</v>
      </c>
      <c r="E108" s="31">
        <f t="shared" ref="E108:F108" si="106">1-B108</f>
        <v>2.8362709503237937E-7</v>
      </c>
      <c r="F108" s="31">
        <f t="shared" si="106"/>
        <v>4.799345182049386E-6</v>
      </c>
    </row>
    <row r="109" spans="1:6" ht="15.75" customHeight="1">
      <c r="A109" s="30">
        <v>107</v>
      </c>
      <c r="B109" s="30">
        <v>0.99999987686735103</v>
      </c>
      <c r="C109" s="30">
        <v>0.99999728195048398</v>
      </c>
      <c r="D109" s="30">
        <v>107</v>
      </c>
      <c r="E109" s="31">
        <f t="shared" ref="E109:F109" si="107">1-B109</f>
        <v>1.2313264896590681E-7</v>
      </c>
      <c r="F109" s="31">
        <f t="shared" si="107"/>
        <v>2.7180495160150642E-6</v>
      </c>
    </row>
    <row r="110" spans="1:6" ht="15.75" customHeight="1">
      <c r="A110" s="30">
        <v>108</v>
      </c>
      <c r="B110" s="30">
        <v>0.99999994874620202</v>
      </c>
      <c r="C110" s="30">
        <v>0.999998494528339</v>
      </c>
      <c r="D110" s="30">
        <v>108</v>
      </c>
      <c r="E110" s="31">
        <f t="shared" ref="E110:F110" si="108">1-B110</f>
        <v>5.125379798354146E-8</v>
      </c>
      <c r="F110" s="31">
        <f t="shared" si="108"/>
        <v>1.5054716610007901E-6</v>
      </c>
    </row>
    <row r="111" spans="1:6" ht="15.75" customHeight="1">
      <c r="A111" s="30">
        <v>109</v>
      </c>
      <c r="B111" s="30">
        <v>0.99999997958556797</v>
      </c>
      <c r="C111" s="30">
        <v>0.99999918511179697</v>
      </c>
      <c r="D111" s="30">
        <v>109</v>
      </c>
      <c r="E111" s="31">
        <f t="shared" ref="E111:F111" si="109">1-B111</f>
        <v>2.0414432033710739E-8</v>
      </c>
      <c r="F111" s="31">
        <f t="shared" si="109"/>
        <v>8.1488820302677567E-7</v>
      </c>
    </row>
    <row r="112" spans="1:6" ht="15.75" customHeight="1">
      <c r="A112" s="30">
        <v>110</v>
      </c>
      <c r="B112" s="30">
        <v>0.99999999223579195</v>
      </c>
      <c r="C112" s="30">
        <v>0.999999569281811</v>
      </c>
      <c r="D112" s="30">
        <v>110</v>
      </c>
      <c r="E112" s="31">
        <f t="shared" ref="E112:F112" si="110">1-B112</f>
        <v>7.7642080542617009E-9</v>
      </c>
      <c r="F112" s="31">
        <f t="shared" si="110"/>
        <v>4.3071818900397574E-7</v>
      </c>
    </row>
    <row r="113" spans="1:6" ht="15.75" customHeight="1">
      <c r="A113" s="30">
        <v>111</v>
      </c>
      <c r="B113" s="30">
        <v>0.99999999718646004</v>
      </c>
      <c r="C113" s="30">
        <v>0.99999977787041805</v>
      </c>
      <c r="D113" s="30">
        <v>111</v>
      </c>
      <c r="E113" s="31">
        <f t="shared" ref="E113:F113" si="111">1-B113</f>
        <v>2.8135399565698549E-9</v>
      </c>
      <c r="F113" s="31">
        <f t="shared" si="111"/>
        <v>2.2212958195044763E-7</v>
      </c>
    </row>
    <row r="114" spans="1:6" ht="15.75" customHeight="1">
      <c r="A114" s="30">
        <v>112</v>
      </c>
      <c r="B114" s="30">
        <v>0.99999999903081305</v>
      </c>
      <c r="C114" s="30">
        <v>0.99999988832030295</v>
      </c>
      <c r="D114" s="30">
        <v>112</v>
      </c>
      <c r="E114" s="31">
        <f t="shared" ref="E114:F114" si="112">1-B114</f>
        <v>9.691869529149244E-10</v>
      </c>
      <c r="F114" s="31">
        <f t="shared" si="112"/>
        <v>1.1167969704573011E-7</v>
      </c>
    </row>
    <row r="115" spans="1:6" ht="15.75" customHeight="1">
      <c r="A115" s="30">
        <v>113</v>
      </c>
      <c r="B115" s="30">
        <v>0.99999999968339603</v>
      </c>
      <c r="C115" s="30">
        <v>0.99999994530831304</v>
      </c>
      <c r="D115" s="30">
        <v>113</v>
      </c>
      <c r="E115" s="31">
        <f t="shared" ref="E115:F115" si="113">1-B115</f>
        <v>3.1660396526689283E-10</v>
      </c>
      <c r="F115" s="31">
        <f t="shared" si="113"/>
        <v>5.4691686957042407E-8</v>
      </c>
    </row>
    <row r="116" spans="1:6" ht="15.75" customHeight="1">
      <c r="A116" s="30">
        <v>114</v>
      </c>
      <c r="B116" s="30">
        <v>0.99999999990216704</v>
      </c>
      <c r="C116" s="30">
        <v>0.99999997393487206</v>
      </c>
      <c r="D116" s="30">
        <v>114</v>
      </c>
      <c r="E116" s="31">
        <f t="shared" ref="E116:F116" si="114">1-B116</f>
        <v>9.7832963952271257E-11</v>
      </c>
      <c r="F116" s="31">
        <f t="shared" si="114"/>
        <v>2.606512794489646E-8</v>
      </c>
    </row>
    <row r="117" spans="1:6" ht="15.75" customHeight="1">
      <c r="A117" s="30">
        <v>115</v>
      </c>
      <c r="B117" s="30">
        <v>0.99999999997147804</v>
      </c>
      <c r="C117" s="30">
        <v>0.99999998792216205</v>
      </c>
      <c r="D117" s="30">
        <v>115</v>
      </c>
      <c r="E117" s="31">
        <f t="shared" ref="E117:F117" si="115">1-B117</f>
        <v>2.8521962569527659E-11</v>
      </c>
      <c r="F117" s="31">
        <f t="shared" si="115"/>
        <v>1.2077837951984804E-8</v>
      </c>
    </row>
    <row r="118" spans="1:6" ht="15.75" customHeight="1"/>
    <row r="119" spans="1:6" ht="15.75" customHeight="1"/>
    <row r="120" spans="1:6" ht="15.75" customHeight="1"/>
    <row r="121" spans="1:6" ht="15.75" customHeight="1"/>
    <row r="122" spans="1:6" ht="15.75" customHeight="1"/>
    <row r="123" spans="1:6" ht="15.75" customHeight="1"/>
    <row r="124" spans="1:6" ht="15.75" customHeight="1"/>
    <row r="125" spans="1:6" ht="15.75" customHeight="1"/>
    <row r="126" spans="1:6" ht="15.75" customHeight="1"/>
    <row r="127" spans="1:6" ht="15.75" customHeight="1"/>
    <row r="128" spans="1: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pane ySplit="1" topLeftCell="A2" activePane="bottomLeft" state="frozen"/>
      <selection pane="bottomLeft" activeCell="B1" sqref="B1"/>
    </sheetView>
  </sheetViews>
  <sheetFormatPr defaultColWidth="14.453125" defaultRowHeight="15" customHeight="1"/>
  <cols>
    <col min="1" max="1" width="8.7265625" customWidth="1"/>
    <col min="2" max="2" width="18" customWidth="1"/>
    <col min="3" max="3" width="13.81640625" customWidth="1"/>
    <col min="4" max="4" width="14.453125" customWidth="1"/>
    <col min="5" max="5" width="14.26953125" customWidth="1"/>
    <col min="6" max="6" width="13.453125" customWidth="1"/>
    <col min="7" max="7" width="15.54296875" customWidth="1"/>
    <col min="8" max="8" width="12" customWidth="1"/>
    <col min="9" max="12" width="8.7265625" customWidth="1"/>
  </cols>
  <sheetData>
    <row r="1" spans="1:12">
      <c r="A1" s="35" t="s">
        <v>0</v>
      </c>
      <c r="B1" s="35" t="s">
        <v>1</v>
      </c>
      <c r="C1" s="36"/>
      <c r="D1" s="33"/>
      <c r="E1" s="33"/>
      <c r="F1" s="33"/>
      <c r="G1" s="33"/>
      <c r="H1" s="34"/>
      <c r="K1" s="1" t="s">
        <v>3</v>
      </c>
      <c r="L1" s="3">
        <v>0.06</v>
      </c>
    </row>
    <row r="2" spans="1:12" ht="14.5">
      <c r="A2" s="32">
        <v>0</v>
      </c>
      <c r="B2" s="32">
        <v>3.3829055756599202E-3</v>
      </c>
      <c r="C2" s="32">
        <f t="shared" ref="C2:C117" si="0">1-B2</f>
        <v>0.9966170944243401</v>
      </c>
      <c r="D2" s="32">
        <v>100000</v>
      </c>
      <c r="E2" s="32">
        <f t="shared" ref="E2:E117" si="1">D2*B2</f>
        <v>338.290557565992</v>
      </c>
      <c r="F2" s="32">
        <f t="shared" ref="F2:F117" si="2">((1+$L$1)^-A2)*D2</f>
        <v>100000</v>
      </c>
      <c r="G2" s="32">
        <f>SUM(F2:F117)</f>
        <v>1393150.661983239</v>
      </c>
      <c r="H2" s="32">
        <f t="shared" ref="H2:H117" si="3">((1+$L$1)^-(A2+0.5))*D2</f>
        <v>97128.586235726427</v>
      </c>
    </row>
    <row r="3" spans="1:12" ht="14.5">
      <c r="A3" s="32">
        <v>1</v>
      </c>
      <c r="B3" s="32">
        <v>3.7505812711530798E-3</v>
      </c>
      <c r="C3" s="32">
        <f t="shared" si="0"/>
        <v>0.99624941872884687</v>
      </c>
      <c r="D3" s="32">
        <f t="shared" ref="D3:D117" si="4">D2-E2</f>
        <v>99661.709442434003</v>
      </c>
      <c r="E3" s="32">
        <f t="shared" si="1"/>
        <v>373.78934088589301</v>
      </c>
      <c r="F3" s="32">
        <f t="shared" si="2"/>
        <v>94020.480606069803</v>
      </c>
      <c r="G3" s="32">
        <f>SUM(F3:F117)</f>
        <v>1293150.661983239</v>
      </c>
      <c r="H3" s="32">
        <f t="shared" si="3"/>
        <v>91320.763584710934</v>
      </c>
    </row>
    <row r="4" spans="1:12" ht="14.5">
      <c r="A4" s="32">
        <v>2</v>
      </c>
      <c r="B4" s="32">
        <v>4.1573186353318697E-3</v>
      </c>
      <c r="C4" s="32">
        <f t="shared" si="0"/>
        <v>0.99584268136466814</v>
      </c>
      <c r="D4" s="32">
        <f t="shared" si="4"/>
        <v>99287.920101548109</v>
      </c>
      <c r="E4" s="32">
        <f t="shared" si="1"/>
        <v>412.77152050150772</v>
      </c>
      <c r="F4" s="32">
        <f t="shared" si="2"/>
        <v>88365.895426796094</v>
      </c>
      <c r="G4" s="32">
        <f>SUM(F4:F119)</f>
        <v>1199130.1813771694</v>
      </c>
      <c r="H4" s="32">
        <f t="shared" si="3"/>
        <v>85828.544942587469</v>
      </c>
    </row>
    <row r="5" spans="1:12" ht="14.5">
      <c r="A5" s="32">
        <v>3</v>
      </c>
      <c r="B5" s="32">
        <v>4.6071221683271499E-3</v>
      </c>
      <c r="C5" s="32">
        <f t="shared" si="0"/>
        <v>0.99539287783167285</v>
      </c>
      <c r="D5" s="32">
        <f t="shared" si="4"/>
        <v>98875.148581046597</v>
      </c>
      <c r="E5" s="32">
        <f t="shared" si="1"/>
        <v>455.52988892438054</v>
      </c>
      <c r="F5" s="32">
        <f t="shared" si="2"/>
        <v>83017.481361330632</v>
      </c>
      <c r="G5" s="32">
        <f>SUM(F5:F119)</f>
        <v>1110764.2859503734</v>
      </c>
      <c r="H5" s="32">
        <f t="shared" si="3"/>
        <v>80633.705974768149</v>
      </c>
    </row>
    <row r="6" spans="1:12" ht="14.5">
      <c r="A6" s="32">
        <v>4</v>
      </c>
      <c r="B6" s="32">
        <v>5.1043834736797999E-3</v>
      </c>
      <c r="C6" s="32">
        <f t="shared" si="0"/>
        <v>0.99489561652632019</v>
      </c>
      <c r="D6" s="32">
        <f t="shared" si="4"/>
        <v>98419.618692122211</v>
      </c>
      <c r="E6" s="32">
        <f t="shared" si="1"/>
        <v>502.37147513793616</v>
      </c>
      <c r="F6" s="32">
        <f t="shared" si="2"/>
        <v>77957.556304332233</v>
      </c>
      <c r="G6" s="32">
        <f>SUM(F6:F121)</f>
        <v>1027746.8045890424</v>
      </c>
      <c r="H6" s="32">
        <f t="shared" si="3"/>
        <v>75719.072302318295</v>
      </c>
    </row>
    <row r="7" spans="1:12" ht="14.5">
      <c r="A7" s="32">
        <v>5</v>
      </c>
      <c r="B7" s="32">
        <v>5.65391489847998E-3</v>
      </c>
      <c r="C7" s="32">
        <f t="shared" si="0"/>
        <v>0.99434608510152001</v>
      </c>
      <c r="D7" s="32">
        <f t="shared" si="4"/>
        <v>97917.24721698428</v>
      </c>
      <c r="E7" s="32">
        <f t="shared" si="1"/>
        <v>553.61578285825476</v>
      </c>
      <c r="F7" s="32">
        <f t="shared" si="2"/>
        <v>73169.46324743767</v>
      </c>
      <c r="G7" s="32">
        <f>SUM(F7:F121)</f>
        <v>949789.24828471034</v>
      </c>
      <c r="H7" s="32">
        <f t="shared" si="3"/>
        <v>71068.465208505659</v>
      </c>
    </row>
    <row r="8" spans="1:12" ht="14.5">
      <c r="A8" s="32">
        <v>6</v>
      </c>
      <c r="B8" s="32">
        <v>6.2609854786684696E-3</v>
      </c>
      <c r="C8" s="32">
        <f t="shared" si="0"/>
        <v>0.99373901452133151</v>
      </c>
      <c r="D8" s="32">
        <f t="shared" si="4"/>
        <v>97363.631434126029</v>
      </c>
      <c r="E8" s="32">
        <f t="shared" si="1"/>
        <v>609.59228255949199</v>
      </c>
      <c r="F8" s="32">
        <f t="shared" si="2"/>
        <v>68637.518234970936</v>
      </c>
      <c r="G8" s="32">
        <f>SUM(F8:F123)</f>
        <v>876619.78503727261</v>
      </c>
      <c r="H8" s="32">
        <f t="shared" si="3"/>
        <v>66666.651088916202</v>
      </c>
    </row>
    <row r="9" spans="1:12" ht="14.5">
      <c r="A9" s="32">
        <v>7</v>
      </c>
      <c r="B9" s="32">
        <v>6.9313592411777902E-3</v>
      </c>
      <c r="C9" s="32">
        <f t="shared" si="0"/>
        <v>0.99306864075882217</v>
      </c>
      <c r="D9" s="32">
        <f t="shared" si="4"/>
        <v>96754.03915156654</v>
      </c>
      <c r="E9" s="32">
        <f t="shared" si="1"/>
        <v>670.63700339448849</v>
      </c>
      <c r="F9" s="32">
        <f t="shared" si="2"/>
        <v>64346.962009443334</v>
      </c>
      <c r="G9" s="32">
        <f>SUM(F9:F123)</f>
        <v>807982.26680230163</v>
      </c>
      <c r="H9" s="32">
        <f t="shared" si="3"/>
        <v>62499.294485412291</v>
      </c>
    </row>
    <row r="10" spans="1:12" ht="14.5">
      <c r="A10" s="32">
        <v>8</v>
      </c>
      <c r="B10" s="32">
        <v>7.6713358939271403E-3</v>
      </c>
      <c r="C10" s="32">
        <f t="shared" si="0"/>
        <v>0.9923286641060729</v>
      </c>
      <c r="D10" s="32">
        <f t="shared" si="4"/>
        <v>96083.402148172056</v>
      </c>
      <c r="E10" s="32">
        <f t="shared" si="1"/>
        <v>737.08805170990843</v>
      </c>
      <c r="F10" s="32">
        <f t="shared" si="2"/>
        <v>60283.915188374973</v>
      </c>
      <c r="G10" s="32">
        <f>SUM(F10:F125)</f>
        <v>743635.30479285819</v>
      </c>
      <c r="H10" s="32">
        <f t="shared" si="3"/>
        <v>58552.914550012967</v>
      </c>
    </row>
    <row r="11" spans="1:12" ht="14.5">
      <c r="A11" s="32">
        <v>9</v>
      </c>
      <c r="B11" s="32">
        <v>8.4877939088844109E-3</v>
      </c>
      <c r="C11" s="32">
        <f t="shared" si="0"/>
        <v>0.99151220609111557</v>
      </c>
      <c r="D11" s="32">
        <f t="shared" si="4"/>
        <v>95346.314096462142</v>
      </c>
      <c r="E11" s="32">
        <f t="shared" si="1"/>
        <v>809.27986402253123</v>
      </c>
      <c r="F11" s="32">
        <f t="shared" si="2"/>
        <v>56435.3368169471</v>
      </c>
      <c r="G11" s="32">
        <f>SUM(F11:F125)</f>
        <v>683351.38960448303</v>
      </c>
      <c r="H11" s="32">
        <f t="shared" si="3"/>
        <v>54814.844787671129</v>
      </c>
    </row>
    <row r="12" spans="1:12" ht="14.5">
      <c r="A12" s="32">
        <v>10</v>
      </c>
      <c r="B12" s="32">
        <v>9.3882359717175606E-3</v>
      </c>
      <c r="C12" s="32">
        <f t="shared" si="0"/>
        <v>0.99061176402828244</v>
      </c>
      <c r="D12" s="32">
        <f t="shared" si="4"/>
        <v>94537.034232439604</v>
      </c>
      <c r="E12" s="32">
        <f t="shared" si="1"/>
        <v>887.53598544048396</v>
      </c>
      <c r="F12" s="32">
        <f t="shared" si="2"/>
        <v>52788.986140439971</v>
      </c>
      <c r="G12" s="32">
        <f>SUM(F12:F127)</f>
        <v>626916.05278753582</v>
      </c>
      <c r="H12" s="32">
        <f t="shared" si="3"/>
        <v>51273.195926382912</v>
      </c>
    </row>
    <row r="13" spans="1:12" ht="14.5">
      <c r="A13" s="32">
        <v>11</v>
      </c>
      <c r="B13" s="32">
        <v>1.03808367331628E-2</v>
      </c>
      <c r="C13" s="32">
        <f t="shared" si="0"/>
        <v>0.98961916326683719</v>
      </c>
      <c r="D13" s="32">
        <f t="shared" si="4"/>
        <v>93649.498246999123</v>
      </c>
      <c r="E13" s="32">
        <f t="shared" si="1"/>
        <v>972.16015144471373</v>
      </c>
      <c r="F13" s="32">
        <f t="shared" si="2"/>
        <v>49333.387435703575</v>
      </c>
      <c r="G13" s="32">
        <f>SUM(F13:F127)</f>
        <v>574127.06664709584</v>
      </c>
      <c r="H13" s="32">
        <f t="shared" si="3"/>
        <v>47916.82175849237</v>
      </c>
    </row>
    <row r="14" spans="1:12" ht="14.5">
      <c r="A14" s="32">
        <v>12</v>
      </c>
      <c r="B14" s="32">
        <v>1.1474492751261899E-2</v>
      </c>
      <c r="C14" s="32">
        <f t="shared" si="0"/>
        <v>0.98852550724873811</v>
      </c>
      <c r="D14" s="32">
        <f t="shared" si="4"/>
        <v>92677.338095554413</v>
      </c>
      <c r="E14" s="32">
        <f t="shared" si="1"/>
        <v>1063.4254441836874</v>
      </c>
      <c r="F14" s="32">
        <f t="shared" si="2"/>
        <v>46057.79773135818</v>
      </c>
      <c r="G14" s="32">
        <f>SUM(F14:F129)</f>
        <v>524793.67921139242</v>
      </c>
      <c r="H14" s="32">
        <f t="shared" si="3"/>
        <v>44735.287787778681</v>
      </c>
    </row>
    <row r="15" spans="1:12" ht="14.5">
      <c r="A15" s="32">
        <v>13</v>
      </c>
      <c r="B15" s="32">
        <v>1.2678874459136E-2</v>
      </c>
      <c r="C15" s="32">
        <f t="shared" si="0"/>
        <v>0.98732112554086404</v>
      </c>
      <c r="D15" s="32">
        <f t="shared" si="4"/>
        <v>91613.912651370731</v>
      </c>
      <c r="E15" s="32">
        <f t="shared" si="1"/>
        <v>1161.5612972169808</v>
      </c>
      <c r="F15" s="32">
        <f t="shared" si="2"/>
        <v>42952.177231274174</v>
      </c>
      <c r="G15" s="32">
        <f>SUM(F15:F129)</f>
        <v>478735.88148003456</v>
      </c>
      <c r="H15" s="32">
        <f t="shared" si="3"/>
        <v>41718.84250220019</v>
      </c>
    </row>
    <row r="16" spans="1:12" ht="14.5">
      <c r="A16" s="32">
        <v>14</v>
      </c>
      <c r="B16" s="32">
        <v>1.4004479928998999E-2</v>
      </c>
      <c r="C16" s="32">
        <f t="shared" si="0"/>
        <v>0.985995520071001</v>
      </c>
      <c r="D16" s="32">
        <f t="shared" si="4"/>
        <v>90452.351354153754</v>
      </c>
      <c r="E16" s="32">
        <f t="shared" si="1"/>
        <v>1266.7381390700118</v>
      </c>
      <c r="F16" s="32">
        <f t="shared" si="2"/>
        <v>40007.162234351221</v>
      </c>
      <c r="G16" s="32">
        <f>SUM(F16:F131)</f>
        <v>435783.70424876048</v>
      </c>
      <c r="H16" s="32">
        <f t="shared" si="3"/>
        <v>38858.391071258804</v>
      </c>
    </row>
    <row r="17" spans="1:14" ht="14.5">
      <c r="A17" s="32">
        <v>15</v>
      </c>
      <c r="B17" s="32">
        <v>1.5462690128664599E-2</v>
      </c>
      <c r="C17" s="32">
        <f t="shared" si="0"/>
        <v>0.98453730987133536</v>
      </c>
      <c r="D17" s="32">
        <f t="shared" si="4"/>
        <v>89185.613215083737</v>
      </c>
      <c r="E17" s="32">
        <f t="shared" si="1"/>
        <v>1379.0495010797742</v>
      </c>
      <c r="F17" s="32">
        <f t="shared" si="2"/>
        <v>37214.04031492833</v>
      </c>
      <c r="G17" s="32">
        <f>SUM(F17:F131)</f>
        <v>395776.54201440921</v>
      </c>
      <c r="H17" s="32">
        <f t="shared" si="3"/>
        <v>36145.471239083163</v>
      </c>
    </row>
    <row r="18" spans="1:14" ht="14.5">
      <c r="A18" s="32">
        <v>16</v>
      </c>
      <c r="B18" s="32">
        <v>1.7065825280862101E-2</v>
      </c>
      <c r="C18" s="32">
        <f t="shared" si="0"/>
        <v>0.98293417471913791</v>
      </c>
      <c r="D18" s="32">
        <f t="shared" si="4"/>
        <v>87806.563714003962</v>
      </c>
      <c r="E18" s="32">
        <f t="shared" si="1"/>
        <v>1498.4914748560775</v>
      </c>
      <c r="F18" s="32">
        <f t="shared" si="2"/>
        <v>34564.727491606573</v>
      </c>
      <c r="G18" s="32">
        <f>SUM(F18:F133)</f>
        <v>358562.50169948093</v>
      </c>
      <c r="H18" s="32">
        <f t="shared" si="3"/>
        <v>33572.231148828927</v>
      </c>
    </row>
    <row r="19" spans="1:14" ht="14.5">
      <c r="A19" s="32">
        <v>17</v>
      </c>
      <c r="B19" s="32">
        <v>1.8827201837254101E-2</v>
      </c>
      <c r="C19" s="32">
        <f t="shared" si="0"/>
        <v>0.98117279816274594</v>
      </c>
      <c r="D19" s="32">
        <f t="shared" si="4"/>
        <v>86308.072239147878</v>
      </c>
      <c r="E19" s="32">
        <f t="shared" si="1"/>
        <v>1624.9394962307447</v>
      </c>
      <c r="F19" s="32">
        <f t="shared" si="2"/>
        <v>32051.747067315278</v>
      </c>
      <c r="G19" s="32">
        <f>SUM(F19:F133)</f>
        <v>323997.77420787438</v>
      </c>
      <c r="H19" s="32">
        <f t="shared" si="3"/>
        <v>31131.408790334237</v>
      </c>
    </row>
    <row r="20" spans="1:14" ht="14.5">
      <c r="A20" s="32">
        <v>18</v>
      </c>
      <c r="B20" s="32">
        <v>2.07611894672016E-2</v>
      </c>
      <c r="C20" s="32">
        <f t="shared" si="0"/>
        <v>0.97923881053279838</v>
      </c>
      <c r="D20" s="32">
        <f t="shared" si="4"/>
        <v>84683.132742917136</v>
      </c>
      <c r="E20" s="32">
        <f t="shared" si="1"/>
        <v>1758.1225635518861</v>
      </c>
      <c r="F20" s="32">
        <f t="shared" si="2"/>
        <v>29668.209769851244</v>
      </c>
      <c r="G20" s="32">
        <f>SUM(F20:F135)</f>
        <v>291946.02714055905</v>
      </c>
      <c r="H20" s="32">
        <f t="shared" si="3"/>
        <v>28816.312710906175</v>
      </c>
      <c r="K20" s="1" t="s">
        <v>4</v>
      </c>
    </row>
    <row r="21" spans="1:14" ht="15.75" customHeight="1">
      <c r="A21" s="32">
        <v>19</v>
      </c>
      <c r="B21" s="32">
        <v>2.2883267335214501E-2</v>
      </c>
      <c r="C21" s="32">
        <f t="shared" si="0"/>
        <v>0.97711673266478549</v>
      </c>
      <c r="D21" s="32">
        <f t="shared" si="4"/>
        <v>82925.010179365243</v>
      </c>
      <c r="E21" s="32">
        <f t="shared" si="1"/>
        <v>1897.5951767097986</v>
      </c>
      <c r="F21" s="32">
        <f t="shared" si="2"/>
        <v>27407.794760062901</v>
      </c>
      <c r="G21" s="32">
        <f>SUM(F21:F135)</f>
        <v>262277.81737070793</v>
      </c>
      <c r="H21" s="32">
        <f t="shared" si="3"/>
        <v>26620.803568838604</v>
      </c>
      <c r="N21" s="2"/>
    </row>
    <row r="22" spans="1:14" ht="15.75" customHeight="1">
      <c r="A22" s="32">
        <v>20</v>
      </c>
      <c r="B22" s="32">
        <v>2.5210078799953201E-2</v>
      </c>
      <c r="C22" s="32">
        <f t="shared" si="0"/>
        <v>0.97478992120004682</v>
      </c>
      <c r="D22" s="32">
        <f t="shared" si="4"/>
        <v>81027.415002655442</v>
      </c>
      <c r="E22" s="32">
        <f t="shared" si="1"/>
        <v>2042.7075171734539</v>
      </c>
      <c r="F22" s="32">
        <f t="shared" si="2"/>
        <v>25264.731005188391</v>
      </c>
      <c r="G22" s="32">
        <f>SUM(F22:F137)</f>
        <v>234870.02261064478</v>
      </c>
      <c r="H22" s="32">
        <f t="shared" si="3"/>
        <v>24539.276041598714</v>
      </c>
    </row>
    <row r="23" spans="1:14" ht="15.75" customHeight="1">
      <c r="A23" s="32">
        <v>21</v>
      </c>
      <c r="B23" s="32">
        <v>2.7759483511136201E-2</v>
      </c>
      <c r="C23" s="32">
        <f t="shared" si="0"/>
        <v>0.97224051648886378</v>
      </c>
      <c r="D23" s="32">
        <f t="shared" si="4"/>
        <v>78984.707485481995</v>
      </c>
      <c r="E23" s="32">
        <f t="shared" si="1"/>
        <v>2192.5746850751534</v>
      </c>
      <c r="F23" s="32">
        <f t="shared" si="2"/>
        <v>23233.778439328267</v>
      </c>
      <c r="G23" s="32">
        <f>SUM(F23:F137)</f>
        <v>209605.29160545641</v>
      </c>
      <c r="H23" s="32">
        <f t="shared" si="3"/>
        <v>22566.64052726057</v>
      </c>
    </row>
    <row r="24" spans="1:14" ht="15.75" customHeight="1">
      <c r="A24" s="32">
        <v>22</v>
      </c>
      <c r="B24" s="32">
        <v>3.0550605708575099E-2</v>
      </c>
      <c r="C24" s="32">
        <f t="shared" si="0"/>
        <v>0.96944939429142485</v>
      </c>
      <c r="D24" s="32">
        <f t="shared" si="4"/>
        <v>76792.132800406835</v>
      </c>
      <c r="E24" s="32">
        <f t="shared" si="1"/>
        <v>2346.0461707057661</v>
      </c>
      <c r="F24" s="32">
        <f t="shared" si="2"/>
        <v>21310.208254566358</v>
      </c>
      <c r="G24" s="32">
        <f>SUM(F24:F139)</f>
        <v>186371.51316612816</v>
      </c>
      <c r="H24" s="32">
        <f t="shared" si="3"/>
        <v>20698.304001549379</v>
      </c>
    </row>
    <row r="25" spans="1:14" ht="15.75" customHeight="1">
      <c r="A25" s="32">
        <v>23</v>
      </c>
      <c r="B25" s="32">
        <v>3.3603877339988701E-2</v>
      </c>
      <c r="C25" s="32">
        <f t="shared" si="0"/>
        <v>0.96639612266001129</v>
      </c>
      <c r="D25" s="32">
        <f t="shared" si="4"/>
        <v>74446.086629701065</v>
      </c>
      <c r="E25" s="32">
        <f t="shared" si="1"/>
        <v>2501.6771635466475</v>
      </c>
      <c r="F25" s="32">
        <f t="shared" si="2"/>
        <v>19489.781589257997</v>
      </c>
      <c r="G25" s="32">
        <f>SUM(F25:F139)</f>
        <v>165061.30491156181</v>
      </c>
      <c r="H25" s="32">
        <f t="shared" si="3"/>
        <v>18930.149318077187</v>
      </c>
      <c r="N25" s="2"/>
    </row>
    <row r="26" spans="1:14" ht="15.75" customHeight="1">
      <c r="A26" s="32">
        <v>24</v>
      </c>
      <c r="B26" s="32">
        <v>3.6941074411944101E-2</v>
      </c>
      <c r="C26" s="32">
        <f t="shared" si="0"/>
        <v>0.96305892558805595</v>
      </c>
      <c r="D26" s="32">
        <f t="shared" si="4"/>
        <v>71944.409466154422</v>
      </c>
      <c r="E26" s="32">
        <f t="shared" si="1"/>
        <v>2657.703783612586</v>
      </c>
      <c r="F26" s="32">
        <f t="shared" si="2"/>
        <v>17768.725810706987</v>
      </c>
      <c r="G26" s="32">
        <f>SUM(F26:F141)</f>
        <v>145571.52332230378</v>
      </c>
      <c r="H26" s="32">
        <f t="shared" si="3"/>
        <v>17258.512172042312</v>
      </c>
    </row>
    <row r="27" spans="1:14" ht="15.75" customHeight="1">
      <c r="A27" s="32">
        <v>25</v>
      </c>
      <c r="B27" s="32">
        <v>4.0585344772528703E-2</v>
      </c>
      <c r="C27" s="32">
        <f t="shared" si="0"/>
        <v>0.95941465522747127</v>
      </c>
      <c r="D27" s="32">
        <f t="shared" si="4"/>
        <v>69286.70568254184</v>
      </c>
      <c r="E27" s="32">
        <f t="shared" si="1"/>
        <v>2812.0248382786845</v>
      </c>
      <c r="F27" s="32">
        <f t="shared" si="2"/>
        <v>16143.707536158705</v>
      </c>
      <c r="G27" s="32">
        <f>SUM(F27:F141)</f>
        <v>127802.79751159684</v>
      </c>
      <c r="H27" s="32">
        <f t="shared" si="3"/>
        <v>15680.154895901373</v>
      </c>
    </row>
    <row r="28" spans="1:14" ht="15.75" customHeight="1">
      <c r="A28" s="32">
        <v>26</v>
      </c>
      <c r="B28" s="32">
        <v>4.4561225297237599E-2</v>
      </c>
      <c r="C28" s="32">
        <f t="shared" si="0"/>
        <v>0.95543877470276239</v>
      </c>
      <c r="D28" s="32">
        <f t="shared" si="4"/>
        <v>66474.680844263159</v>
      </c>
      <c r="E28" s="32">
        <f t="shared" si="1"/>
        <v>2962.1932296631753</v>
      </c>
      <c r="F28" s="32">
        <f t="shared" si="2"/>
        <v>14611.801509336638</v>
      </c>
      <c r="G28" s="32">
        <f>SUM(F28:F143)</f>
        <v>111659.08997543814</v>
      </c>
      <c r="H28" s="32">
        <f t="shared" si="3"/>
        <v>14192.236229589213</v>
      </c>
    </row>
    <row r="29" spans="1:14" ht="15.75" customHeight="1">
      <c r="A29" s="32">
        <v>27</v>
      </c>
      <c r="B29" s="32">
        <v>4.88946462140235E-2</v>
      </c>
      <c r="C29" s="32">
        <f t="shared" si="0"/>
        <v>0.95110535378597649</v>
      </c>
      <c r="D29" s="32">
        <f t="shared" si="4"/>
        <v>63512.487614599981</v>
      </c>
      <c r="E29" s="32">
        <f t="shared" si="1"/>
        <v>3105.4206120884155</v>
      </c>
      <c r="F29" s="32">
        <f t="shared" si="2"/>
        <v>13170.454462528838</v>
      </c>
      <c r="G29" s="32">
        <f>SUM(F29:F143)</f>
        <v>97047.288466101498</v>
      </c>
      <c r="H29" s="32">
        <f t="shared" si="3"/>
        <v>12792.2762202744</v>
      </c>
      <c r="N29" s="2"/>
    </row>
    <row r="30" spans="1:14" ht="15.75" customHeight="1">
      <c r="A30" s="32">
        <v>28</v>
      </c>
      <c r="B30" s="32">
        <v>5.3612920063552699E-2</v>
      </c>
      <c r="C30" s="32">
        <f t="shared" si="0"/>
        <v>0.94638707993644733</v>
      </c>
      <c r="D30" s="32">
        <f t="shared" si="4"/>
        <v>60407.067002511569</v>
      </c>
      <c r="E30" s="32">
        <f t="shared" si="1"/>
        <v>3238.5992544793248</v>
      </c>
      <c r="F30" s="32">
        <f t="shared" si="2"/>
        <v>11817.443161420362</v>
      </c>
      <c r="G30" s="32">
        <f>SUM(F30:F145)</f>
        <v>83876.834003572658</v>
      </c>
      <c r="H30" s="32">
        <f t="shared" si="3"/>
        <v>11478.115471898131</v>
      </c>
    </row>
    <row r="31" spans="1:14" ht="15.75" customHeight="1">
      <c r="A31" s="32">
        <v>29</v>
      </c>
      <c r="B31" s="32">
        <v>5.8744712551722499E-2</v>
      </c>
      <c r="C31" s="32">
        <f t="shared" si="0"/>
        <v>0.94125528744827747</v>
      </c>
      <c r="D31" s="32">
        <f t="shared" si="4"/>
        <v>57168.467748032243</v>
      </c>
      <c r="E31" s="32">
        <f t="shared" si="1"/>
        <v>3358.3452048805725</v>
      </c>
      <c r="F31" s="32">
        <f t="shared" si="2"/>
        <v>10550.825967784484</v>
      </c>
      <c r="G31" s="32">
        <f>SUM(F31:F145)</f>
        <v>72059.390842152279</v>
      </c>
      <c r="H31" s="32">
        <f t="shared" si="3"/>
        <v>10247.86809870097</v>
      </c>
    </row>
    <row r="32" spans="1:14" ht="15.75" customHeight="1">
      <c r="A32" s="32">
        <v>30</v>
      </c>
      <c r="B32" s="32">
        <v>6.4319992320161501E-2</v>
      </c>
      <c r="C32" s="32">
        <f t="shared" si="0"/>
        <v>0.9356800076798385</v>
      </c>
      <c r="D32" s="32">
        <f t="shared" si="4"/>
        <v>53810.122543151672</v>
      </c>
      <c r="E32" s="32">
        <f t="shared" si="1"/>
        <v>3461.0666687224648</v>
      </c>
      <c r="F32" s="32">
        <f t="shared" si="2"/>
        <v>9368.8874803054096</v>
      </c>
      <c r="G32" s="32">
        <f>SUM(F32:F147)</f>
        <v>61508.564874367796</v>
      </c>
      <c r="H32" s="32">
        <f t="shared" si="3"/>
        <v>9099.8679556366187</v>
      </c>
    </row>
    <row r="33" spans="1:14" ht="15.75" customHeight="1">
      <c r="A33" s="32">
        <v>31</v>
      </c>
      <c r="B33" s="32">
        <v>7.0369956445111695E-2</v>
      </c>
      <c r="C33" s="32">
        <f t="shared" si="0"/>
        <v>0.92963004355488832</v>
      </c>
      <c r="D33" s="32">
        <f t="shared" si="4"/>
        <v>50349.055874429207</v>
      </c>
      <c r="E33" s="32">
        <f t="shared" si="1"/>
        <v>3543.0608689360784</v>
      </c>
      <c r="F33" s="32">
        <f t="shared" si="2"/>
        <v>8270.0761410601008</v>
      </c>
      <c r="G33" s="32">
        <f>SUM(F33:F147)</f>
        <v>52139.67739406239</v>
      </c>
      <c r="H33" s="32">
        <f t="shared" si="3"/>
        <v>8032.6080364297977</v>
      </c>
      <c r="N33" s="2"/>
    </row>
    <row r="34" spans="1:14" ht="15.75" customHeight="1">
      <c r="A34" s="32">
        <v>32</v>
      </c>
      <c r="B34" s="32">
        <v>7.6926928285919502E-2</v>
      </c>
      <c r="C34" s="32">
        <f t="shared" si="0"/>
        <v>0.92307307171408048</v>
      </c>
      <c r="D34" s="32">
        <f t="shared" si="4"/>
        <v>46805.995005493125</v>
      </c>
      <c r="E34" s="32">
        <f t="shared" si="1"/>
        <v>3600.6414211386759</v>
      </c>
      <c r="F34" s="32">
        <f t="shared" si="2"/>
        <v>7252.9351351093819</v>
      </c>
      <c r="G34" s="32">
        <f>SUM(F34:F149)</f>
        <v>43869.601253002285</v>
      </c>
      <c r="H34" s="32">
        <f t="shared" si="3"/>
        <v>7044.6733573260162</v>
      </c>
    </row>
    <row r="35" spans="1:14" ht="15.75" customHeight="1">
      <c r="A35" s="32">
        <v>33</v>
      </c>
      <c r="B35" s="32">
        <v>8.4024224153457797E-2</v>
      </c>
      <c r="C35" s="32">
        <f t="shared" si="0"/>
        <v>0.91597577584654222</v>
      </c>
      <c r="D35" s="32">
        <f t="shared" si="4"/>
        <v>43205.353584354452</v>
      </c>
      <c r="E35" s="32">
        <f t="shared" si="1"/>
        <v>3630.2963142011999</v>
      </c>
      <c r="F35" s="32">
        <f t="shared" si="2"/>
        <v>6316.0274661399972</v>
      </c>
      <c r="G35" s="32">
        <f>SUM(F35:F149)</f>
        <v>36616.666117892906</v>
      </c>
      <c r="H35" s="32">
        <f t="shared" si="3"/>
        <v>6134.6681841219533</v>
      </c>
    </row>
    <row r="36" spans="1:14" ht="15.75" customHeight="1">
      <c r="A36" s="32">
        <v>34</v>
      </c>
      <c r="B36" s="32">
        <v>9.1695985170329203E-2</v>
      </c>
      <c r="C36" s="32">
        <f t="shared" si="0"/>
        <v>0.90830401482967082</v>
      </c>
      <c r="D36" s="32">
        <f t="shared" si="4"/>
        <v>39575.057270153251</v>
      </c>
      <c r="E36" s="32">
        <f t="shared" si="1"/>
        <v>3628.8738645589015</v>
      </c>
      <c r="F36" s="32">
        <f t="shared" si="2"/>
        <v>5457.8567533638234</v>
      </c>
      <c r="G36" s="32">
        <f>SUM(F36:F151)</f>
        <v>30300.638651752928</v>
      </c>
      <c r="H36" s="32">
        <f t="shared" si="3"/>
        <v>5301.1391033133996</v>
      </c>
    </row>
    <row r="37" spans="1:14" ht="15.75" customHeight="1">
      <c r="A37" s="32">
        <v>35</v>
      </c>
      <c r="B37" s="32">
        <v>9.9976970664967205E-2</v>
      </c>
      <c r="C37" s="32">
        <f t="shared" si="0"/>
        <v>0.90002302933503275</v>
      </c>
      <c r="D37" s="32">
        <f t="shared" si="4"/>
        <v>35946.183405594347</v>
      </c>
      <c r="E37" s="32">
        <f t="shared" si="1"/>
        <v>3593.7905238586368</v>
      </c>
      <c r="F37" s="32">
        <f t="shared" si="2"/>
        <v>4676.7860390996157</v>
      </c>
      <c r="G37" s="32">
        <f>SUM(F37:F151)</f>
        <v>24842.781898389105</v>
      </c>
      <c r="H37" s="32">
        <f t="shared" si="3"/>
        <v>4542.4961610472847</v>
      </c>
    </row>
    <row r="38" spans="1:14" ht="15.75" customHeight="1">
      <c r="A38" s="32">
        <v>36</v>
      </c>
      <c r="B38" s="32">
        <v>0.10890230949919499</v>
      </c>
      <c r="C38" s="32">
        <f t="shared" si="0"/>
        <v>0.89109769050080501</v>
      </c>
      <c r="D38" s="32">
        <f t="shared" si="4"/>
        <v>32352.392881735712</v>
      </c>
      <c r="E38" s="32">
        <f t="shared" si="1"/>
        <v>3523.2503026463355</v>
      </c>
      <c r="F38" s="32">
        <f t="shared" si="2"/>
        <v>3970.9576777945522</v>
      </c>
      <c r="G38" s="32">
        <f>SUM(F38:F153)</f>
        <v>20165.995859289484</v>
      </c>
      <c r="H38" s="32">
        <f t="shared" si="3"/>
        <v>3856.9350524608822</v>
      </c>
    </row>
    <row r="39" spans="1:14" ht="15.75" customHeight="1">
      <c r="A39" s="32">
        <v>37</v>
      </c>
      <c r="B39" s="32">
        <v>0.11850720589386</v>
      </c>
      <c r="C39" s="32">
        <f t="shared" si="0"/>
        <v>0.88149279410614001</v>
      </c>
      <c r="D39" s="32">
        <f t="shared" si="4"/>
        <v>28829.142579089377</v>
      </c>
      <c r="E39" s="32">
        <f t="shared" si="1"/>
        <v>3416.461135363591</v>
      </c>
      <c r="F39" s="32">
        <f t="shared" si="2"/>
        <v>3338.218128074684</v>
      </c>
      <c r="G39" s="32">
        <f>SUM(F39:F153)</f>
        <v>16195.038181494929</v>
      </c>
      <c r="H39" s="32">
        <f t="shared" si="3"/>
        <v>3242.3640732636723</v>
      </c>
    </row>
    <row r="40" spans="1:14" ht="15.75" customHeight="1">
      <c r="A40" s="32">
        <v>38</v>
      </c>
      <c r="B40" s="32">
        <v>0.12882659661201101</v>
      </c>
      <c r="C40" s="32">
        <f t="shared" si="0"/>
        <v>0.87117340338798899</v>
      </c>
      <c r="D40" s="32">
        <f t="shared" si="4"/>
        <v>25412.681443725785</v>
      </c>
      <c r="E40" s="32">
        <f t="shared" si="1"/>
        <v>3273.8292611803995</v>
      </c>
      <c r="F40" s="32">
        <f t="shared" si="2"/>
        <v>2776.0520991059634</v>
      </c>
      <c r="G40" s="32">
        <f>SUM(F40:F155)</f>
        <v>12856.820053420244</v>
      </c>
      <c r="H40" s="32">
        <f t="shared" si="3"/>
        <v>2696.3401570288302</v>
      </c>
    </row>
    <row r="41" spans="1:14" ht="15.75" customHeight="1">
      <c r="A41" s="32">
        <v>39</v>
      </c>
      <c r="B41" s="32">
        <v>0.13989475680734501</v>
      </c>
      <c r="C41" s="32">
        <f t="shared" si="0"/>
        <v>0.86010524319265502</v>
      </c>
      <c r="D41" s="32">
        <f t="shared" si="4"/>
        <v>22138.852182545386</v>
      </c>
      <c r="E41" s="32">
        <f t="shared" si="1"/>
        <v>3097.1093420709458</v>
      </c>
      <c r="F41" s="32">
        <f t="shared" si="2"/>
        <v>2281.5309010948231</v>
      </c>
      <c r="G41" s="32">
        <f>SUM(F41:F155)</f>
        <v>10080.767954314282</v>
      </c>
      <c r="H41" s="32">
        <f t="shared" si="3"/>
        <v>2216.0187087646323</v>
      </c>
    </row>
    <row r="42" spans="1:14" ht="15.75" customHeight="1">
      <c r="A42" s="32">
        <v>40</v>
      </c>
      <c r="B42" s="32">
        <v>0.15174485247151301</v>
      </c>
      <c r="C42" s="32">
        <f t="shared" si="0"/>
        <v>0.84825514752848696</v>
      </c>
      <c r="D42" s="32">
        <f t="shared" si="4"/>
        <v>19041.742840474442</v>
      </c>
      <c r="E42" s="32">
        <f t="shared" si="1"/>
        <v>2889.4864581282832</v>
      </c>
      <c r="F42" s="32">
        <f t="shared" si="2"/>
        <v>1851.2798967336987</v>
      </c>
      <c r="G42" s="32">
        <f>SUM(F42:F157)</f>
        <v>7799.23705321946</v>
      </c>
      <c r="H42" s="32">
        <f t="shared" si="3"/>
        <v>1798.1219909636573</v>
      </c>
    </row>
    <row r="43" spans="1:14" ht="15.75" customHeight="1">
      <c r="A43" s="32">
        <v>41</v>
      </c>
      <c r="B43" s="32">
        <v>0.164408438241576</v>
      </c>
      <c r="C43" s="32">
        <f t="shared" si="0"/>
        <v>0.83559156175842397</v>
      </c>
      <c r="D43" s="32">
        <f t="shared" si="4"/>
        <v>16152.256382346159</v>
      </c>
      <c r="E43" s="32">
        <f t="shared" si="1"/>
        <v>2655.5672458990603</v>
      </c>
      <c r="F43" s="32">
        <f t="shared" si="2"/>
        <v>1481.4695301135528</v>
      </c>
      <c r="G43" s="32">
        <f>SUM(F43:F157)</f>
        <v>5947.9571564857615</v>
      </c>
      <c r="H43" s="32">
        <f t="shared" si="3"/>
        <v>1438.9304101123532</v>
      </c>
    </row>
    <row r="44" spans="1:14" ht="15.75" customHeight="1">
      <c r="A44" s="32">
        <v>42</v>
      </c>
      <c r="B44" s="32">
        <v>0.17791490038139299</v>
      </c>
      <c r="C44" s="32">
        <f t="shared" si="0"/>
        <v>0.82208509961860698</v>
      </c>
      <c r="D44" s="32">
        <f t="shared" si="4"/>
        <v>13496.689136447098</v>
      </c>
      <c r="E44" s="32">
        <f t="shared" si="1"/>
        <v>2401.2621031896142</v>
      </c>
      <c r="F44" s="32">
        <f t="shared" si="2"/>
        <v>1167.8334324199075</v>
      </c>
      <c r="G44" s="32">
        <f>SUM(F44:F159)</f>
        <v>4466.4876263722081</v>
      </c>
      <c r="H44" s="32">
        <f t="shared" si="3"/>
        <v>1134.3001024976136</v>
      </c>
    </row>
    <row r="45" spans="1:14" ht="15.75" customHeight="1">
      <c r="A45" s="32">
        <v>43</v>
      </c>
      <c r="B45" s="32">
        <v>0.192290846048152</v>
      </c>
      <c r="C45" s="32">
        <f t="shared" si="0"/>
        <v>0.80770915395184795</v>
      </c>
      <c r="D45" s="32">
        <f t="shared" si="4"/>
        <v>11095.427033257483</v>
      </c>
      <c r="E45" s="32">
        <f t="shared" si="1"/>
        <v>2133.5490514906187</v>
      </c>
      <c r="F45" s="32">
        <f t="shared" si="2"/>
        <v>905.71553172533891</v>
      </c>
      <c r="G45" s="32">
        <f>SUM(F45:F159)</f>
        <v>3298.6541939523008</v>
      </c>
      <c r="H45" s="32">
        <f t="shared" si="3"/>
        <v>879.70869128221409</v>
      </c>
    </row>
    <row r="46" spans="1:14" ht="15.75" customHeight="1">
      <c r="A46" s="32">
        <v>44</v>
      </c>
      <c r="B46" s="32">
        <v>0.20755944151367001</v>
      </c>
      <c r="C46" s="32">
        <f t="shared" si="0"/>
        <v>0.79244055848632999</v>
      </c>
      <c r="D46" s="32">
        <f t="shared" si="4"/>
        <v>8961.8779817668656</v>
      </c>
      <c r="E46" s="32">
        <f t="shared" si="1"/>
        <v>1860.1223888091868</v>
      </c>
      <c r="F46" s="32">
        <f t="shared" si="2"/>
        <v>690.1459677838883</v>
      </c>
      <c r="G46" s="32">
        <f>SUM(F46:F161)</f>
        <v>2392.9386622269626</v>
      </c>
      <c r="H46" s="32">
        <f t="shared" si="3"/>
        <v>670.32902147136281</v>
      </c>
    </row>
    <row r="47" spans="1:14" ht="15.75" customHeight="1">
      <c r="A47" s="32">
        <v>45</v>
      </c>
      <c r="B47" s="32">
        <v>0.22373970383855499</v>
      </c>
      <c r="C47" s="32">
        <f t="shared" si="0"/>
        <v>0.77626029616144498</v>
      </c>
      <c r="D47" s="32">
        <f t="shared" si="4"/>
        <v>7101.7555929576793</v>
      </c>
      <c r="E47" s="32">
        <f t="shared" si="1"/>
        <v>1588.9446931021525</v>
      </c>
      <c r="F47" s="32">
        <f t="shared" si="2"/>
        <v>515.943071837503</v>
      </c>
      <c r="G47" s="32">
        <f>SUM(F47:F161)</f>
        <v>1702.7926944430751</v>
      </c>
      <c r="H47" s="32">
        <f t="shared" si="3"/>
        <v>501.12821145694494</v>
      </c>
    </row>
    <row r="48" spans="1:14" ht="15.75" customHeight="1">
      <c r="A48" s="32">
        <v>46</v>
      </c>
      <c r="B48" s="32">
        <v>0.24084575259654201</v>
      </c>
      <c r="C48" s="32">
        <f t="shared" si="0"/>
        <v>0.75915424740345805</v>
      </c>
      <c r="D48" s="32">
        <f t="shared" si="4"/>
        <v>5512.8108998555272</v>
      </c>
      <c r="E48" s="32">
        <f t="shared" si="1"/>
        <v>1327.7370900981243</v>
      </c>
      <c r="F48" s="32">
        <f t="shared" si="2"/>
        <v>377.83596391228849</v>
      </c>
      <c r="G48" s="32">
        <f>SUM(F48:F163)</f>
        <v>1186.849622605572</v>
      </c>
      <c r="H48" s="32">
        <f t="shared" si="3"/>
        <v>366.98673003813542</v>
      </c>
    </row>
    <row r="49" spans="1:8" ht="15.75" customHeight="1">
      <c r="A49" s="32">
        <v>47</v>
      </c>
      <c r="B49" s="32">
        <v>0.25888603060487703</v>
      </c>
      <c r="C49" s="32">
        <f t="shared" si="0"/>
        <v>0.74111396939512297</v>
      </c>
      <c r="D49" s="32">
        <f t="shared" si="4"/>
        <v>4185.0738097574031</v>
      </c>
      <c r="E49" s="32">
        <f t="shared" si="1"/>
        <v>1083.4571463965244</v>
      </c>
      <c r="F49" s="32">
        <f t="shared" si="2"/>
        <v>270.59978945829567</v>
      </c>
      <c r="G49" s="32">
        <f>SUM(F49:F163)</f>
        <v>809.01365869328254</v>
      </c>
      <c r="H49" s="32">
        <f t="shared" si="3"/>
        <v>262.82974985769494</v>
      </c>
    </row>
    <row r="50" spans="1:8" ht="15.75" customHeight="1">
      <c r="A50" s="32">
        <v>48</v>
      </c>
      <c r="B50" s="32">
        <v>0.27786250520891498</v>
      </c>
      <c r="C50" s="32">
        <f t="shared" si="0"/>
        <v>0.72213749479108502</v>
      </c>
      <c r="D50" s="32">
        <f t="shared" si="4"/>
        <v>3101.6166633608786</v>
      </c>
      <c r="E50" s="32">
        <f t="shared" si="1"/>
        <v>861.82297627916967</v>
      </c>
      <c r="F50" s="32">
        <f t="shared" si="2"/>
        <v>189.19366422917182</v>
      </c>
      <c r="G50" s="32">
        <f>SUM(F50:F165)</f>
        <v>538.41386923498692</v>
      </c>
      <c r="H50" s="32">
        <f t="shared" si="3"/>
        <v>183.76113131336189</v>
      </c>
    </row>
    <row r="51" spans="1:8" ht="15.75" customHeight="1">
      <c r="A51" s="32">
        <v>49</v>
      </c>
      <c r="B51" s="32">
        <v>0.29776986445185999</v>
      </c>
      <c r="C51" s="32">
        <f t="shared" si="0"/>
        <v>0.70223013554813996</v>
      </c>
      <c r="D51" s="32">
        <f t="shared" si="4"/>
        <v>2239.7936870817089</v>
      </c>
      <c r="E51" s="32">
        <f t="shared" si="1"/>
        <v>666.94306260245219</v>
      </c>
      <c r="F51" s="32">
        <f t="shared" si="2"/>
        <v>128.89041388377342</v>
      </c>
      <c r="G51" s="32">
        <f>SUM(F51:F165)</f>
        <v>349.22020500581522</v>
      </c>
      <c r="H51" s="32">
        <f t="shared" si="3"/>
        <v>125.18943679868558</v>
      </c>
    </row>
    <row r="52" spans="1:8" ht="15.75" customHeight="1">
      <c r="A52" s="32">
        <v>50</v>
      </c>
      <c r="B52" s="32">
        <v>0.31859472537009198</v>
      </c>
      <c r="C52" s="32">
        <f t="shared" si="0"/>
        <v>0.68140527462990796</v>
      </c>
      <c r="D52" s="32">
        <f t="shared" si="4"/>
        <v>1572.8506244792566</v>
      </c>
      <c r="E52" s="32">
        <f t="shared" si="1"/>
        <v>501.10191275414644</v>
      </c>
      <c r="F52" s="32">
        <f t="shared" si="2"/>
        <v>85.387483785337793</v>
      </c>
      <c r="G52" s="32">
        <f>SUM(F52:F167)</f>
        <v>220.32979112204183</v>
      </c>
      <c r="H52" s="32">
        <f t="shared" si="3"/>
        <v>82.935655822958765</v>
      </c>
    </row>
    <row r="53" spans="1:8" ht="15.75" customHeight="1">
      <c r="A53" s="32">
        <v>51</v>
      </c>
      <c r="B53" s="32">
        <v>0.34031487460402299</v>
      </c>
      <c r="C53" s="32">
        <f t="shared" si="0"/>
        <v>0.65968512539597701</v>
      </c>
      <c r="D53" s="32">
        <f t="shared" si="4"/>
        <v>1071.7487117251101</v>
      </c>
      <c r="E53" s="32">
        <f t="shared" si="1"/>
        <v>364.73202843775402</v>
      </c>
      <c r="F53" s="32">
        <f t="shared" si="2"/>
        <v>54.890077206325387</v>
      </c>
      <c r="G53" s="32">
        <f>SUM(F53:F167)</f>
        <v>134.94230733670406</v>
      </c>
      <c r="H53" s="32">
        <f t="shared" si="3"/>
        <v>53.313955974202571</v>
      </c>
    </row>
    <row r="54" spans="1:8" ht="15.75" customHeight="1">
      <c r="A54" s="32">
        <v>52</v>
      </c>
      <c r="B54" s="32">
        <v>0.36289856439189899</v>
      </c>
      <c r="C54" s="32">
        <f t="shared" si="0"/>
        <v>0.63710143560810106</v>
      </c>
      <c r="D54" s="32">
        <f t="shared" si="4"/>
        <v>707.01668328735605</v>
      </c>
      <c r="E54" s="32">
        <f t="shared" si="1"/>
        <v>256.57533936610344</v>
      </c>
      <c r="F54" s="32">
        <f t="shared" si="2"/>
        <v>34.160535344197754</v>
      </c>
      <c r="G54" s="32">
        <f>SUM(F54:F169)</f>
        <v>80.052230130378632</v>
      </c>
      <c r="H54" s="32">
        <f t="shared" si="3"/>
        <v>33.179645030374921</v>
      </c>
    </row>
    <row r="55" spans="1:8" ht="15.75" customHeight="1">
      <c r="A55" s="32">
        <v>53</v>
      </c>
      <c r="B55" s="32">
        <v>0.38630388968123702</v>
      </c>
      <c r="C55" s="32">
        <f t="shared" si="0"/>
        <v>0.61369611031876303</v>
      </c>
      <c r="D55" s="32">
        <f t="shared" si="4"/>
        <v>450.44134392125261</v>
      </c>
      <c r="E55" s="32">
        <f t="shared" si="1"/>
        <v>174.0072432300237</v>
      </c>
      <c r="F55" s="32">
        <f t="shared" si="2"/>
        <v>20.531817083895906</v>
      </c>
      <c r="G55" s="32">
        <f>SUM(F55:F169)</f>
        <v>45.891694786180899</v>
      </c>
      <c r="H55" s="32">
        <f t="shared" si="3"/>
        <v>19.942263662093456</v>
      </c>
    </row>
    <row r="56" spans="1:8" ht="15.75" customHeight="1">
      <c r="A56" s="32">
        <v>54</v>
      </c>
      <c r="B56" s="32">
        <v>0.41047827438525902</v>
      </c>
      <c r="C56" s="32">
        <f t="shared" si="0"/>
        <v>0.58952172561474092</v>
      </c>
      <c r="D56" s="32">
        <f t="shared" si="4"/>
        <v>276.43410069122888</v>
      </c>
      <c r="E56" s="32">
        <f t="shared" si="1"/>
        <v>113.47019263297656</v>
      </c>
      <c r="F56" s="32">
        <f t="shared" si="2"/>
        <v>11.887071964304946</v>
      </c>
      <c r="G56" s="32">
        <f>SUM(F56:F171)</f>
        <v>25.359877702284997</v>
      </c>
      <c r="H56" s="32">
        <f t="shared" si="3"/>
        <v>11.545744943752792</v>
      </c>
    </row>
    <row r="57" spans="1:8" ht="15.75" customHeight="1">
      <c r="A57" s="32">
        <v>55</v>
      </c>
      <c r="B57" s="32">
        <v>0.435358096541268</v>
      </c>
      <c r="C57" s="32">
        <f t="shared" si="0"/>
        <v>0.564641903458732</v>
      </c>
      <c r="D57" s="32">
        <f t="shared" si="4"/>
        <v>162.96390805825231</v>
      </c>
      <c r="E57" s="32">
        <f t="shared" si="1"/>
        <v>70.94765681716693</v>
      </c>
      <c r="F57" s="32">
        <f t="shared" si="2"/>
        <v>6.6110256385883579</v>
      </c>
      <c r="G57" s="32">
        <f>SUM(F57:F171)</f>
        <v>13.472805737980043</v>
      </c>
      <c r="H57" s="32">
        <f t="shared" si="3"/>
        <v>6.4211957384422815</v>
      </c>
    </row>
    <row r="58" spans="1:8" ht="15.75" customHeight="1">
      <c r="A58" s="32">
        <v>56</v>
      </c>
      <c r="B58" s="32">
        <v>0.46086848308617501</v>
      </c>
      <c r="C58" s="32">
        <f t="shared" si="0"/>
        <v>0.53913151691382499</v>
      </c>
      <c r="D58" s="32">
        <f t="shared" si="4"/>
        <v>92.016251241085385</v>
      </c>
      <c r="E58" s="32">
        <f t="shared" si="1"/>
        <v>42.407390128755388</v>
      </c>
      <c r="F58" s="32">
        <f t="shared" si="2"/>
        <v>3.5215680192330292</v>
      </c>
      <c r="G58" s="32">
        <f>SUM(F58:F173)</f>
        <v>6.8617800993916882</v>
      </c>
      <c r="H58" s="32">
        <f t="shared" si="3"/>
        <v>3.4204492304105156</v>
      </c>
    </row>
    <row r="59" spans="1:8" ht="15.75" customHeight="1">
      <c r="A59" s="32">
        <v>57</v>
      </c>
      <c r="B59" s="32">
        <v>0.486923304929752</v>
      </c>
      <c r="C59" s="32">
        <f t="shared" si="0"/>
        <v>0.513076695070248</v>
      </c>
      <c r="D59" s="32">
        <f t="shared" si="4"/>
        <v>49.608861112329997</v>
      </c>
      <c r="E59" s="32">
        <f t="shared" si="1"/>
        <v>24.155710606616775</v>
      </c>
      <c r="F59" s="32">
        <f t="shared" si="2"/>
        <v>1.791121045400299</v>
      </c>
      <c r="G59" s="32">
        <f>SUM(F59:F173)</f>
        <v>3.3402120801586586</v>
      </c>
      <c r="H59" s="32">
        <f t="shared" si="3"/>
        <v>1.7396905491678738</v>
      </c>
    </row>
    <row r="60" spans="1:8" ht="15.75" customHeight="1">
      <c r="A60" s="32">
        <v>58</v>
      </c>
      <c r="B60" s="32">
        <v>0.51342540175432005</v>
      </c>
      <c r="C60" s="32">
        <f t="shared" si="0"/>
        <v>0.48657459824567995</v>
      </c>
      <c r="D60" s="32">
        <f t="shared" si="4"/>
        <v>25.453150505713221</v>
      </c>
      <c r="E60" s="32">
        <f t="shared" si="1"/>
        <v>13.068294024308985</v>
      </c>
      <c r="F60" s="32">
        <f t="shared" si="2"/>
        <v>0.86696459098561618</v>
      </c>
      <c r="G60" s="32">
        <f>SUM(F60:F175)</f>
        <v>1.5490910347583595</v>
      </c>
      <c r="H60" s="32">
        <f t="shared" si="3"/>
        <v>0.84207045038867712</v>
      </c>
    </row>
    <row r="61" spans="1:8" ht="15.75" customHeight="1">
      <c r="A61" s="32">
        <v>59</v>
      </c>
      <c r="B61" s="32">
        <v>0.54026706328621998</v>
      </c>
      <c r="C61" s="32">
        <f t="shared" si="0"/>
        <v>0.45973293671378002</v>
      </c>
      <c r="D61" s="32">
        <f t="shared" si="4"/>
        <v>12.384856481404237</v>
      </c>
      <c r="E61" s="32">
        <f t="shared" si="1"/>
        <v>6.6911300404295746</v>
      </c>
      <c r="F61" s="32">
        <f t="shared" si="2"/>
        <v>0.39796504486043049</v>
      </c>
      <c r="G61" s="32">
        <f>SUM(F61:F175)</f>
        <v>0.68212644377274378</v>
      </c>
      <c r="H61" s="32">
        <f t="shared" si="3"/>
        <v>0.3865378217853106</v>
      </c>
    </row>
    <row r="62" spans="1:8" ht="15.75" customHeight="1">
      <c r="A62" s="32">
        <v>60</v>
      </c>
      <c r="B62" s="32">
        <v>0.56733078948182103</v>
      </c>
      <c r="C62" s="32">
        <f t="shared" si="0"/>
        <v>0.43266921051817897</v>
      </c>
      <c r="D62" s="32">
        <f t="shared" si="4"/>
        <v>5.693726440974662</v>
      </c>
      <c r="E62" s="32">
        <f t="shared" si="1"/>
        <v>3.2302263168516738</v>
      </c>
      <c r="F62" s="32">
        <f t="shared" si="2"/>
        <v>0.17260154602180841</v>
      </c>
      <c r="G62" s="32">
        <f>SUM(F62:F177)</f>
        <v>0.28416139891231307</v>
      </c>
      <c r="H62" s="32">
        <f t="shared" si="3"/>
        <v>0.16764544147198926</v>
      </c>
    </row>
    <row r="63" spans="1:8" ht="15.75" customHeight="1">
      <c r="A63" s="32">
        <v>61</v>
      </c>
      <c r="B63" s="32">
        <v>0.59449034600803696</v>
      </c>
      <c r="C63" s="32">
        <f t="shared" si="0"/>
        <v>0.40550965399196304</v>
      </c>
      <c r="D63" s="32">
        <f t="shared" si="4"/>
        <v>2.4635001241229881</v>
      </c>
      <c r="E63" s="32">
        <f t="shared" si="1"/>
        <v>1.4645270411807172</v>
      </c>
      <c r="F63" s="32">
        <f t="shared" si="2"/>
        <v>7.0452240237238645E-2</v>
      </c>
      <c r="G63" s="32">
        <f>SUM(F63:F177)</f>
        <v>0.11155985289050464</v>
      </c>
      <c r="H63" s="32">
        <f t="shared" si="3"/>
        <v>6.8429264913827503E-2</v>
      </c>
    </row>
    <row r="64" spans="1:8" ht="15.75" customHeight="1">
      <c r="A64" s="32">
        <v>62</v>
      </c>
      <c r="B64" s="32">
        <v>0.62161212350137196</v>
      </c>
      <c r="C64" s="32">
        <f t="shared" si="0"/>
        <v>0.37838787649862804</v>
      </c>
      <c r="D64" s="32">
        <f t="shared" si="4"/>
        <v>0.99897308294227094</v>
      </c>
      <c r="E64" s="32">
        <f t="shared" si="1"/>
        <v>0.62097377940845722</v>
      </c>
      <c r="F64" s="32">
        <f t="shared" si="2"/>
        <v>2.6951946756189907E-2</v>
      </c>
      <c r="G64" s="32">
        <f>SUM(F64:F179)</f>
        <v>4.1107612653266012E-2</v>
      </c>
      <c r="H64" s="32">
        <f t="shared" si="3"/>
        <v>2.6178044847292983E-2</v>
      </c>
    </row>
    <row r="65" spans="1:8" ht="15.75" customHeight="1">
      <c r="A65" s="32">
        <v>63</v>
      </c>
      <c r="B65" s="32">
        <v>0.64855679937937905</v>
      </c>
      <c r="C65" s="32">
        <f t="shared" si="0"/>
        <v>0.35144320062062095</v>
      </c>
      <c r="D65" s="32">
        <f t="shared" si="4"/>
        <v>0.37799930353381372</v>
      </c>
      <c r="E65" s="32">
        <f t="shared" si="1"/>
        <v>0.24515401846752463</v>
      </c>
      <c r="F65" s="32">
        <f t="shared" si="2"/>
        <v>9.6210282080931905E-3</v>
      </c>
      <c r="G65" s="32">
        <f>SUM(F65:F179)</f>
        <v>1.4155665897076114E-2</v>
      </c>
      <c r="H65" s="32">
        <f t="shared" si="3"/>
        <v>9.3447686798613649E-3</v>
      </c>
    </row>
    <row r="66" spans="1:8" ht="15.75" customHeight="1">
      <c r="A66" s="32">
        <v>64</v>
      </c>
      <c r="B66" s="32">
        <v>0.67518128958782597</v>
      </c>
      <c r="C66" s="32">
        <f t="shared" si="0"/>
        <v>0.32481871041217403</v>
      </c>
      <c r="D66" s="32">
        <f t="shared" si="4"/>
        <v>0.13284528506628909</v>
      </c>
      <c r="E66" s="32">
        <f t="shared" si="1"/>
        <v>8.9694650886719435E-2</v>
      </c>
      <c r="F66" s="32">
        <f t="shared" si="2"/>
        <v>3.1898537233146698E-3</v>
      </c>
      <c r="G66" s="32">
        <f>SUM(F66:F181)</f>
        <v>4.5346376889829247E-3</v>
      </c>
      <c r="H66" s="32">
        <f t="shared" si="3"/>
        <v>3.0982598244432193E-3</v>
      </c>
    </row>
    <row r="67" spans="1:8" ht="15.75" customHeight="1">
      <c r="A67" s="32">
        <v>65</v>
      </c>
      <c r="B67" s="32">
        <v>0.70134096486478303</v>
      </c>
      <c r="C67" s="32">
        <f t="shared" si="0"/>
        <v>0.29865903513521697</v>
      </c>
      <c r="D67" s="32">
        <f t="shared" si="4"/>
        <v>4.3150634179569658E-2</v>
      </c>
      <c r="E67" s="32">
        <f t="shared" si="1"/>
        <v>3.0263307410026669E-2</v>
      </c>
      <c r="F67" s="32">
        <f t="shared" si="2"/>
        <v>9.7747563472692684E-4</v>
      </c>
      <c r="G67" s="32">
        <f>SUM(F67:F181)</f>
        <v>1.3447839656682537E-3</v>
      </c>
      <c r="H67" s="32">
        <f t="shared" si="3"/>
        <v>9.4940826480895786E-4</v>
      </c>
    </row>
    <row r="68" spans="1:8" ht="15.75" customHeight="1">
      <c r="A68" s="32">
        <v>66</v>
      </c>
      <c r="B68" s="32">
        <v>0.72689209230877805</v>
      </c>
      <c r="C68" s="32">
        <f t="shared" si="0"/>
        <v>0.27310790769122195</v>
      </c>
      <c r="D68" s="32">
        <f t="shared" si="4"/>
        <v>1.2887326769542989E-2</v>
      </c>
      <c r="E68" s="32">
        <f t="shared" si="1"/>
        <v>9.3676959197800287E-3</v>
      </c>
      <c r="F68" s="32">
        <f t="shared" si="2"/>
        <v>2.7540748107144134E-4</v>
      </c>
      <c r="G68" s="32">
        <f>SUM(F68:F183)</f>
        <v>3.6730833094132702E-4</v>
      </c>
      <c r="H68" s="32">
        <f t="shared" si="3"/>
        <v>2.6749939275211683E-4</v>
      </c>
    </row>
    <row r="69" spans="1:8" ht="15.75" customHeight="1">
      <c r="A69" s="32">
        <v>67</v>
      </c>
      <c r="B69" s="32">
        <v>0.75169444882959502</v>
      </c>
      <c r="C69" s="32">
        <f t="shared" si="0"/>
        <v>0.24830555117040498</v>
      </c>
      <c r="D69" s="32">
        <f t="shared" si="4"/>
        <v>3.5196308497629607E-3</v>
      </c>
      <c r="E69" s="32">
        <f t="shared" si="1"/>
        <v>2.6456869716962078E-3</v>
      </c>
      <c r="F69" s="32">
        <f t="shared" si="2"/>
        <v>7.0958453696161458E-5</v>
      </c>
      <c r="G69" s="32">
        <f>SUM(F69:F183)</f>
        <v>9.1900849869885673E-5</v>
      </c>
      <c r="H69" s="32">
        <f t="shared" si="3"/>
        <v>6.8920942889814184E-5</v>
      </c>
    </row>
    <row r="70" spans="1:8" ht="15.75" customHeight="1">
      <c r="A70" s="32">
        <v>68</v>
      </c>
      <c r="B70" s="32">
        <v>0.77561403916789895</v>
      </c>
      <c r="C70" s="32">
        <f t="shared" si="0"/>
        <v>0.22438596083210105</v>
      </c>
      <c r="D70" s="32">
        <f t="shared" si="4"/>
        <v>8.7394387806675284E-4</v>
      </c>
      <c r="E70" s="32">
        <f t="shared" si="1"/>
        <v>6.7784314127341194E-4</v>
      </c>
      <c r="F70" s="32">
        <f t="shared" si="2"/>
        <v>1.6622054674740597E-5</v>
      </c>
      <c r="G70" s="32">
        <f>SUM(F70:F185)</f>
        <v>2.0942396173724239E-5</v>
      </c>
      <c r="H70" s="32">
        <f t="shared" si="3"/>
        <v>1.614476670890502E-5</v>
      </c>
    </row>
    <row r="71" spans="1:8" ht="15.75" customHeight="1">
      <c r="A71" s="32">
        <v>69</v>
      </c>
      <c r="B71" s="32">
        <v>0.79852583845916603</v>
      </c>
      <c r="C71" s="32">
        <f t="shared" si="0"/>
        <v>0.20147416154083397</v>
      </c>
      <c r="D71" s="32">
        <f t="shared" si="4"/>
        <v>1.9610073679334091E-4</v>
      </c>
      <c r="E71" s="32">
        <f t="shared" si="1"/>
        <v>1.5659150527036277E-4</v>
      </c>
      <c r="F71" s="32">
        <f t="shared" si="2"/>
        <v>3.5186374615050806E-6</v>
      </c>
      <c r="G71" s="32">
        <f>SUM(F71:F185)</f>
        <v>4.320341498983636E-6</v>
      </c>
      <c r="H71" s="32">
        <f t="shared" si="3"/>
        <v>3.4176028211205375E-6</v>
      </c>
    </row>
    <row r="72" spans="1:8" ht="15.75" customHeight="1">
      <c r="A72" s="32">
        <v>70</v>
      </c>
      <c r="B72" s="32">
        <v>0.82031646875262898</v>
      </c>
      <c r="C72" s="32">
        <f t="shared" si="0"/>
        <v>0.17968353124737102</v>
      </c>
      <c r="D72" s="32">
        <f t="shared" si="4"/>
        <v>3.9509231522978134E-5</v>
      </c>
      <c r="E72" s="32">
        <f t="shared" si="1"/>
        <v>3.2410073286059475E-5</v>
      </c>
      <c r="F72" s="32">
        <f t="shared" si="2"/>
        <v>6.6878729464424969E-7</v>
      </c>
      <c r="G72" s="32">
        <f>SUM(F72:F187)</f>
        <v>8.0170403747855659E-7</v>
      </c>
      <c r="H72" s="32">
        <f t="shared" si="3"/>
        <v>6.4958364421212178E-7</v>
      </c>
    </row>
    <row r="73" spans="1:8" ht="15.75" customHeight="1">
      <c r="A73" s="32">
        <v>71</v>
      </c>
      <c r="B73" s="32">
        <v>0.84088671148615102</v>
      </c>
      <c r="C73" s="32">
        <f t="shared" si="0"/>
        <v>0.15911328851384898</v>
      </c>
      <c r="D73" s="32">
        <f t="shared" si="4"/>
        <v>7.0991582369186592E-6</v>
      </c>
      <c r="E73" s="32">
        <f t="shared" si="1"/>
        <v>5.9695878241623528E-6</v>
      </c>
      <c r="F73" s="32">
        <f t="shared" si="2"/>
        <v>1.1336798373118375E-7</v>
      </c>
      <c r="G73" s="32">
        <f>SUM(F73:F187)</f>
        <v>1.3291674283430674E-7</v>
      </c>
      <c r="H73" s="32">
        <f t="shared" si="3"/>
        <v>1.1011271984204719E-7</v>
      </c>
    </row>
    <row r="74" spans="1:8" ht="15.75" customHeight="1">
      <c r="A74" s="32">
        <v>72</v>
      </c>
      <c r="B74" s="32">
        <v>0.86015375464452803</v>
      </c>
      <c r="C74" s="32">
        <f t="shared" si="0"/>
        <v>0.13984624535547197</v>
      </c>
      <c r="D74" s="32">
        <f t="shared" si="4"/>
        <v>1.1295704127563064E-6</v>
      </c>
      <c r="E74" s="32">
        <f t="shared" si="1"/>
        <v>9.7160423166770627E-7</v>
      </c>
      <c r="F74" s="32">
        <f t="shared" si="2"/>
        <v>1.7017313871370927E-8</v>
      </c>
      <c r="G74" s="32">
        <f>SUM(F74:F189)</f>
        <v>1.954875910312299E-8</v>
      </c>
      <c r="H74" s="32">
        <f t="shared" si="3"/>
        <v>1.6528676378558755E-8</v>
      </c>
    </row>
    <row r="75" spans="1:8" ht="15.75" customHeight="1">
      <c r="A75" s="32">
        <v>73</v>
      </c>
      <c r="B75" s="32">
        <v>0.87805307505789298</v>
      </c>
      <c r="C75" s="32">
        <f t="shared" si="0"/>
        <v>0.12194692494210702</v>
      </c>
      <c r="D75" s="32">
        <f t="shared" si="4"/>
        <v>1.5796618108860012E-7</v>
      </c>
      <c r="E75" s="32">
        <f t="shared" si="1"/>
        <v>1.3870269105999731E-7</v>
      </c>
      <c r="F75" s="32">
        <f t="shared" si="2"/>
        <v>2.2451013688177498E-9</v>
      </c>
      <c r="G75" s="32">
        <f>SUM(F75:F189)</f>
        <v>2.5314452317520616E-9</v>
      </c>
      <c r="H75" s="32">
        <f t="shared" si="3"/>
        <v>2.1806352190916223E-9</v>
      </c>
    </row>
    <row r="76" spans="1:8" ht="15.75" customHeight="1">
      <c r="A76" s="32">
        <v>74</v>
      </c>
      <c r="B76" s="32">
        <v>0.89453986368104799</v>
      </c>
      <c r="C76" s="32">
        <f t="shared" si="0"/>
        <v>0.10546013631895201</v>
      </c>
      <c r="D76" s="32">
        <f t="shared" si="4"/>
        <v>1.9263490028602803E-8</v>
      </c>
      <c r="E76" s="32">
        <f t="shared" si="1"/>
        <v>1.723195974420758E-8</v>
      </c>
      <c r="F76" s="32">
        <f t="shared" si="2"/>
        <v>2.5828604538739603E-10</v>
      </c>
      <c r="G76" s="32">
        <f>SUM(F76:F191)</f>
        <v>2.8634386293431207E-10</v>
      </c>
      <c r="H76" s="32">
        <f t="shared" si="3"/>
        <v>2.5086958432894445E-10</v>
      </c>
    </row>
    <row r="77" spans="1:8" ht="15.75" customHeight="1">
      <c r="A77" s="32">
        <v>75</v>
      </c>
      <c r="B77" s="32">
        <v>0.90958991507173204</v>
      </c>
      <c r="C77" s="32">
        <f t="shared" si="0"/>
        <v>9.0410084928267964E-2</v>
      </c>
      <c r="D77" s="32">
        <f t="shared" si="4"/>
        <v>2.0315302843952233E-9</v>
      </c>
      <c r="E77" s="32">
        <f t="shared" si="1"/>
        <v>1.8478594588487029E-9</v>
      </c>
      <c r="F77" s="32">
        <f t="shared" si="2"/>
        <v>2.5697058071545088E-11</v>
      </c>
      <c r="G77" s="32">
        <f>SUM(F77:F191)</f>
        <v>2.8057817546916002E-11</v>
      </c>
      <c r="H77" s="32">
        <f t="shared" si="3"/>
        <v>2.4959189209065367E-11</v>
      </c>
    </row>
    <row r="78" spans="1:8" ht="15.75" customHeight="1">
      <c r="A78" s="32">
        <v>76</v>
      </c>
      <c r="B78" s="32">
        <v>0.92319992158665198</v>
      </c>
      <c r="C78" s="32">
        <f t="shared" si="0"/>
        <v>7.6800078413348016E-2</v>
      </c>
      <c r="D78" s="32">
        <f t="shared" si="4"/>
        <v>1.836708255465204E-10</v>
      </c>
      <c r="E78" s="32">
        <f t="shared" si="1"/>
        <v>1.6956489174230327E-10</v>
      </c>
      <c r="F78" s="32">
        <f t="shared" si="2"/>
        <v>2.1917671723160603E-12</v>
      </c>
      <c r="G78" s="32">
        <f>SUM(F78:F193)</f>
        <v>2.3607594753709132E-12</v>
      </c>
      <c r="H78" s="32">
        <f t="shared" si="3"/>
        <v>2.1288324680493485E-12</v>
      </c>
    </row>
    <row r="79" spans="1:8" ht="15.75" customHeight="1">
      <c r="A79" s="32">
        <v>77</v>
      </c>
      <c r="B79" s="32">
        <v>0.93538713748982405</v>
      </c>
      <c r="C79" s="32">
        <f t="shared" si="0"/>
        <v>6.461286251017595E-2</v>
      </c>
      <c r="D79" s="32">
        <f t="shared" si="4"/>
        <v>1.4105933804217137E-11</v>
      </c>
      <c r="E79" s="32">
        <f t="shared" si="1"/>
        <v>1.3194509042747612E-11</v>
      </c>
      <c r="F79" s="32">
        <f t="shared" si="2"/>
        <v>1.5879989688459957E-13</v>
      </c>
      <c r="G79" s="32">
        <f>SUM(F79:F193)</f>
        <v>1.6899230305485359E-13</v>
      </c>
      <c r="H79" s="32">
        <f t="shared" si="3"/>
        <v>1.54240094787803E-13</v>
      </c>
    </row>
    <row r="80" spans="1:8" ht="15.75" customHeight="1">
      <c r="A80" s="32">
        <v>78</v>
      </c>
      <c r="B80" s="32">
        <v>0.94618840715219998</v>
      </c>
      <c r="C80" s="32">
        <f t="shared" si="0"/>
        <v>5.3811592847800016E-2</v>
      </c>
      <c r="D80" s="32">
        <f t="shared" si="4"/>
        <v>9.114247614695249E-13</v>
      </c>
      <c r="E80" s="32">
        <f t="shared" si="1"/>
        <v>8.6237954329392353E-13</v>
      </c>
      <c r="F80" s="32">
        <f t="shared" si="2"/>
        <v>9.6797319849384417E-15</v>
      </c>
      <c r="G80" s="32">
        <f>SUM(F80:F195)</f>
        <v>1.0192406170253978E-14</v>
      </c>
      <c r="H80" s="32">
        <f t="shared" si="3"/>
        <v>9.4017868283781287E-15</v>
      </c>
    </row>
    <row r="81" spans="1:8" ht="15.75" customHeight="1">
      <c r="A81" s="32">
        <v>79</v>
      </c>
      <c r="B81" s="32">
        <v>0.95565858324020203</v>
      </c>
      <c r="C81" s="32">
        <f t="shared" si="0"/>
        <v>4.4341416759797969E-2</v>
      </c>
      <c r="D81" s="32">
        <f t="shared" si="4"/>
        <v>4.9045218175601365E-14</v>
      </c>
      <c r="E81" s="32">
        <f t="shared" si="1"/>
        <v>4.6870483716401805E-14</v>
      </c>
      <c r="F81" s="32">
        <f t="shared" si="2"/>
        <v>4.9139792117861779E-16</v>
      </c>
      <c r="G81" s="32">
        <f>SUM(F81:F195)</f>
        <v>5.1267418531553937E-16</v>
      </c>
      <c r="H81" s="32">
        <f t="shared" si="3"/>
        <v>4.7728785363254078E-16</v>
      </c>
    </row>
    <row r="82" spans="1:8" ht="15.75" customHeight="1">
      <c r="A82" s="32">
        <v>80</v>
      </c>
      <c r="B82" s="32">
        <v>0.96386839322633999</v>
      </c>
      <c r="C82" s="32">
        <f t="shared" si="0"/>
        <v>3.6131606773660008E-2</v>
      </c>
      <c r="D82" s="32">
        <f t="shared" si="4"/>
        <v>2.1747344591995599E-15</v>
      </c>
      <c r="E82" s="32">
        <f t="shared" si="1"/>
        <v>2.0961578088826331E-15</v>
      </c>
      <c r="F82" s="32">
        <f t="shared" si="2"/>
        <v>2.0555924545169308E-17</v>
      </c>
      <c r="G82" s="32">
        <f>SUM(F82:F197)</f>
        <v>2.1276264136921546E-17</v>
      </c>
      <c r="H82" s="32">
        <f t="shared" si="3"/>
        <v>1.9965678898405619E-17</v>
      </c>
    </row>
    <row r="83" spans="1:8" ht="15.75" customHeight="1">
      <c r="A83" s="32">
        <v>81</v>
      </c>
      <c r="B83" s="32">
        <v>0.970901843374677</v>
      </c>
      <c r="C83" s="32">
        <f t="shared" si="0"/>
        <v>2.9098156625323002E-2</v>
      </c>
      <c r="D83" s="32">
        <f t="shared" si="4"/>
        <v>7.8576650316926839E-17</v>
      </c>
      <c r="E83" s="32">
        <f t="shared" si="1"/>
        <v>7.6290214638911667E-17</v>
      </c>
      <c r="F83" s="32">
        <f t="shared" si="2"/>
        <v>7.0067790805196689E-19</v>
      </c>
      <c r="G83" s="32">
        <f>SUM(F83:F197)</f>
        <v>7.2033959175223817E-19</v>
      </c>
      <c r="H83" s="32">
        <f t="shared" si="3"/>
        <v>6.8055854615693893E-19</v>
      </c>
    </row>
    <row r="84" spans="1:8" ht="15.75" customHeight="1">
      <c r="A84" s="32">
        <v>82</v>
      </c>
      <c r="B84" s="32">
        <v>0.97685327609412498</v>
      </c>
      <c r="C84" s="32">
        <f t="shared" si="0"/>
        <v>2.3146723905875022E-2</v>
      </c>
      <c r="D84" s="32">
        <f t="shared" si="4"/>
        <v>2.2864356780151723E-18</v>
      </c>
      <c r="E84" s="32">
        <f t="shared" si="1"/>
        <v>2.2335121826476132E-18</v>
      </c>
      <c r="F84" s="32">
        <f t="shared" si="2"/>
        <v>1.9234373124905468E-20</v>
      </c>
      <c r="G84" s="32">
        <f>SUM(F84:F199)</f>
        <v>1.9661683700271182E-20</v>
      </c>
      <c r="H84" s="32">
        <f t="shared" si="3"/>
        <v>1.8682074687525198E-20</v>
      </c>
    </row>
    <row r="85" spans="1:8" ht="15.75" customHeight="1">
      <c r="A85" s="32">
        <v>83</v>
      </c>
      <c r="B85" s="32">
        <v>0.98182421685177501</v>
      </c>
      <c r="C85" s="32">
        <f t="shared" si="0"/>
        <v>1.8175783148224989E-2</v>
      </c>
      <c r="D85" s="32">
        <f t="shared" si="4"/>
        <v>5.2923495367559174E-20</v>
      </c>
      <c r="E85" s="32">
        <f t="shared" si="1"/>
        <v>5.1961569392312327E-20</v>
      </c>
      <c r="F85" s="32">
        <f t="shared" si="2"/>
        <v>4.2001200398563005E-22</v>
      </c>
      <c r="G85" s="32">
        <f>SUM(F85:F199)</f>
        <v>4.2731057536571662E-22</v>
      </c>
      <c r="H85" s="32">
        <f t="shared" si="3"/>
        <v>4.0795172149158545E-22</v>
      </c>
    </row>
    <row r="86" spans="1:8" ht="15.75" customHeight="1">
      <c r="A86" s="32">
        <v>84</v>
      </c>
      <c r="B86" s="32">
        <v>0.98592015869388305</v>
      </c>
      <c r="C86" s="32">
        <f t="shared" si="0"/>
        <v>1.4079841306116947E-2</v>
      </c>
      <c r="D86" s="32">
        <f t="shared" si="4"/>
        <v>9.6192597524684622E-22</v>
      </c>
      <c r="E86" s="32">
        <f t="shared" si="1"/>
        <v>9.4838221016713878E-22</v>
      </c>
      <c r="F86" s="32">
        <f t="shared" si="2"/>
        <v>7.2019312302775734E-24</v>
      </c>
      <c r="G86" s="32">
        <f>SUM(F86:F201)</f>
        <v>7.298571380086579E-24</v>
      </c>
      <c r="H86" s="32">
        <f t="shared" si="3"/>
        <v>6.995133985637866E-24</v>
      </c>
    </row>
    <row r="87" spans="1:8" ht="15.75" customHeight="1">
      <c r="A87" s="32">
        <v>85</v>
      </c>
      <c r="B87" s="32">
        <v>0.98924743444280205</v>
      </c>
      <c r="C87" s="32">
        <f t="shared" si="0"/>
        <v>1.0752565557197946E-2</v>
      </c>
      <c r="D87" s="32">
        <f t="shared" si="4"/>
        <v>1.3543765079707439E-23</v>
      </c>
      <c r="E87" s="32">
        <f t="shared" si="1"/>
        <v>1.3398134857796596E-23</v>
      </c>
      <c r="F87" s="32">
        <f t="shared" si="2"/>
        <v>9.566231020743047E-26</v>
      </c>
      <c r="G87" s="32">
        <f>SUM(F87:F201)</f>
        <v>9.6640149809003933E-26</v>
      </c>
      <c r="H87" s="32">
        <f t="shared" si="3"/>
        <v>9.2915449464912221E-26</v>
      </c>
    </row>
    <row r="88" spans="1:8" ht="15.75" customHeight="1">
      <c r="A88" s="32">
        <v>86</v>
      </c>
      <c r="B88" s="32">
        <v>0.99191031825915998</v>
      </c>
      <c r="C88" s="32">
        <f t="shared" si="0"/>
        <v>8.0896817408400157E-3</v>
      </c>
      <c r="D88" s="32">
        <f t="shared" si="4"/>
        <v>1.456302219108425E-25</v>
      </c>
      <c r="E88" s="32">
        <f t="shared" si="1"/>
        <v>1.4445211976373589E-25</v>
      </c>
      <c r="F88" s="32">
        <f t="shared" si="2"/>
        <v>9.7039175647019074E-28</v>
      </c>
      <c r="G88" s="32">
        <f>SUM(F88:F203)</f>
        <v>9.7783960157346898E-28</v>
      </c>
      <c r="H88" s="32">
        <f t="shared" si="3"/>
        <v>9.4252779400753032E-28</v>
      </c>
    </row>
    <row r="89" spans="1:8" ht="15.75" customHeight="1">
      <c r="A89" s="32">
        <v>87</v>
      </c>
      <c r="B89" s="32">
        <v>0.99400847987913499</v>
      </c>
      <c r="C89" s="32">
        <f t="shared" si="0"/>
        <v>5.9915201208650126E-3</v>
      </c>
      <c r="D89" s="32">
        <f t="shared" si="4"/>
        <v>1.1781021471066136E-27</v>
      </c>
      <c r="E89" s="32">
        <f t="shared" si="1"/>
        <v>1.1710435243877901E-27</v>
      </c>
      <c r="F89" s="32">
        <f t="shared" si="2"/>
        <v>7.4058117677155816E-30</v>
      </c>
      <c r="G89" s="32">
        <f>SUM(F89:F203)</f>
        <v>7.4478451032783777E-30</v>
      </c>
      <c r="H89" s="32">
        <f t="shared" si="3"/>
        <v>7.1931602692612078E-30</v>
      </c>
    </row>
    <row r="90" spans="1:8" ht="15.75" customHeight="1">
      <c r="A90" s="32">
        <v>88</v>
      </c>
      <c r="B90" s="32">
        <v>0.99563488785422904</v>
      </c>
      <c r="C90" s="32">
        <f t="shared" si="0"/>
        <v>4.3651121457709552E-3</v>
      </c>
      <c r="D90" s="32">
        <f t="shared" si="4"/>
        <v>7.0586227188235744E-30</v>
      </c>
      <c r="E90" s="32">
        <f t="shared" si="1"/>
        <v>7.0278110390612223E-30</v>
      </c>
      <c r="F90" s="32">
        <f t="shared" si="2"/>
        <v>4.1860443601516E-32</v>
      </c>
      <c r="G90" s="32">
        <f>SUM(F90:F205)</f>
        <v>4.2033335562795584E-32</v>
      </c>
      <c r="H90" s="32">
        <f t="shared" si="3"/>
        <v>4.0658457062156105E-32</v>
      </c>
    </row>
    <row r="91" spans="1:8" ht="15.75" customHeight="1">
      <c r="A91" s="32">
        <v>89</v>
      </c>
      <c r="B91" s="32">
        <v>0.99687422483911103</v>
      </c>
      <c r="C91" s="32">
        <f t="shared" si="0"/>
        <v>3.1257751608889661E-3</v>
      </c>
      <c r="D91" s="32">
        <f t="shared" si="4"/>
        <v>3.0811679762352133E-32</v>
      </c>
      <c r="E91" s="32">
        <f t="shared" si="1"/>
        <v>3.0715369379085707E-32</v>
      </c>
      <c r="F91" s="32">
        <f t="shared" si="2"/>
        <v>1.7238257621918946E-34</v>
      </c>
      <c r="G91" s="32">
        <f>SUM(F91:F205)</f>
        <v>1.7289196127958268E-34</v>
      </c>
      <c r="H91" s="32">
        <f t="shared" si="3"/>
        <v>1.6743275919842222E-34</v>
      </c>
    </row>
    <row r="92" spans="1:8" ht="15.75" customHeight="1">
      <c r="A92" s="32">
        <v>90</v>
      </c>
      <c r="B92" s="32">
        <v>0.99780184138486305</v>
      </c>
      <c r="C92" s="32">
        <f t="shared" si="0"/>
        <v>2.198158615136947E-3</v>
      </c>
      <c r="D92" s="32">
        <f t="shared" si="4"/>
        <v>9.6310383266425731E-35</v>
      </c>
      <c r="E92" s="32">
        <f t="shared" si="1"/>
        <v>9.6098677767721501E-35</v>
      </c>
      <c r="F92" s="32">
        <f t="shared" si="2"/>
        <v>5.0832941029810593E-37</v>
      </c>
      <c r="G92" s="32">
        <f>SUM(F92:F207)</f>
        <v>5.0938506039322887E-37</v>
      </c>
      <c r="H92" s="32">
        <f t="shared" si="3"/>
        <v>4.9373316964295546E-37</v>
      </c>
    </row>
    <row r="93" spans="1:8" ht="15.75" customHeight="1">
      <c r="A93" s="32">
        <v>91</v>
      </c>
      <c r="B93" s="32">
        <v>0.99848323815749396</v>
      </c>
      <c r="C93" s="32">
        <f t="shared" si="0"/>
        <v>1.5167618425060425E-3</v>
      </c>
      <c r="D93" s="32">
        <f t="shared" si="4"/>
        <v>2.1170549870423001E-37</v>
      </c>
      <c r="E93" s="32">
        <f t="shared" si="1"/>
        <v>2.1138439188194672E-37</v>
      </c>
      <c r="F93" s="32">
        <f t="shared" si="2"/>
        <v>1.0541402571455087E-39</v>
      </c>
      <c r="G93" s="32">
        <f>SUM(F93:F207)</f>
        <v>1.055650095122834E-39</v>
      </c>
      <c r="H93" s="32">
        <f t="shared" si="3"/>
        <v>1.0238715287070844E-39</v>
      </c>
    </row>
    <row r="94" spans="1:8" ht="15.75" customHeight="1">
      <c r="A94" s="32">
        <v>92</v>
      </c>
      <c r="B94" s="32">
        <v>0.99897403334282497</v>
      </c>
      <c r="C94" s="32">
        <f t="shared" si="0"/>
        <v>1.0259666571750259E-3</v>
      </c>
      <c r="D94" s="32">
        <f t="shared" si="4"/>
        <v>3.211068222832865E-40</v>
      </c>
      <c r="E94" s="32">
        <f t="shared" si="1"/>
        <v>3.2077737739023241E-40</v>
      </c>
      <c r="F94" s="32">
        <f t="shared" si="2"/>
        <v>1.5083770931017032E-42</v>
      </c>
      <c r="G94" s="32">
        <f>SUM(F94:F209)</f>
        <v>1.5098379773253305E-42</v>
      </c>
      <c r="H94" s="32">
        <f t="shared" si="3"/>
        <v>1.4650653456332317E-42</v>
      </c>
    </row>
    <row r="95" spans="1:8" ht="15.75" customHeight="1">
      <c r="A95" s="32">
        <v>93</v>
      </c>
      <c r="B95" s="32">
        <v>0.99932034511155998</v>
      </c>
      <c r="C95" s="32">
        <f t="shared" si="0"/>
        <v>6.7965488844001776E-4</v>
      </c>
      <c r="D95" s="32">
        <f t="shared" si="4"/>
        <v>3.2944489305409322E-43</v>
      </c>
      <c r="E95" s="32">
        <f t="shared" si="1"/>
        <v>3.2922098422205739E-43</v>
      </c>
      <c r="F95" s="32">
        <f t="shared" si="2"/>
        <v>1.4599477395934017E-45</v>
      </c>
      <c r="G95" s="32">
        <f>SUM(F95:F209)</f>
        <v>1.4608842236273511E-45</v>
      </c>
      <c r="H95" s="32">
        <f t="shared" si="3"/>
        <v>1.4180265992475161E-45</v>
      </c>
    </row>
    <row r="96" spans="1:8" ht="15.75" customHeight="1">
      <c r="A96" s="32">
        <v>94</v>
      </c>
      <c r="B96" s="32">
        <v>0.99955950050243503</v>
      </c>
      <c r="C96" s="32">
        <f t="shared" si="0"/>
        <v>4.4049949756497231E-4</v>
      </c>
      <c r="D96" s="32">
        <f t="shared" si="4"/>
        <v>2.2390883203582788E-46</v>
      </c>
      <c r="E96" s="32">
        <f t="shared" si="1"/>
        <v>2.2381020030781575E-46</v>
      </c>
      <c r="F96" s="32">
        <f t="shared" si="2"/>
        <v>9.3609492271856051E-49</v>
      </c>
      <c r="G96" s="32">
        <f>SUM(F96:F211)</f>
        <v>9.3648403394947126E-49</v>
      </c>
      <c r="H96" s="32">
        <f t="shared" si="3"/>
        <v>9.0921576426095361E-49</v>
      </c>
    </row>
    <row r="97" spans="1:8" ht="15.75" customHeight="1">
      <c r="A97" s="32">
        <v>95</v>
      </c>
      <c r="B97" s="32">
        <v>0.99972097299603402</v>
      </c>
      <c r="C97" s="32">
        <f t="shared" si="0"/>
        <v>2.7902700396598146E-4</v>
      </c>
      <c r="D97" s="32">
        <f t="shared" si="4"/>
        <v>9.8631728012124182E-50</v>
      </c>
      <c r="E97" s="32">
        <f t="shared" si="1"/>
        <v>9.8604207096560977E-50</v>
      </c>
      <c r="F97" s="32">
        <f t="shared" si="2"/>
        <v>3.890088142741255E-52</v>
      </c>
      <c r="G97" s="32">
        <f>SUM(F97:F211)</f>
        <v>3.8911123091061308E-52</v>
      </c>
      <c r="H97" s="32">
        <f t="shared" si="3"/>
        <v>3.7783876163682088E-52</v>
      </c>
    </row>
    <row r="98" spans="1:8" ht="15.75" customHeight="1">
      <c r="A98" s="32">
        <v>96</v>
      </c>
      <c r="B98" s="32">
        <v>0.99982745131835304</v>
      </c>
      <c r="C98" s="32">
        <f t="shared" si="0"/>
        <v>1.7254868164695569E-4</v>
      </c>
      <c r="D98" s="32">
        <f t="shared" si="4"/>
        <v>2.7520915563205192E-53</v>
      </c>
      <c r="E98" s="32">
        <f t="shared" si="1"/>
        <v>2.7516166865507044E-53</v>
      </c>
      <c r="F98" s="32">
        <f t="shared" si="2"/>
        <v>1.0239996600306315E-55</v>
      </c>
      <c r="G98" s="32">
        <f>SUM(F98:F213)</f>
        <v>1.0241663648761035E-55</v>
      </c>
      <c r="H98" s="32">
        <f t="shared" si="3"/>
        <v>9.9459639284639784E-56</v>
      </c>
    </row>
    <row r="99" spans="1:8" ht="15.75" customHeight="1">
      <c r="A99" s="32">
        <v>97</v>
      </c>
      <c r="B99" s="32">
        <v>0.99989595048776103</v>
      </c>
      <c r="C99" s="32">
        <f t="shared" si="0"/>
        <v>1.0404951223896841E-4</v>
      </c>
      <c r="D99" s="32">
        <f t="shared" si="4"/>
        <v>4.7486976981483306E-57</v>
      </c>
      <c r="E99" s="32">
        <f t="shared" si="1"/>
        <v>4.748203598469068E-57</v>
      </c>
      <c r="F99" s="32">
        <f t="shared" si="2"/>
        <v>1.6668848240115059E-59</v>
      </c>
      <c r="G99" s="32">
        <f>SUM(F99:F213)</f>
        <v>1.6670484547209286E-59</v>
      </c>
      <c r="H99" s="32">
        <f t="shared" si="3"/>
        <v>1.6190216637402526E-59</v>
      </c>
    </row>
    <row r="100" spans="1:8" ht="15.75" customHeight="1">
      <c r="A100" s="32">
        <v>98</v>
      </c>
      <c r="B100" s="32">
        <v>0.999938890821923</v>
      </c>
      <c r="C100" s="32">
        <f t="shared" si="0"/>
        <v>6.1109178077001225E-5</v>
      </c>
      <c r="D100" s="32">
        <f t="shared" si="4"/>
        <v>4.9409967926256268E-61</v>
      </c>
      <c r="E100" s="32">
        <f t="shared" si="1"/>
        <v>4.9406948523727487E-61</v>
      </c>
      <c r="F100" s="32">
        <f t="shared" si="2"/>
        <v>1.6362127631783649E-63</v>
      </c>
      <c r="G100" s="32">
        <f>SUM(F100:F215)</f>
        <v>1.6363070942257726E-63</v>
      </c>
      <c r="H100" s="32">
        <f t="shared" si="3"/>
        <v>1.5892303246836605E-63</v>
      </c>
    </row>
    <row r="101" spans="1:8" ht="15.75" customHeight="1">
      <c r="A101" s="32">
        <v>99</v>
      </c>
      <c r="B101" s="32">
        <v>0.99996508907922299</v>
      </c>
      <c r="C101" s="32">
        <f t="shared" si="0"/>
        <v>3.4910920777009302E-5</v>
      </c>
      <c r="D101" s="32">
        <f t="shared" si="4"/>
        <v>3.0194025287811059E-65</v>
      </c>
      <c r="E101" s="32">
        <f t="shared" si="1"/>
        <v>3.0192971186586296E-65</v>
      </c>
      <c r="F101" s="32">
        <f t="shared" si="2"/>
        <v>9.4327940676241593E-68</v>
      </c>
      <c r="G101" s="32">
        <f>SUM(F101:F215)</f>
        <v>9.4331047407802649E-68</v>
      </c>
      <c r="H101" s="32">
        <f t="shared" si="3"/>
        <v>9.1619395204108188E-68</v>
      </c>
    </row>
    <row r="102" spans="1:8" ht="15.75" customHeight="1">
      <c r="A102" s="32">
        <v>100</v>
      </c>
      <c r="B102" s="32">
        <v>0.99998062554827005</v>
      </c>
      <c r="C102" s="32">
        <f t="shared" si="0"/>
        <v>1.9374451729947673E-5</v>
      </c>
      <c r="D102" s="32">
        <f t="shared" si="4"/>
        <v>1.0541012247637446E-69</v>
      </c>
      <c r="E102" s="32">
        <f t="shared" si="1"/>
        <v>1.0540808021304469E-69</v>
      </c>
      <c r="F102" s="32">
        <f t="shared" si="2"/>
        <v>3.106674777370583E-72</v>
      </c>
      <c r="G102" s="32">
        <f>SUM(F102:F217)</f>
        <v>3.1067315610619029E-72</v>
      </c>
      <c r="H102" s="32">
        <f t="shared" si="3"/>
        <v>3.017469290201948E-72</v>
      </c>
    </row>
    <row r="103" spans="1:8" ht="15.75" customHeight="1">
      <c r="A103" s="32">
        <v>101</v>
      </c>
      <c r="B103" s="32">
        <v>0.99998956941475703</v>
      </c>
      <c r="C103" s="32">
        <f t="shared" si="0"/>
        <v>1.0430585242970913E-5</v>
      </c>
      <c r="D103" s="32">
        <f t="shared" si="4"/>
        <v>2.0422633297687055E-74</v>
      </c>
      <c r="E103" s="32">
        <f t="shared" si="1"/>
        <v>2.0422420277669559E-74</v>
      </c>
      <c r="F103" s="32">
        <f t="shared" si="2"/>
        <v>5.6783132561208071E-77</v>
      </c>
      <c r="G103" s="32">
        <f>SUM(F103:F217)</f>
        <v>5.6783691320023133E-77</v>
      </c>
      <c r="H103" s="32">
        <f t="shared" si="3"/>
        <v>5.5152653877059874E-77</v>
      </c>
    </row>
    <row r="104" spans="1:8" ht="15.75" customHeight="1">
      <c r="A104" s="32">
        <v>102</v>
      </c>
      <c r="B104" s="32">
        <v>0.999994560377513</v>
      </c>
      <c r="C104" s="32">
        <f t="shared" si="0"/>
        <v>5.4396224870023602E-6</v>
      </c>
      <c r="D104" s="32">
        <f t="shared" si="4"/>
        <v>2.1302001749661184E-79</v>
      </c>
      <c r="E104" s="32">
        <f t="shared" si="1"/>
        <v>2.1301885874813449E-79</v>
      </c>
      <c r="F104" s="32">
        <f t="shared" si="2"/>
        <v>5.5875594767946883E-82</v>
      </c>
      <c r="G104" s="32">
        <f>SUM(F104:F219)</f>
        <v>5.5875881506558694E-82</v>
      </c>
      <c r="H104" s="32">
        <f t="shared" si="3"/>
        <v>5.427117524891036E-82</v>
      </c>
    </row>
    <row r="105" spans="1:8" ht="15.75" customHeight="1">
      <c r="A105" s="32">
        <v>103</v>
      </c>
      <c r="B105" s="32">
        <v>0.99999725621653701</v>
      </c>
      <c r="C105" s="32">
        <f t="shared" si="0"/>
        <v>2.743783462988425E-6</v>
      </c>
      <c r="D105" s="32">
        <f t="shared" si="4"/>
        <v>1.1587484773459296E-84</v>
      </c>
      <c r="E105" s="32">
        <f t="shared" si="1"/>
        <v>1.1587452979910197E-84</v>
      </c>
      <c r="F105" s="32">
        <f t="shared" si="2"/>
        <v>2.8673786959590541E-87</v>
      </c>
      <c r="G105" s="32">
        <f>SUM(F105:F219)</f>
        <v>2.8673861181063823E-87</v>
      </c>
      <c r="H105" s="32">
        <f t="shared" si="3"/>
        <v>2.7850443894094385E-87</v>
      </c>
    </row>
    <row r="106" spans="1:8" ht="15.75" customHeight="1">
      <c r="A106" s="32">
        <v>104</v>
      </c>
      <c r="B106" s="32">
        <v>0.99999866352411804</v>
      </c>
      <c r="C106" s="32">
        <f t="shared" si="0"/>
        <v>1.3364758819633948E-6</v>
      </c>
      <c r="D106" s="32">
        <f t="shared" si="4"/>
        <v>3.1793549098903063E-90</v>
      </c>
      <c r="E106" s="32">
        <f t="shared" si="1"/>
        <v>3.1793506607591492E-90</v>
      </c>
      <c r="F106" s="32">
        <f t="shared" si="2"/>
        <v>7.4221379698697679E-93</v>
      </c>
      <c r="G106" s="32">
        <f>SUM(F106:F221)</f>
        <v>7.4221473279020903E-93</v>
      </c>
      <c r="H106" s="32">
        <f t="shared" si="3"/>
        <v>7.209017678599554E-93</v>
      </c>
    </row>
    <row r="107" spans="1:8" ht="15.75" customHeight="1">
      <c r="A107" s="32">
        <v>105</v>
      </c>
      <c r="B107" s="32">
        <v>0.99999937240502201</v>
      </c>
      <c r="C107" s="32">
        <f t="shared" si="0"/>
        <v>6.275949779865897E-7</v>
      </c>
      <c r="D107" s="32">
        <f t="shared" si="4"/>
        <v>4.2491311571134549E-96</v>
      </c>
      <c r="E107" s="32">
        <f t="shared" si="1"/>
        <v>4.2491284903800797E-96</v>
      </c>
      <c r="F107" s="32">
        <f t="shared" si="2"/>
        <v>9.3580267820467505E-99</v>
      </c>
      <c r="G107" s="32">
        <f>SUM(F107:F221)</f>
        <v>9.3580323226620185E-99</v>
      </c>
      <c r="H107" s="32">
        <f t="shared" si="3"/>
        <v>9.0893191129626512E-99</v>
      </c>
    </row>
    <row r="108" spans="1:8" ht="15.75" customHeight="1">
      <c r="A108" s="32">
        <v>106</v>
      </c>
      <c r="B108" s="32">
        <v>0.99999971637290497</v>
      </c>
      <c r="C108" s="32">
        <f t="shared" si="0"/>
        <v>2.8362709503237937E-7</v>
      </c>
      <c r="D108" s="32">
        <f t="shared" si="4"/>
        <v>2.6667333752470442E-102</v>
      </c>
      <c r="E108" s="32">
        <f t="shared" si="1"/>
        <v>2.6667326188892039E-102</v>
      </c>
      <c r="F108" s="32">
        <f t="shared" si="2"/>
        <v>5.5406137856574952E-105</v>
      </c>
      <c r="G108" s="32">
        <f>SUM(F108:F223)</f>
        <v>5.5406152681748296E-105</v>
      </c>
      <c r="H108" s="32">
        <f t="shared" si="3"/>
        <v>5.3815198387908894E-105</v>
      </c>
    </row>
    <row r="109" spans="1:8" ht="15.75" customHeight="1">
      <c r="A109" s="32">
        <v>107</v>
      </c>
      <c r="B109" s="32">
        <v>0.99999987686735103</v>
      </c>
      <c r="C109" s="32">
        <f t="shared" si="0"/>
        <v>1.2313264896590681E-7</v>
      </c>
      <c r="D109" s="32">
        <f t="shared" si="4"/>
        <v>7.5635784035857199E-109</v>
      </c>
      <c r="E109" s="32">
        <f t="shared" si="1"/>
        <v>7.5635774722622754E-109</v>
      </c>
      <c r="F109" s="32">
        <f t="shared" si="2"/>
        <v>1.4825171627719109E-111</v>
      </c>
      <c r="G109" s="32">
        <f>SUM(F109:F223)</f>
        <v>1.4825173349853771E-111</v>
      </c>
      <c r="H109" s="32">
        <f t="shared" si="3"/>
        <v>1.4399479609023606E-111</v>
      </c>
    </row>
    <row r="110" spans="1:8" ht="15.75" customHeight="1">
      <c r="A110" s="32">
        <v>108</v>
      </c>
      <c r="B110" s="32">
        <v>0.99999994874620202</v>
      </c>
      <c r="C110" s="32">
        <f t="shared" si="0"/>
        <v>5.125379798354146E-8</v>
      </c>
      <c r="D110" s="32">
        <f t="shared" si="4"/>
        <v>9.3132344452114976E-116</v>
      </c>
      <c r="E110" s="32">
        <f t="shared" si="1"/>
        <v>9.3132339678728609E-116</v>
      </c>
      <c r="F110" s="32">
        <f t="shared" si="2"/>
        <v>1.7221345791951305E-118</v>
      </c>
      <c r="G110" s="32">
        <f>SUM(F110:F225)</f>
        <v>1.7221346624648848E-118</v>
      </c>
      <c r="H110" s="32">
        <f t="shared" si="3"/>
        <v>1.6726849698488072E-118</v>
      </c>
    </row>
    <row r="111" spans="1:8" ht="15.75" customHeight="1">
      <c r="A111" s="32">
        <v>109</v>
      </c>
      <c r="B111" s="32">
        <v>0.99999997958556797</v>
      </c>
      <c r="C111" s="32">
        <f t="shared" si="0"/>
        <v>2.0414432033710739E-8</v>
      </c>
      <c r="D111" s="32">
        <f t="shared" si="4"/>
        <v>4.7733863672306955E-123</v>
      </c>
      <c r="E111" s="32">
        <f t="shared" si="1"/>
        <v>4.7733862697847236E-123</v>
      </c>
      <c r="F111" s="32">
        <f t="shared" si="2"/>
        <v>8.326975264442727E-126</v>
      </c>
      <c r="G111" s="32">
        <f>SUM(F111:F225)</f>
        <v>8.3269754248110979E-126</v>
      </c>
      <c r="H111" s="32">
        <f t="shared" si="3"/>
        <v>8.0878733505518643E-126</v>
      </c>
    </row>
    <row r="112" spans="1:8" ht="15.75" customHeight="1">
      <c r="A112" s="32">
        <v>110</v>
      </c>
      <c r="B112" s="32">
        <v>0.99999999223579195</v>
      </c>
      <c r="C112" s="32">
        <f t="shared" si="0"/>
        <v>7.7642080542617009E-9</v>
      </c>
      <c r="D112" s="32">
        <f t="shared" si="4"/>
        <v>9.7445971839234723E-131</v>
      </c>
      <c r="E112" s="32">
        <f t="shared" si="1"/>
        <v>9.7445971082643918E-131</v>
      </c>
      <c r="F112" s="32">
        <f t="shared" si="2"/>
        <v>1.603683689261019E-133</v>
      </c>
      <c r="G112" s="32">
        <f>SUM(F112:F227)</f>
        <v>1.6036837010075604E-133</v>
      </c>
      <c r="H112" s="32">
        <f t="shared" si="3"/>
        <v>1.5576352950721679E-133</v>
      </c>
    </row>
    <row r="113" spans="1:8" ht="15.75" customHeight="1">
      <c r="A113" s="32">
        <v>111</v>
      </c>
      <c r="B113" s="32">
        <v>0.99999999718646004</v>
      </c>
      <c r="C113" s="32">
        <f t="shared" si="0"/>
        <v>2.8135399565698549E-9</v>
      </c>
      <c r="D113" s="32">
        <f t="shared" si="4"/>
        <v>7.5659080541926517E-139</v>
      </c>
      <c r="E113" s="32">
        <f t="shared" si="1"/>
        <v>7.5659080329056672E-139</v>
      </c>
      <c r="F113" s="32">
        <f t="shared" si="2"/>
        <v>1.1746541429765498E-141</v>
      </c>
      <c r="G113" s="32">
        <f>SUM(F113:F227)</f>
        <v>1.1746541460944143E-141</v>
      </c>
      <c r="H113" s="32">
        <f t="shared" si="3"/>
        <v>1.1409249622325123E-141</v>
      </c>
    </row>
    <row r="114" spans="1:8" ht="15.75" customHeight="1">
      <c r="A114" s="32">
        <v>112</v>
      </c>
      <c r="B114" s="32">
        <v>0.99999999903081305</v>
      </c>
      <c r="C114" s="32">
        <f t="shared" si="0"/>
        <v>9.691869529149244E-10</v>
      </c>
      <c r="D114" s="32">
        <f t="shared" si="4"/>
        <v>2.1286984531051672E-147</v>
      </c>
      <c r="E114" s="32">
        <f t="shared" si="1"/>
        <v>2.1286984510420603E-147</v>
      </c>
      <c r="F114" s="32">
        <f t="shared" si="2"/>
        <v>3.1178644838526356E-150</v>
      </c>
      <c r="G114" s="32">
        <f>SUM(F114:F229)</f>
        <v>3.1178644867033845E-150</v>
      </c>
      <c r="H114" s="32">
        <f t="shared" si="3"/>
        <v>3.028337693911895E-150</v>
      </c>
    </row>
    <row r="115" spans="1:8" ht="15.75" customHeight="1">
      <c r="A115" s="32">
        <v>113</v>
      </c>
      <c r="B115" s="32">
        <v>0.99999999968339603</v>
      </c>
      <c r="C115" s="32">
        <f t="shared" si="0"/>
        <v>3.1660396526689283E-10</v>
      </c>
      <c r="D115" s="32">
        <f t="shared" si="4"/>
        <v>2.0631068795445623E-156</v>
      </c>
      <c r="E115" s="32">
        <f t="shared" si="1"/>
        <v>2.0631068788913744E-156</v>
      </c>
      <c r="F115" s="32">
        <f t="shared" si="2"/>
        <v>2.8507488140610015E-159</v>
      </c>
      <c r="G115" s="32">
        <f>SUM(F115:F229)</f>
        <v>2.8507488149124718E-159</v>
      </c>
      <c r="H115" s="32">
        <f t="shared" si="3"/>
        <v>2.7688920202291893E-159</v>
      </c>
    </row>
    <row r="116" spans="1:8" ht="15.75" customHeight="1">
      <c r="A116" s="32">
        <v>114</v>
      </c>
      <c r="B116" s="32">
        <v>0.99999999990216704</v>
      </c>
      <c r="C116" s="32">
        <f t="shared" si="0"/>
        <v>9.7832963952271257E-11</v>
      </c>
      <c r="D116" s="32">
        <f t="shared" si="4"/>
        <v>6.5318786141042913E-166</v>
      </c>
      <c r="E116" s="32">
        <f t="shared" si="1"/>
        <v>6.5318786134652576E-166</v>
      </c>
      <c r="F116" s="32">
        <f t="shared" si="2"/>
        <v>8.5147022390917177E-169</v>
      </c>
      <c r="G116" s="32">
        <f>SUM(F116:F231)</f>
        <v>8.5147022398775846E-169</v>
      </c>
      <c r="H116" s="32">
        <f t="shared" si="3"/>
        <v>8.2702099070115291E-169</v>
      </c>
    </row>
    <row r="117" spans="1:8" ht="15.75" customHeight="1">
      <c r="A117" s="32">
        <v>115</v>
      </c>
      <c r="B117" s="32">
        <v>0.99999999997147804</v>
      </c>
      <c r="C117" s="32">
        <f t="shared" si="0"/>
        <v>2.8521962569527659E-11</v>
      </c>
      <c r="D117" s="32">
        <f t="shared" si="4"/>
        <v>6.3903363078960158E-176</v>
      </c>
      <c r="E117" s="32">
        <f t="shared" si="1"/>
        <v>6.3903363077137512E-176</v>
      </c>
      <c r="F117" s="32">
        <f t="shared" si="2"/>
        <v>7.8586728381257053E-179</v>
      </c>
      <c r="G117" s="32">
        <f>SUM(F117:F231)</f>
        <v>7.8586728381257053E-179</v>
      </c>
      <c r="H117" s="32">
        <f t="shared" si="3"/>
        <v>7.633017824562534E-179</v>
      </c>
    </row>
    <row r="118" spans="1:8" ht="15.75" customHeight="1"/>
    <row r="119" spans="1:8" ht="15.75" customHeight="1"/>
    <row r="120" spans="1:8" ht="15.75" customHeight="1"/>
    <row r="121" spans="1:8" ht="15.75" customHeight="1"/>
    <row r="122" spans="1:8" ht="15.75" customHeight="1"/>
    <row r="123" spans="1:8" ht="15.75" customHeight="1"/>
    <row r="124" spans="1:8" ht="15.75" customHeight="1"/>
    <row r="125" spans="1:8" ht="15.75" customHeight="1"/>
    <row r="126" spans="1:8" ht="15.75" customHeight="1"/>
    <row r="127" spans="1:8" ht="15.75" customHeight="1"/>
    <row r="128" spans="1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3" sqref="F13"/>
    </sheetView>
  </sheetViews>
  <sheetFormatPr defaultColWidth="14.453125" defaultRowHeight="15" customHeight="1"/>
  <cols>
    <col min="1" max="1" width="8.7265625" customWidth="1"/>
    <col min="2" max="2" width="12.26953125" customWidth="1"/>
    <col min="3" max="3" width="12.81640625" customWidth="1"/>
    <col min="4" max="4" width="13" customWidth="1"/>
    <col min="5" max="5" width="16.08984375" customWidth="1"/>
    <col min="6" max="6" width="13.7265625" customWidth="1"/>
    <col min="7" max="7" width="14.08984375" customWidth="1"/>
    <col min="8" max="8" width="17.26953125" customWidth="1"/>
    <col min="9" max="12" width="8.7265625" customWidth="1"/>
  </cols>
  <sheetData>
    <row r="1" spans="1:12" ht="15.5">
      <c r="A1" s="37" t="s">
        <v>0</v>
      </c>
      <c r="B1" s="37" t="s">
        <v>2</v>
      </c>
      <c r="K1" s="1" t="s">
        <v>3</v>
      </c>
      <c r="L1" s="3">
        <v>0.06</v>
      </c>
    </row>
    <row r="2" spans="1:12" ht="14.5">
      <c r="A2" s="4">
        <v>0</v>
      </c>
      <c r="B2" s="4">
        <v>2.3081183405513398E-3</v>
      </c>
      <c r="C2" s="1">
        <f t="shared" ref="C2:C117" si="0">1-B2</f>
        <v>0.99769188165944866</v>
      </c>
      <c r="D2" s="1">
        <v>100000</v>
      </c>
      <c r="E2" s="1">
        <f t="shared" ref="E2:E117" si="1">D2*B2</f>
        <v>230.81183405513397</v>
      </c>
      <c r="F2" s="1">
        <f t="shared" ref="F2:F117" si="2">((1+$L$1)^-A2)*D2</f>
        <v>100000</v>
      </c>
      <c r="G2" s="1">
        <f>SUM(F2:F117)</f>
        <v>1412623.1790500896</v>
      </c>
      <c r="H2" s="1">
        <f t="shared" ref="H2:H117" si="3">((1+$L$1)^-(A2+0.5))*D2</f>
        <v>97128.586235726427</v>
      </c>
    </row>
    <row r="3" spans="1:12" ht="14.5">
      <c r="A3" s="4">
        <v>1</v>
      </c>
      <c r="B3" s="4">
        <v>2.60828393477668E-3</v>
      </c>
      <c r="C3" s="1">
        <f t="shared" si="0"/>
        <v>0.99739171606522337</v>
      </c>
      <c r="D3" s="1">
        <f t="shared" ref="D3:D117" si="4">D2*C2</f>
        <v>99769.18816594487</v>
      </c>
      <c r="E3" s="1">
        <f t="shared" si="1"/>
        <v>260.22637067894567</v>
      </c>
      <c r="F3" s="1">
        <f t="shared" si="2"/>
        <v>94121.875628249865</v>
      </c>
      <c r="G3" s="1">
        <f>SUM(F3:F117)</f>
        <v>1312623.1790500898</v>
      </c>
      <c r="H3" s="1">
        <f t="shared" si="3"/>
        <v>91419.247136267833</v>
      </c>
    </row>
    <row r="4" spans="1:12" ht="14.5">
      <c r="A4" s="4">
        <v>2</v>
      </c>
      <c r="B4" s="4">
        <v>2.9459399461493501E-3</v>
      </c>
      <c r="C4" s="1">
        <f t="shared" si="0"/>
        <v>0.99705406005385067</v>
      </c>
      <c r="D4" s="1">
        <f t="shared" si="4"/>
        <v>99508.961795265932</v>
      </c>
      <c r="E4" s="1">
        <f t="shared" si="1"/>
        <v>293.14742555252343</v>
      </c>
      <c r="F4" s="1">
        <f t="shared" si="2"/>
        <v>88562.62174729968</v>
      </c>
      <c r="G4" s="1">
        <f>SUM(F4:F119)</f>
        <v>1218501.3034218396</v>
      </c>
      <c r="H4" s="1">
        <f t="shared" si="3"/>
        <v>86019.622436446167</v>
      </c>
    </row>
    <row r="5" spans="1:12" ht="14.5">
      <c r="A5" s="4">
        <v>3</v>
      </c>
      <c r="B5" s="4">
        <v>3.3255070390944301E-3</v>
      </c>
      <c r="C5" s="1">
        <f t="shared" si="0"/>
        <v>0.9966744929609056</v>
      </c>
      <c r="D5" s="1">
        <f t="shared" si="4"/>
        <v>99215.814369713407</v>
      </c>
      <c r="E5" s="1">
        <f t="shared" si="1"/>
        <v>329.94288907596825</v>
      </c>
      <c r="F5" s="1">
        <f t="shared" si="2"/>
        <v>83303.510926564704</v>
      </c>
      <c r="G5" s="1">
        <f>SUM(F5:F119)</f>
        <v>1129938.68167454</v>
      </c>
      <c r="H5" s="1">
        <f t="shared" si="3"/>
        <v>80911.522447696188</v>
      </c>
    </row>
    <row r="6" spans="1:12" ht="14.5">
      <c r="A6" s="4">
        <v>4</v>
      </c>
      <c r="B6" s="4">
        <v>3.7518833467769601E-3</v>
      </c>
      <c r="C6" s="1">
        <f t="shared" si="0"/>
        <v>0.99624811665322299</v>
      </c>
      <c r="D6" s="1">
        <f t="shared" si="4"/>
        <v>98885.871480637448</v>
      </c>
      <c r="E6" s="1">
        <f t="shared" si="1"/>
        <v>371.00825443973036</v>
      </c>
      <c r="F6" s="1">
        <f t="shared" si="2"/>
        <v>78326.872183582207</v>
      </c>
      <c r="G6" s="1">
        <f>SUM(F6:F121)</f>
        <v>1046635.1707479759</v>
      </c>
      <c r="H6" s="1">
        <f t="shared" si="3"/>
        <v>76077.78359457785</v>
      </c>
    </row>
    <row r="7" spans="1:12" ht="14.5">
      <c r="A7" s="4">
        <v>5</v>
      </c>
      <c r="B7" s="4">
        <v>4.2304887876966199E-3</v>
      </c>
      <c r="C7" s="1">
        <f t="shared" si="0"/>
        <v>0.99576951121230339</v>
      </c>
      <c r="D7" s="1">
        <f t="shared" si="4"/>
        <v>98514.863226197718</v>
      </c>
      <c r="E7" s="1">
        <f t="shared" si="1"/>
        <v>416.76602429989549</v>
      </c>
      <c r="F7" s="1">
        <f t="shared" si="2"/>
        <v>73616.036694558003</v>
      </c>
      <c r="G7" s="1">
        <f>SUM(F7:F121)</f>
        <v>968308.29856439366</v>
      </c>
      <c r="H7" s="1">
        <f t="shared" si="3"/>
        <v>71502.215684197785</v>
      </c>
    </row>
    <row r="8" spans="1:12" ht="14.5">
      <c r="A8" s="4">
        <v>6</v>
      </c>
      <c r="B8" s="4">
        <v>4.7673122884620703E-3</v>
      </c>
      <c r="C8" s="1">
        <f t="shared" si="0"/>
        <v>0.99523268771153794</v>
      </c>
      <c r="D8" s="1">
        <f t="shared" si="4"/>
        <v>98098.097201897821</v>
      </c>
      <c r="E8" s="1">
        <f t="shared" si="1"/>
        <v>467.66426426535412</v>
      </c>
      <c r="F8" s="1">
        <f t="shared" si="2"/>
        <v>69155.287619553783</v>
      </c>
      <c r="G8" s="1">
        <f>SUM(F8:F123)</f>
        <v>894692.26186983567</v>
      </c>
      <c r="H8" s="1">
        <f t="shared" si="3"/>
        <v>67169.553172122934</v>
      </c>
    </row>
    <row r="9" spans="1:12" ht="14.5">
      <c r="A9" s="4">
        <v>7</v>
      </c>
      <c r="B9" s="4">
        <v>5.3689618912829903E-3</v>
      </c>
      <c r="C9" s="1">
        <f t="shared" si="0"/>
        <v>0.994631038108717</v>
      </c>
      <c r="D9" s="1">
        <f t="shared" si="4"/>
        <v>97630.432937632475</v>
      </c>
      <c r="E9" s="1">
        <f t="shared" si="1"/>
        <v>524.17407387160836</v>
      </c>
      <c r="F9" s="1">
        <f t="shared" si="2"/>
        <v>64929.813931200893</v>
      </c>
      <c r="G9" s="1">
        <f>SUM(F9:F123)</f>
        <v>825536.9742502817</v>
      </c>
      <c r="H9" s="1">
        <f t="shared" si="3"/>
        <v>63065.41031686317</v>
      </c>
    </row>
    <row r="10" spans="1:12" ht="14.5">
      <c r="A10" s="4">
        <v>8</v>
      </c>
      <c r="B10" s="4">
        <v>6.0427176766463097E-3</v>
      </c>
      <c r="C10" s="1">
        <f t="shared" si="0"/>
        <v>0.99395728232335367</v>
      </c>
      <c r="D10" s="1">
        <f t="shared" si="4"/>
        <v>97106.258863760871</v>
      </c>
      <c r="E10" s="1">
        <f t="shared" si="1"/>
        <v>586.78570694904022</v>
      </c>
      <c r="F10" s="1">
        <f t="shared" si="2"/>
        <v>60925.668145845462</v>
      </c>
      <c r="G10" s="1">
        <f>SUM(F10:F125)</f>
        <v>760607.16031908093</v>
      </c>
      <c r="H10" s="1">
        <f t="shared" si="3"/>
        <v>59176.240124730015</v>
      </c>
    </row>
    <row r="11" spans="1:12" ht="14.5">
      <c r="A11" s="4">
        <v>9</v>
      </c>
      <c r="B11" s="4">
        <v>6.7965873742365599E-3</v>
      </c>
      <c r="C11" s="1">
        <f t="shared" si="0"/>
        <v>0.99320341262576339</v>
      </c>
      <c r="D11" s="1">
        <f t="shared" si="4"/>
        <v>96519.47315681183</v>
      </c>
      <c r="E11" s="1">
        <f t="shared" si="1"/>
        <v>656.0030326255519</v>
      </c>
      <c r="F11" s="1">
        <f t="shared" si="2"/>
        <v>57129.727862244406</v>
      </c>
      <c r="G11" s="1">
        <f>SUM(F11:F125)</f>
        <v>699681.4921732354</v>
      </c>
      <c r="H11" s="1">
        <f t="shared" si="3"/>
        <v>55489.296992915886</v>
      </c>
    </row>
    <row r="12" spans="1:12" ht="14.5">
      <c r="A12" s="4">
        <v>10</v>
      </c>
      <c r="B12" s="4">
        <v>7.6393644674512696E-3</v>
      </c>
      <c r="C12" s="1">
        <f t="shared" si="0"/>
        <v>0.99236063553254872</v>
      </c>
      <c r="D12" s="1">
        <f t="shared" si="4"/>
        <v>95863.470124186279</v>
      </c>
      <c r="E12" s="1">
        <f t="shared" si="1"/>
        <v>732.335987393285</v>
      </c>
      <c r="F12" s="1">
        <f t="shared" si="2"/>
        <v>53529.66101430406</v>
      </c>
      <c r="G12" s="1">
        <f>SUM(F12:F127)</f>
        <v>642551.76431099116</v>
      </c>
      <c r="H12" s="1">
        <f t="shared" si="3"/>
        <v>51992.602959970354</v>
      </c>
    </row>
    <row r="13" spans="1:12" ht="14.5">
      <c r="A13" s="4">
        <v>11</v>
      </c>
      <c r="B13" s="4">
        <v>8.5806885178953303E-3</v>
      </c>
      <c r="C13" s="1">
        <f t="shared" si="0"/>
        <v>0.99141931148210471</v>
      </c>
      <c r="D13" s="1">
        <f t="shared" si="4"/>
        <v>95131.134136792985</v>
      </c>
      <c r="E13" s="1">
        <f t="shared" si="1"/>
        <v>816.2906303819401</v>
      </c>
      <c r="F13" s="1">
        <f t="shared" si="2"/>
        <v>50113.894739619493</v>
      </c>
      <c r="G13" s="1">
        <f>SUM(F13:F127)</f>
        <v>589022.10329668701</v>
      </c>
      <c r="H13" s="1">
        <f t="shared" si="3"/>
        <v>48674.91746825249</v>
      </c>
    </row>
    <row r="14" spans="1:12" ht="14.5">
      <c r="A14" s="4">
        <v>12</v>
      </c>
      <c r="B14" s="4">
        <v>9.6311073451031803E-3</v>
      </c>
      <c r="C14" s="1">
        <f t="shared" si="0"/>
        <v>0.9903688926548968</v>
      </c>
      <c r="D14" s="1">
        <f t="shared" si="4"/>
        <v>94314.843506411053</v>
      </c>
      <c r="E14" s="1">
        <f t="shared" si="1"/>
        <v>908.35638204685245</v>
      </c>
      <c r="F14" s="1">
        <f t="shared" si="2"/>
        <v>46871.587753245498</v>
      </c>
      <c r="G14" s="1">
        <f>SUM(F14:F129)</f>
        <v>538908.20855706744</v>
      </c>
      <c r="H14" s="1">
        <f t="shared" si="3"/>
        <v>45525.71053096524</v>
      </c>
    </row>
    <row r="15" spans="1:12" ht="14.5">
      <c r="A15" s="4">
        <v>13</v>
      </c>
      <c r="B15" s="4">
        <v>1.08021405926036E-2</v>
      </c>
      <c r="C15" s="1">
        <f t="shared" si="0"/>
        <v>0.98919785940739635</v>
      </c>
      <c r="D15" s="1">
        <f t="shared" si="4"/>
        <v>93406.487124364197</v>
      </c>
      <c r="E15" s="1">
        <f t="shared" si="1"/>
        <v>1008.9900061786</v>
      </c>
      <c r="F15" s="1">
        <f t="shared" si="2"/>
        <v>43792.606094489209</v>
      </c>
      <c r="G15" s="1">
        <f>SUM(F15:F129)</f>
        <v>492036.62080382166</v>
      </c>
      <c r="H15" s="1">
        <f t="shared" si="3"/>
        <v>42535.139175357945</v>
      </c>
    </row>
    <row r="16" spans="1:12" ht="14.5">
      <c r="A16" s="4">
        <v>14</v>
      </c>
      <c r="B16" s="4">
        <v>1.2106344093609099E-2</v>
      </c>
      <c r="C16" s="1">
        <f t="shared" si="0"/>
        <v>0.98789365590639089</v>
      </c>
      <c r="D16" s="1">
        <f t="shared" si="4"/>
        <v>92397.497118185594</v>
      </c>
      <c r="E16" s="1">
        <f t="shared" si="1"/>
        <v>1118.5958935010099</v>
      </c>
      <c r="F16" s="1">
        <f t="shared" si="2"/>
        <v>40867.502081641542</v>
      </c>
      <c r="G16" s="1">
        <f>SUM(F16:F131)</f>
        <v>448244.01470933243</v>
      </c>
      <c r="H16" s="1">
        <f t="shared" si="3"/>
        <v>39694.027001754497</v>
      </c>
    </row>
    <row r="17" spans="1:8" ht="14.5">
      <c r="A17" s="4">
        <v>15</v>
      </c>
      <c r="B17" s="4">
        <v>1.3557374317557399E-2</v>
      </c>
      <c r="C17" s="1">
        <f t="shared" si="0"/>
        <v>0.98644262568244256</v>
      </c>
      <c r="D17" s="1">
        <f t="shared" si="4"/>
        <v>91278.901224684581</v>
      </c>
      <c r="E17" s="1">
        <f t="shared" si="1"/>
        <v>1237.5022311983973</v>
      </c>
      <c r="F17" s="1">
        <f t="shared" si="2"/>
        <v>38087.496263391404</v>
      </c>
      <c r="G17" s="1">
        <f>SUM(F17:F131)</f>
        <v>407376.51262769086</v>
      </c>
      <c r="H17" s="1">
        <f t="shared" si="3"/>
        <v>36993.846653217202</v>
      </c>
    </row>
    <row r="18" spans="1:8" ht="14.5">
      <c r="A18" s="4">
        <v>16</v>
      </c>
      <c r="B18" s="4">
        <v>1.51700520321896E-2</v>
      </c>
      <c r="C18" s="1">
        <f t="shared" si="0"/>
        <v>0.98482994796781043</v>
      </c>
      <c r="D18" s="1">
        <f t="shared" si="4"/>
        <v>90041.398993486175</v>
      </c>
      <c r="E18" s="1">
        <f t="shared" si="1"/>
        <v>1365.9327077823295</v>
      </c>
      <c r="F18" s="1">
        <f t="shared" si="2"/>
        <v>35444.462094084949</v>
      </c>
      <c r="G18" s="1">
        <f>SUM(F18:F133)</f>
        <v>369289.01636429946</v>
      </c>
      <c r="H18" s="1">
        <f t="shared" si="3"/>
        <v>34426.704930842658</v>
      </c>
    </row>
    <row r="19" spans="1:8" ht="14.5">
      <c r="A19" s="4">
        <v>17</v>
      </c>
      <c r="B19" s="4">
        <v>1.6960424154855502E-2</v>
      </c>
      <c r="C19" s="1">
        <f t="shared" si="0"/>
        <v>0.98303957584514445</v>
      </c>
      <c r="D19" s="1">
        <f t="shared" si="4"/>
        <v>88675.466285703849</v>
      </c>
      <c r="E19" s="1">
        <f t="shared" si="1"/>
        <v>1503.9735203351263</v>
      </c>
      <c r="F19" s="1">
        <f t="shared" si="2"/>
        <v>32930.912981004432</v>
      </c>
      <c r="G19" s="1">
        <f>SUM(F19:F133)</f>
        <v>333844.55427021458</v>
      </c>
      <c r="H19" s="1">
        <f t="shared" si="3"/>
        <v>31985.330212966917</v>
      </c>
    </row>
    <row r="20" spans="1:8" ht="14.5">
      <c r="A20" s="4">
        <v>18</v>
      </c>
      <c r="B20" s="4">
        <v>1.89458225917499E-2</v>
      </c>
      <c r="C20" s="1">
        <f t="shared" si="0"/>
        <v>0.98105417740825007</v>
      </c>
      <c r="D20" s="1">
        <f t="shared" si="4"/>
        <v>87171.492765368719</v>
      </c>
      <c r="E20" s="1">
        <f t="shared" si="1"/>
        <v>1651.5356369906856</v>
      </c>
      <c r="F20" s="1">
        <f t="shared" si="2"/>
        <v>30539.991253811284</v>
      </c>
      <c r="G20" s="1">
        <f>SUM(F20:F135)</f>
        <v>300913.64128921018</v>
      </c>
      <c r="H20" s="1">
        <f t="shared" si="3"/>
        <v>29663.0617413414</v>
      </c>
    </row>
    <row r="21" spans="1:8" ht="15.75" customHeight="1">
      <c r="A21" s="4">
        <v>19</v>
      </c>
      <c r="B21" s="4">
        <v>2.1144918675744799E-2</v>
      </c>
      <c r="C21" s="1">
        <f t="shared" si="0"/>
        <v>0.97885508132425525</v>
      </c>
      <c r="D21" s="1">
        <f t="shared" si="4"/>
        <v>85519.957128378024</v>
      </c>
      <c r="E21" s="1">
        <f t="shared" si="1"/>
        <v>1808.3125386327351</v>
      </c>
      <c r="F21" s="1">
        <f t="shared" si="2"/>
        <v>28265.458488266955</v>
      </c>
      <c r="G21" s="1">
        <f>SUM(F21:F135)</f>
        <v>270373.65003539901</v>
      </c>
      <c r="H21" s="1">
        <f t="shared" si="3"/>
        <v>27453.840222699826</v>
      </c>
    </row>
    <row r="22" spans="1:8" ht="15.75" customHeight="1">
      <c r="A22" s="4">
        <v>20</v>
      </c>
      <c r="B22" s="4">
        <v>2.35777716139376E-2</v>
      </c>
      <c r="C22" s="1">
        <f t="shared" si="0"/>
        <v>0.97642222838606241</v>
      </c>
      <c r="D22" s="1">
        <f t="shared" si="4"/>
        <v>83711.644589745294</v>
      </c>
      <c r="E22" s="1">
        <f t="shared" si="1"/>
        <v>1973.7340375641297</v>
      </c>
      <c r="F22" s="1">
        <f t="shared" si="2"/>
        <v>26101.686478490486</v>
      </c>
      <c r="G22" s="1">
        <f>SUM(F22:F137)</f>
        <v>242108.1915471321</v>
      </c>
      <c r="H22" s="1">
        <f t="shared" si="3"/>
        <v>25352.199060239574</v>
      </c>
    </row>
    <row r="23" spans="1:8" ht="15.75" customHeight="1">
      <c r="A23" s="4">
        <v>21</v>
      </c>
      <c r="B23" s="4">
        <v>2.6265869147231499E-2</v>
      </c>
      <c r="C23" s="1">
        <f t="shared" si="0"/>
        <v>0.9737341308527685</v>
      </c>
      <c r="D23" s="1">
        <f t="shared" si="4"/>
        <v>81737.910552181158</v>
      </c>
      <c r="E23" s="1">
        <f t="shared" si="1"/>
        <v>2146.9172629317031</v>
      </c>
      <c r="F23" s="1">
        <f t="shared" si="2"/>
        <v>24043.64799619059</v>
      </c>
      <c r="G23" s="1">
        <f>SUM(F23:F137)</f>
        <v>216006.50506864156</v>
      </c>
      <c r="H23" s="1">
        <f t="shared" si="3"/>
        <v>23353.255378194484</v>
      </c>
    </row>
    <row r="24" spans="1:8" ht="15.75" customHeight="1">
      <c r="A24" s="4">
        <v>22</v>
      </c>
      <c r="B24" s="4">
        <v>2.9232158409271899E-2</v>
      </c>
      <c r="C24" s="1">
        <f t="shared" si="0"/>
        <v>0.97076784159072815</v>
      </c>
      <c r="D24" s="1">
        <f t="shared" si="4"/>
        <v>79590.993289249454</v>
      </c>
      <c r="E24" s="1">
        <f t="shared" si="1"/>
        <v>2326.6165237826367</v>
      </c>
      <c r="F24" s="1">
        <f t="shared" si="2"/>
        <v>22086.906305755238</v>
      </c>
      <c r="G24" s="1">
        <f>SUM(F24:F139)</f>
        <v>191962.85707245104</v>
      </c>
      <c r="H24" s="1">
        <f t="shared" si="3"/>
        <v>21452.699837989574</v>
      </c>
    </row>
    <row r="25" spans="1:8" ht="15.75" customHeight="1">
      <c r="A25" s="4">
        <v>23</v>
      </c>
      <c r="B25" s="4">
        <v>3.25010647548854E-2</v>
      </c>
      <c r="C25" s="1">
        <f t="shared" si="0"/>
        <v>0.96749893524511466</v>
      </c>
      <c r="D25" s="1">
        <f t="shared" si="4"/>
        <v>77264.376765466819</v>
      </c>
      <c r="E25" s="1">
        <f t="shared" si="1"/>
        <v>2511.1745125002999</v>
      </c>
      <c r="F25" s="1">
        <f t="shared" si="2"/>
        <v>20227.602228164767</v>
      </c>
      <c r="G25" s="1">
        <f>SUM(F25:F139)</f>
        <v>169875.95076669578</v>
      </c>
      <c r="H25" s="1">
        <f t="shared" si="3"/>
        <v>19646.784073602739</v>
      </c>
    </row>
    <row r="26" spans="1:8" ht="15.75" customHeight="1">
      <c r="A26" s="4">
        <v>24</v>
      </c>
      <c r="B26" s="4">
        <v>3.6098496113857098E-2</v>
      </c>
      <c r="C26" s="1">
        <f t="shared" si="0"/>
        <v>0.96390150388614293</v>
      </c>
      <c r="D26" s="1">
        <f t="shared" si="4"/>
        <v>74753.202252966526</v>
      </c>
      <c r="E26" s="1">
        <f t="shared" si="1"/>
        <v>2698.4781810270856</v>
      </c>
      <c r="F26" s="1">
        <f t="shared" si="2"/>
        <v>18462.43737576521</v>
      </c>
      <c r="G26" s="1">
        <f>SUM(F26:F141)</f>
        <v>149648.34853853096</v>
      </c>
      <c r="H26" s="1">
        <f t="shared" si="3"/>
        <v>17932.304407737101</v>
      </c>
    </row>
    <row r="27" spans="1:8" ht="15.75" customHeight="1">
      <c r="A27" s="4">
        <v>25</v>
      </c>
      <c r="B27" s="4">
        <v>4.0051830220640502E-2</v>
      </c>
      <c r="C27" s="1">
        <f t="shared" si="0"/>
        <v>0.95994816977935948</v>
      </c>
      <c r="D27" s="1">
        <f t="shared" si="4"/>
        <v>72054.724071939447</v>
      </c>
      <c r="E27" s="1">
        <f t="shared" si="1"/>
        <v>2885.9235751244169</v>
      </c>
      <c r="F27" s="1">
        <f t="shared" si="2"/>
        <v>16788.652030097946</v>
      </c>
      <c r="G27" s="1">
        <f>SUM(F27:F141)</f>
        <v>131185.91116276564</v>
      </c>
      <c r="H27" s="1">
        <f t="shared" si="3"/>
        <v>16306.580364869718</v>
      </c>
    </row>
    <row r="28" spans="1:8" ht="15.75" customHeight="1">
      <c r="A28" s="4">
        <v>26</v>
      </c>
      <c r="B28" s="4">
        <v>4.43898818818746E-2</v>
      </c>
      <c r="C28" s="1">
        <f t="shared" si="0"/>
        <v>0.95561011811812535</v>
      </c>
      <c r="D28" s="1">
        <f t="shared" si="4"/>
        <v>69168.800496815034</v>
      </c>
      <c r="E28" s="1">
        <f t="shared" si="1"/>
        <v>3070.3948839645686</v>
      </c>
      <c r="F28" s="1">
        <f t="shared" si="2"/>
        <v>15203.996027693445</v>
      </c>
      <c r="G28" s="1">
        <f>SUM(F28:F143)</f>
        <v>114397.25913266775</v>
      </c>
      <c r="H28" s="1">
        <f t="shared" si="3"/>
        <v>14767.42639303465</v>
      </c>
    </row>
    <row r="29" spans="1:8" ht="15.75" customHeight="1">
      <c r="A29" s="4">
        <v>27</v>
      </c>
      <c r="B29" s="4">
        <v>4.9142847280132698E-2</v>
      </c>
      <c r="C29" s="1">
        <f t="shared" si="0"/>
        <v>0.95085715271986726</v>
      </c>
      <c r="D29" s="1">
        <f t="shared" si="4"/>
        <v>66098.40561285046</v>
      </c>
      <c r="E29" s="1">
        <f t="shared" si="1"/>
        <v>3248.263852492576</v>
      </c>
      <c r="F29" s="1">
        <f t="shared" si="2"/>
        <v>13706.690981029848</v>
      </c>
      <c r="G29" s="1">
        <f>SUM(F29:F143)</f>
        <v>99193.263104974307</v>
      </c>
      <c r="H29" s="1">
        <f t="shared" si="3"/>
        <v>13313.11516957411</v>
      </c>
    </row>
    <row r="30" spans="1:8" ht="15.75" customHeight="1">
      <c r="A30" s="4">
        <v>28</v>
      </c>
      <c r="B30" s="4">
        <v>5.4342222184266001E-2</v>
      </c>
      <c r="C30" s="1">
        <f t="shared" si="0"/>
        <v>0.94565777781573401</v>
      </c>
      <c r="D30" s="1">
        <f t="shared" si="4"/>
        <v>62850.141760357881</v>
      </c>
      <c r="E30" s="1">
        <f t="shared" si="1"/>
        <v>3415.416367853983</v>
      </c>
      <c r="F30" s="1">
        <f t="shared" si="2"/>
        <v>12295.382225880307</v>
      </c>
      <c r="G30" s="1">
        <f>SUM(F30:F145)</f>
        <v>85486.572123944454</v>
      </c>
      <c r="H30" s="1">
        <f t="shared" si="3"/>
        <v>11942.330928276333</v>
      </c>
    </row>
    <row r="31" spans="1:8" ht="15.75" customHeight="1">
      <c r="A31" s="4">
        <v>29</v>
      </c>
      <c r="B31" s="4">
        <v>6.0020690855458803E-2</v>
      </c>
      <c r="C31" s="1">
        <f t="shared" si="0"/>
        <v>0.9399793091445412</v>
      </c>
      <c r="D31" s="1">
        <f t="shared" si="4"/>
        <v>59434.725392503897</v>
      </c>
      <c r="E31" s="1">
        <f t="shared" si="1"/>
        <v>3567.3132788625639</v>
      </c>
      <c r="F31" s="1">
        <f t="shared" si="2"/>
        <v>10969.079087850041</v>
      </c>
      <c r="G31" s="1">
        <f>SUM(F31:F145)</f>
        <v>73191.189898064156</v>
      </c>
      <c r="H31" s="1">
        <f t="shared" si="3"/>
        <v>10654.11144110746</v>
      </c>
    </row>
    <row r="32" spans="1:8" ht="15.75" customHeight="1">
      <c r="A32" s="4">
        <v>30</v>
      </c>
      <c r="B32" s="4">
        <v>6.6211982416401402E-2</v>
      </c>
      <c r="C32" s="1">
        <f t="shared" si="0"/>
        <v>0.93378801758359864</v>
      </c>
      <c r="D32" s="1">
        <f t="shared" si="4"/>
        <v>55867.412113641331</v>
      </c>
      <c r="E32" s="1">
        <f t="shared" si="1"/>
        <v>3699.0921085182704</v>
      </c>
      <c r="F32" s="1">
        <f t="shared" si="2"/>
        <v>9727.0824367444457</v>
      </c>
      <c r="G32" s="1">
        <f>SUM(F32:F147)</f>
        <v>62222.110810214101</v>
      </c>
      <c r="H32" s="1">
        <f t="shared" si="3"/>
        <v>9447.7776527935312</v>
      </c>
    </row>
    <row r="33" spans="1:8" ht="15.75" customHeight="1">
      <c r="A33" s="4">
        <v>31</v>
      </c>
      <c r="B33" s="4">
        <v>7.2950691502666407E-2</v>
      </c>
      <c r="C33" s="1">
        <f t="shared" si="0"/>
        <v>0.92704930849733358</v>
      </c>
      <c r="D33" s="1">
        <f t="shared" si="4"/>
        <v>52168.32000512306</v>
      </c>
      <c r="E33" s="1">
        <f t="shared" si="1"/>
        <v>3805.7150189061126</v>
      </c>
      <c r="F33" s="1">
        <f t="shared" si="2"/>
        <v>8568.8990806413549</v>
      </c>
      <c r="G33" s="1">
        <f>SUM(F33:F147)</f>
        <v>52495.028373469671</v>
      </c>
      <c r="H33" s="1">
        <f t="shared" si="3"/>
        <v>8322.8505329931086</v>
      </c>
    </row>
    <row r="34" spans="1:8" ht="15.75" customHeight="1">
      <c r="A34" s="4">
        <v>32</v>
      </c>
      <c r="B34" s="4">
        <v>8.02720601552077E-2</v>
      </c>
      <c r="C34" s="1">
        <f t="shared" si="0"/>
        <v>0.91972793984479229</v>
      </c>
      <c r="D34" s="1">
        <f t="shared" si="4"/>
        <v>48362.604986216946</v>
      </c>
      <c r="E34" s="1">
        <f t="shared" si="1"/>
        <v>3882.1659367161546</v>
      </c>
      <c r="F34" s="1">
        <f t="shared" si="2"/>
        <v>7494.1433653698159</v>
      </c>
      <c r="G34" s="1">
        <f>SUM(F34:F149)</f>
        <v>43926.129292828307</v>
      </c>
      <c r="H34" s="1">
        <f t="shared" si="3"/>
        <v>7278.9555012621922</v>
      </c>
    </row>
    <row r="35" spans="1:8" ht="15.75" customHeight="1">
      <c r="A35" s="4">
        <v>33</v>
      </c>
      <c r="B35" s="4">
        <v>8.82117181562736E-2</v>
      </c>
      <c r="C35" s="1">
        <f t="shared" si="0"/>
        <v>0.9117882818437264</v>
      </c>
      <c r="D35" s="1">
        <f t="shared" si="4"/>
        <v>44480.43904950079</v>
      </c>
      <c r="E35" s="1">
        <f t="shared" si="1"/>
        <v>3923.69595290187</v>
      </c>
      <c r="F35" s="1">
        <f t="shared" si="2"/>
        <v>6502.4273946538679</v>
      </c>
      <c r="G35" s="1">
        <f>SUM(F35:F149)</f>
        <v>36431.985927458496</v>
      </c>
      <c r="H35" s="1">
        <f t="shared" si="3"/>
        <v>6315.7157994318804</v>
      </c>
    </row>
    <row r="36" spans="1:8" ht="15.75" customHeight="1">
      <c r="A36" s="4">
        <v>34</v>
      </c>
      <c r="B36" s="4">
        <v>9.6805379373479397E-2</v>
      </c>
      <c r="C36" s="1">
        <f t="shared" si="0"/>
        <v>0.90319462062652056</v>
      </c>
      <c r="D36" s="1">
        <f t="shared" si="4"/>
        <v>40556.743096598919</v>
      </c>
      <c r="E36" s="1">
        <f t="shared" si="1"/>
        <v>3926.1109016189998</v>
      </c>
      <c r="F36" s="1">
        <f t="shared" si="2"/>
        <v>5593.2425490424785</v>
      </c>
      <c r="G36" s="1">
        <f>SUM(F36:F151)</f>
        <v>29929.558532804647</v>
      </c>
      <c r="H36" s="1">
        <f t="shared" si="3"/>
        <v>5432.6374126200662</v>
      </c>
    </row>
    <row r="37" spans="1:8" ht="15.75" customHeight="1">
      <c r="A37" s="4">
        <v>35</v>
      </c>
      <c r="B37" s="4">
        <v>0.10608849217351</v>
      </c>
      <c r="C37" s="1">
        <f t="shared" si="0"/>
        <v>0.89391150782648998</v>
      </c>
      <c r="D37" s="1">
        <f t="shared" si="4"/>
        <v>36630.632194979917</v>
      </c>
      <c r="E37" s="1">
        <f t="shared" si="1"/>
        <v>3886.0885369278503</v>
      </c>
      <c r="F37" s="1">
        <f t="shared" si="2"/>
        <v>4765.8363982589944</v>
      </c>
      <c r="G37" s="1">
        <f>SUM(F37:F151)</f>
        <v>24336.315983762168</v>
      </c>
      <c r="H37" s="1">
        <f t="shared" si="3"/>
        <v>4628.9895159366251</v>
      </c>
    </row>
    <row r="38" spans="1:8" ht="15.75" customHeight="1">
      <c r="A38" s="4">
        <v>36</v>
      </c>
      <c r="B38" s="4">
        <v>0.11609584261202199</v>
      </c>
      <c r="C38" s="1">
        <f t="shared" si="0"/>
        <v>0.88390415738797801</v>
      </c>
      <c r="D38" s="1">
        <f t="shared" si="4"/>
        <v>32744.543658052065</v>
      </c>
      <c r="E38" s="1">
        <f t="shared" si="1"/>
        <v>3801.5053869276953</v>
      </c>
      <c r="F38" s="1">
        <f t="shared" si="2"/>
        <v>4019.0905668132691</v>
      </c>
      <c r="G38" s="1">
        <f>SUM(F38:F153)</f>
        <v>19570.479585503177</v>
      </c>
      <c r="H38" s="1">
        <f t="shared" si="3"/>
        <v>3903.6858470791731</v>
      </c>
    </row>
    <row r="39" spans="1:8" ht="15.75" customHeight="1">
      <c r="A39" s="4">
        <v>37</v>
      </c>
      <c r="B39" s="4">
        <v>0.12686110991201799</v>
      </c>
      <c r="C39" s="1">
        <f t="shared" si="0"/>
        <v>0.87313889008798196</v>
      </c>
      <c r="D39" s="1">
        <f t="shared" si="4"/>
        <v>28943.038271124369</v>
      </c>
      <c r="E39" s="1">
        <f t="shared" si="1"/>
        <v>3671.7459593008516</v>
      </c>
      <c r="F39" s="1">
        <f t="shared" si="2"/>
        <v>3351.4064725708049</v>
      </c>
      <c r="G39" s="1">
        <f>SUM(F39:F153)</f>
        <v>15551.389018689904</v>
      </c>
      <c r="H39" s="1">
        <f t="shared" si="3"/>
        <v>3255.1737258206517</v>
      </c>
    </row>
    <row r="40" spans="1:8" ht="15.75" customHeight="1">
      <c r="A40" s="4">
        <v>38</v>
      </c>
      <c r="B40" s="4">
        <v>0.13841637471870399</v>
      </c>
      <c r="C40" s="1">
        <f t="shared" si="0"/>
        <v>0.86158362528129606</v>
      </c>
      <c r="D40" s="1">
        <f t="shared" si="4"/>
        <v>25271.292311823516</v>
      </c>
      <c r="E40" s="1">
        <f t="shared" si="1"/>
        <v>3497.9606662592669</v>
      </c>
      <c r="F40" s="1">
        <f t="shared" si="2"/>
        <v>2760.6069129190105</v>
      </c>
      <c r="G40" s="1">
        <f>SUM(F40:F155)</f>
        <v>12199.982546119098</v>
      </c>
      <c r="H40" s="1">
        <f t="shared" si="3"/>
        <v>2681.3384660439674</v>
      </c>
    </row>
    <row r="41" spans="1:8" ht="15.75" customHeight="1">
      <c r="A41" s="4">
        <v>39</v>
      </c>
      <c r="B41" s="4">
        <v>0.150791581770015</v>
      </c>
      <c r="C41" s="1">
        <f t="shared" si="0"/>
        <v>0.84920841822998505</v>
      </c>
      <c r="D41" s="1">
        <f t="shared" si="4"/>
        <v>21773.331645564249</v>
      </c>
      <c r="E41" s="1">
        <f t="shared" si="1"/>
        <v>3283.2351192377569</v>
      </c>
      <c r="F41" s="1">
        <f t="shared" si="2"/>
        <v>2243.8619924616678</v>
      </c>
      <c r="G41" s="1">
        <f>SUM(F41:F155)</f>
        <v>9439.3756332000867</v>
      </c>
      <c r="H41" s="1">
        <f t="shared" si="3"/>
        <v>2179.4314303588208</v>
      </c>
    </row>
    <row r="42" spans="1:8" ht="15.75" customHeight="1">
      <c r="A42" s="4">
        <v>40</v>
      </c>
      <c r="B42" s="4">
        <v>0.164013959949004</v>
      </c>
      <c r="C42" s="1">
        <f t="shared" si="0"/>
        <v>0.83598604005099597</v>
      </c>
      <c r="D42" s="1">
        <f t="shared" si="4"/>
        <v>18490.096526326492</v>
      </c>
      <c r="E42" s="1">
        <f t="shared" si="1"/>
        <v>3032.6339511221313</v>
      </c>
      <c r="F42" s="1">
        <f t="shared" si="2"/>
        <v>1797.6476352309014</v>
      </c>
      <c r="G42" s="1">
        <f>SUM(F42:F157)</f>
        <v>7195.5136407384161</v>
      </c>
      <c r="H42" s="1">
        <f t="shared" si="3"/>
        <v>1746.0297335997425</v>
      </c>
    </row>
    <row r="43" spans="1:8" ht="15.75" customHeight="1">
      <c r="A43" s="4">
        <v>41</v>
      </c>
      <c r="B43" s="4">
        <v>0.17810740418108201</v>
      </c>
      <c r="C43" s="1">
        <f t="shared" si="0"/>
        <v>0.82189259581891805</v>
      </c>
      <c r="D43" s="1">
        <f t="shared" si="4"/>
        <v>15457.462575204359</v>
      </c>
      <c r="E43" s="1">
        <f t="shared" si="1"/>
        <v>2753.0885344958715</v>
      </c>
      <c r="F43" s="1">
        <f t="shared" si="2"/>
        <v>1417.7437056450176</v>
      </c>
      <c r="G43" s="1">
        <f>SUM(F43:F157)</f>
        <v>5397.8660055075143</v>
      </c>
      <c r="H43" s="1">
        <f t="shared" si="3"/>
        <v>1377.0344177390045</v>
      </c>
    </row>
    <row r="44" spans="1:8" ht="15.75" customHeight="1">
      <c r="A44" s="4">
        <v>42</v>
      </c>
      <c r="B44" s="4">
        <v>0.19309182529192001</v>
      </c>
      <c r="C44" s="1">
        <f t="shared" si="0"/>
        <v>0.80690817470807996</v>
      </c>
      <c r="D44" s="1">
        <f t="shared" si="4"/>
        <v>12704.374040708488</v>
      </c>
      <c r="E44" s="1">
        <f t="shared" si="1"/>
        <v>2453.1107727116873</v>
      </c>
      <c r="F44" s="1">
        <f t="shared" si="2"/>
        <v>1099.2764664514295</v>
      </c>
      <c r="G44" s="1">
        <f>SUM(F44:F159)</f>
        <v>3980.1222998624989</v>
      </c>
      <c r="H44" s="1">
        <f t="shared" si="3"/>
        <v>1067.711690686323</v>
      </c>
    </row>
    <row r="45" spans="1:8" ht="15.75" customHeight="1">
      <c r="A45" s="4">
        <v>43</v>
      </c>
      <c r="B45" s="4">
        <v>0.20898247572800599</v>
      </c>
      <c r="C45" s="1">
        <f t="shared" si="0"/>
        <v>0.79101752427199401</v>
      </c>
      <c r="D45" s="1">
        <f t="shared" si="4"/>
        <v>10251.263267996801</v>
      </c>
      <c r="E45" s="1">
        <f t="shared" si="1"/>
        <v>2142.3343770855408</v>
      </c>
      <c r="F45" s="1">
        <f t="shared" si="2"/>
        <v>836.80676136214231</v>
      </c>
      <c r="G45" s="1">
        <f>SUM(F45:F159)</f>
        <v>2880.8458334110692</v>
      </c>
      <c r="H45" s="1">
        <f t="shared" si="3"/>
        <v>812.77857683601803</v>
      </c>
    </row>
    <row r="46" spans="1:8" ht="15.75" customHeight="1">
      <c r="A46" s="4">
        <v>44</v>
      </c>
      <c r="B46" s="4">
        <v>0.22578926092856599</v>
      </c>
      <c r="C46" s="1">
        <f t="shared" si="0"/>
        <v>0.77421073907143401</v>
      </c>
      <c r="D46" s="1">
        <f t="shared" si="4"/>
        <v>8108.9288909112602</v>
      </c>
      <c r="E46" s="1">
        <f t="shared" si="1"/>
        <v>1830.9090612011498</v>
      </c>
      <c r="F46" s="1">
        <f t="shared" si="2"/>
        <v>624.46114402523312</v>
      </c>
      <c r="G46" s="1">
        <f>SUM(F46:F161)</f>
        <v>2044.0390720489261</v>
      </c>
      <c r="H46" s="1">
        <f t="shared" si="3"/>
        <v>606.53028078315242</v>
      </c>
    </row>
    <row r="47" spans="1:8" ht="15.75" customHeight="1">
      <c r="A47" s="4">
        <v>45</v>
      </c>
      <c r="B47" s="4">
        <v>0.24351604808091501</v>
      </c>
      <c r="C47" s="1">
        <f t="shared" si="0"/>
        <v>0.75648395191908502</v>
      </c>
      <c r="D47" s="1">
        <f t="shared" si="4"/>
        <v>6278.0198297101106</v>
      </c>
      <c r="E47" s="1">
        <f t="shared" si="1"/>
        <v>1528.7985787046252</v>
      </c>
      <c r="F47" s="1">
        <f t="shared" si="2"/>
        <v>456.0986073935556</v>
      </c>
      <c r="G47" s="1">
        <f>SUM(F47:F161)</f>
        <v>1419.5779280236932</v>
      </c>
      <c r="H47" s="1">
        <f t="shared" si="3"/>
        <v>443.00212920219684</v>
      </c>
    </row>
    <row r="48" spans="1:8" ht="15.75" customHeight="1">
      <c r="A48" s="4">
        <v>46</v>
      </c>
      <c r="B48" s="4">
        <v>0.26215998593562601</v>
      </c>
      <c r="C48" s="1">
        <f t="shared" si="0"/>
        <v>0.73784001406437394</v>
      </c>
      <c r="D48" s="1">
        <f t="shared" si="4"/>
        <v>4749.221251005486</v>
      </c>
      <c r="E48" s="1">
        <f t="shared" si="1"/>
        <v>1245.0557763687743</v>
      </c>
      <c r="F48" s="1">
        <f t="shared" si="2"/>
        <v>325.50120470364919</v>
      </c>
      <c r="G48" s="1">
        <f>SUM(F48:F163)</f>
        <v>963.47932063013832</v>
      </c>
      <c r="H48" s="1">
        <f t="shared" si="3"/>
        <v>316.15471830891238</v>
      </c>
    </row>
    <row r="49" spans="1:8" ht="15.75" customHeight="1">
      <c r="A49" s="4">
        <v>47</v>
      </c>
      <c r="B49" s="4">
        <v>0.28171085123553902</v>
      </c>
      <c r="C49" s="1">
        <f t="shared" si="0"/>
        <v>0.71828914876446093</v>
      </c>
      <c r="D49" s="1">
        <f t="shared" si="4"/>
        <v>3504.1654746367112</v>
      </c>
      <c r="E49" s="1">
        <f t="shared" si="1"/>
        <v>987.16143873009457</v>
      </c>
      <c r="F49" s="1">
        <f t="shared" si="2"/>
        <v>226.57340892123688</v>
      </c>
      <c r="G49" s="1">
        <f>SUM(F49:F163)</f>
        <v>637.97811592648907</v>
      </c>
      <c r="H49" s="1">
        <f t="shared" si="3"/>
        <v>220.06754887128869</v>
      </c>
    </row>
    <row r="50" spans="1:8" ht="15.75" customHeight="1">
      <c r="A50" s="4">
        <v>48</v>
      </c>
      <c r="B50" s="4">
        <v>0.302150439044372</v>
      </c>
      <c r="C50" s="1">
        <f t="shared" si="0"/>
        <v>0.697849560955628</v>
      </c>
      <c r="D50" s="1">
        <f t="shared" si="4"/>
        <v>2517.0040359066165</v>
      </c>
      <c r="E50" s="1">
        <f t="shared" si="1"/>
        <v>760.5138745256404</v>
      </c>
      <c r="F50" s="1">
        <f t="shared" si="2"/>
        <v>153.5332273836768</v>
      </c>
      <c r="G50" s="1">
        <f>SUM(F50:F165)</f>
        <v>411.40470700525196</v>
      </c>
      <c r="H50" s="1">
        <f t="shared" si="3"/>
        <v>149.12465315984849</v>
      </c>
    </row>
    <row r="51" spans="1:8" ht="15.75" customHeight="1">
      <c r="A51" s="4">
        <v>49</v>
      </c>
      <c r="B51" s="4">
        <v>0.32345201575647797</v>
      </c>
      <c r="C51" s="1">
        <f t="shared" si="0"/>
        <v>0.67654798424352203</v>
      </c>
      <c r="D51" s="1">
        <f t="shared" si="4"/>
        <v>1756.4901613809761</v>
      </c>
      <c r="E51" s="1">
        <f t="shared" si="1"/>
        <v>568.14028335509806</v>
      </c>
      <c r="F51" s="1">
        <f t="shared" si="2"/>
        <v>101.07839181301834</v>
      </c>
      <c r="G51" s="1">
        <f>SUM(F51:F165)</f>
        <v>257.87147962157525</v>
      </c>
      <c r="H51" s="1">
        <f t="shared" si="3"/>
        <v>98.176012957792977</v>
      </c>
    </row>
    <row r="52" spans="1:8" ht="15.75" customHeight="1">
      <c r="A52" s="8">
        <v>50</v>
      </c>
      <c r="B52" s="8">
        <v>0.34557985473050801</v>
      </c>
      <c r="C52" s="9">
        <f t="shared" si="0"/>
        <v>0.65442014526949199</v>
      </c>
      <c r="D52" s="9">
        <f t="shared" si="4"/>
        <v>1188.3498780258781</v>
      </c>
      <c r="E52" s="9">
        <f t="shared" si="1"/>
        <v>410.66977821719985</v>
      </c>
      <c r="F52" s="9">
        <f t="shared" si="2"/>
        <v>64.513568143089131</v>
      </c>
      <c r="G52" s="9">
        <f>SUM(F52:F167)</f>
        <v>156.79308780855683</v>
      </c>
      <c r="H52" s="9">
        <f t="shared" si="3"/>
        <v>62.661116667604482</v>
      </c>
    </row>
    <row r="53" spans="1:8" ht="15.75" customHeight="1">
      <c r="A53" s="8">
        <v>51</v>
      </c>
      <c r="B53" s="8">
        <v>0.36848887521150397</v>
      </c>
      <c r="C53" s="9">
        <f t="shared" si="0"/>
        <v>0.63151112478849603</v>
      </c>
      <c r="D53" s="9">
        <f t="shared" si="4"/>
        <v>777.68009980867816</v>
      </c>
      <c r="E53" s="9">
        <f t="shared" si="1"/>
        <v>286.56646525286999</v>
      </c>
      <c r="F53" s="9">
        <f t="shared" si="2"/>
        <v>39.829225128352505</v>
      </c>
      <c r="G53" s="9">
        <f>SUM(F53:F167)</f>
        <v>92.27951966546776</v>
      </c>
      <c r="H53" s="9">
        <f t="shared" si="3"/>
        <v>38.685563275813486</v>
      </c>
    </row>
    <row r="54" spans="1:8" ht="15.75" customHeight="1">
      <c r="A54" s="8">
        <v>52</v>
      </c>
      <c r="B54" s="8">
        <v>0.39212440538113902</v>
      </c>
      <c r="C54" s="9">
        <f t="shared" si="0"/>
        <v>0.60787559461886098</v>
      </c>
      <c r="D54" s="9">
        <f t="shared" si="4"/>
        <v>491.11363455580818</v>
      </c>
      <c r="E54" s="9">
        <f t="shared" si="1"/>
        <v>192.57764192476628</v>
      </c>
      <c r="F54" s="9">
        <f t="shared" si="2"/>
        <v>23.728866754962375</v>
      </c>
      <c r="G54" s="9">
        <f>SUM(F54:F169)</f>
        <v>52.450294537115248</v>
      </c>
      <c r="H54" s="9">
        <f t="shared" si="3"/>
        <v>23.047512808854247</v>
      </c>
    </row>
    <row r="55" spans="1:8" ht="15.75" customHeight="1">
      <c r="A55" s="4">
        <v>53</v>
      </c>
      <c r="B55" s="4">
        <v>0.41642208989977098</v>
      </c>
      <c r="C55" s="1">
        <f t="shared" si="0"/>
        <v>0.58357791010022897</v>
      </c>
      <c r="D55" s="1">
        <f t="shared" si="4"/>
        <v>298.53599263104189</v>
      </c>
      <c r="E55" s="1">
        <f t="shared" si="1"/>
        <v>124.3169819617211</v>
      </c>
      <c r="F55" s="1">
        <f t="shared" si="2"/>
        <v>13.607734894626862</v>
      </c>
      <c r="G55" s="1">
        <f>SUM(F55:F169)</f>
        <v>28.721427782152865</v>
      </c>
      <c r="H55" s="1">
        <f t="shared" si="3"/>
        <v>13.217000521856693</v>
      </c>
    </row>
    <row r="56" spans="1:8" ht="15.75" customHeight="1">
      <c r="A56" s="4">
        <v>54</v>
      </c>
      <c r="B56" s="4">
        <v>0.44130796108012599</v>
      </c>
      <c r="C56" s="1">
        <f t="shared" si="0"/>
        <v>0.55869203891987396</v>
      </c>
      <c r="D56" s="1">
        <f t="shared" si="4"/>
        <v>174.2190106693208</v>
      </c>
      <c r="E56" s="1">
        <f t="shared" si="1"/>
        <v>76.884236379874679</v>
      </c>
      <c r="F56" s="1">
        <f t="shared" si="2"/>
        <v>7.4916731047210412</v>
      </c>
      <c r="G56" s="1">
        <f>SUM(F56:F171)</f>
        <v>15.113692887526012</v>
      </c>
      <c r="H56" s="1">
        <f t="shared" si="3"/>
        <v>7.2765561720177017</v>
      </c>
    </row>
    <row r="57" spans="1:8" ht="15.75" customHeight="1">
      <c r="A57" s="4">
        <v>55</v>
      </c>
      <c r="B57" s="4">
        <v>0.46669869077906301</v>
      </c>
      <c r="C57" s="1">
        <f t="shared" si="0"/>
        <v>0.53330130922093699</v>
      </c>
      <c r="D57" s="1">
        <f t="shared" si="4"/>
        <v>97.334774289446116</v>
      </c>
      <c r="E57" s="1">
        <f t="shared" si="1"/>
        <v>45.426011728160105</v>
      </c>
      <c r="F57" s="1">
        <f t="shared" si="2"/>
        <v>3.9486208696205476</v>
      </c>
      <c r="G57" s="1">
        <f>SUM(F57:F171)</f>
        <v>7.6220197828049647</v>
      </c>
      <c r="H57" s="1">
        <f t="shared" si="3"/>
        <v>3.8352396264712869</v>
      </c>
    </row>
    <row r="58" spans="1:8" ht="15.75" customHeight="1">
      <c r="A58" s="4">
        <v>56</v>
      </c>
      <c r="B58" s="4">
        <v>0.49250203715144902</v>
      </c>
      <c r="C58" s="1">
        <f t="shared" si="0"/>
        <v>0.50749796284855098</v>
      </c>
      <c r="D58" s="1">
        <f t="shared" si="4"/>
        <v>51.908762561286011</v>
      </c>
      <c r="E58" s="1">
        <f t="shared" si="1"/>
        <v>25.565171307444228</v>
      </c>
      <c r="F58" s="1">
        <f t="shared" si="2"/>
        <v>1.9866081880997672</v>
      </c>
      <c r="G58" s="1">
        <f>SUM(F58:F173)</f>
        <v>3.673398913184418</v>
      </c>
      <c r="H58" s="1">
        <f t="shared" si="3"/>
        <v>1.9295644471444848</v>
      </c>
    </row>
    <row r="59" spans="1:8" ht="15.75" customHeight="1">
      <c r="A59" s="4">
        <v>57</v>
      </c>
      <c r="B59" s="4">
        <v>0.518617496548755</v>
      </c>
      <c r="C59" s="1">
        <f t="shared" si="0"/>
        <v>0.481382503451245</v>
      </c>
      <c r="D59" s="1">
        <f t="shared" si="4"/>
        <v>26.343591253841783</v>
      </c>
      <c r="E59" s="1">
        <f t="shared" si="1"/>
        <v>13.662247346171103</v>
      </c>
      <c r="F59" s="1">
        <f t="shared" si="2"/>
        <v>0.95113170607441777</v>
      </c>
      <c r="G59" s="1">
        <f>SUM(F59:F173)</f>
        <v>1.6867907250846499</v>
      </c>
      <c r="H59" s="1">
        <f t="shared" si="3"/>
        <v>0.92382077934982676</v>
      </c>
    </row>
    <row r="60" spans="1:8" ht="15.75" customHeight="1">
      <c r="A60" s="4">
        <v>58</v>
      </c>
      <c r="B60" s="4">
        <v>0.54493716607230303</v>
      </c>
      <c r="C60" s="1">
        <f t="shared" si="0"/>
        <v>0.45506283392769697</v>
      </c>
      <c r="D60" s="1">
        <f t="shared" si="4"/>
        <v>12.68134390767068</v>
      </c>
      <c r="E60" s="1">
        <f t="shared" si="1"/>
        <v>6.9105356110343257</v>
      </c>
      <c r="F60" s="1">
        <f t="shared" si="2"/>
        <v>0.43194166205845003</v>
      </c>
      <c r="G60" s="1">
        <f>SUM(F60:F175)</f>
        <v>0.7356590190102329</v>
      </c>
      <c r="H60" s="1">
        <f t="shared" si="3"/>
        <v>0.41953882972047168</v>
      </c>
    </row>
    <row r="61" spans="1:8" ht="15.75" customHeight="1">
      <c r="A61" s="4">
        <v>59</v>
      </c>
      <c r="B61" s="4">
        <v>0.57134681665916198</v>
      </c>
      <c r="C61" s="1">
        <f t="shared" si="0"/>
        <v>0.42865318334083802</v>
      </c>
      <c r="D61" s="1">
        <f t="shared" si="4"/>
        <v>5.7708082966363543</v>
      </c>
      <c r="E61" s="1">
        <f t="shared" si="1"/>
        <v>3.2971329498334621</v>
      </c>
      <c r="F61" s="1">
        <f t="shared" si="2"/>
        <v>0.18543452530920546</v>
      </c>
      <c r="G61" s="1">
        <f>SUM(F61:F175)</f>
        <v>0.30371735695178265</v>
      </c>
      <c r="H61" s="1">
        <f t="shared" si="3"/>
        <v>0.1801099328257616</v>
      </c>
    </row>
    <row r="62" spans="1:8" ht="15.75" customHeight="1">
      <c r="A62" s="4">
        <v>60</v>
      </c>
      <c r="B62" s="4">
        <v>0.59772717018999499</v>
      </c>
      <c r="C62" s="1">
        <f t="shared" si="0"/>
        <v>0.40227282981000501</v>
      </c>
      <c r="D62" s="1">
        <f t="shared" si="4"/>
        <v>2.4736753468028922</v>
      </c>
      <c r="E62" s="1">
        <f t="shared" si="1"/>
        <v>1.4785829650132474</v>
      </c>
      <c r="F62" s="1">
        <f t="shared" si="2"/>
        <v>7.4987829787818969E-2</v>
      </c>
      <c r="G62" s="1">
        <f>SUM(F62:F177)</f>
        <v>0.11828283164257726</v>
      </c>
      <c r="H62" s="1">
        <f t="shared" si="3"/>
        <v>7.2834618921761532E-2</v>
      </c>
    </row>
    <row r="63" spans="1:8" ht="15.75" customHeight="1">
      <c r="A63" s="4">
        <v>61</v>
      </c>
      <c r="B63" s="4">
        <v>0.62395536711970101</v>
      </c>
      <c r="C63" s="1">
        <f t="shared" si="0"/>
        <v>0.37604463288029899</v>
      </c>
      <c r="D63" s="1">
        <f t="shared" si="4"/>
        <v>0.99509238178964499</v>
      </c>
      <c r="E63" s="1">
        <f t="shared" si="1"/>
        <v>0.62089323239757566</v>
      </c>
      <c r="F63" s="1">
        <f t="shared" si="2"/>
        <v>2.8458081594393322E-2</v>
      </c>
      <c r="G63" s="1">
        <f>SUM(F63:F177)</f>
        <v>4.3295001854758264E-2</v>
      </c>
      <c r="H63" s="1">
        <f t="shared" si="3"/>
        <v>2.7640932322443714E-2</v>
      </c>
    </row>
    <row r="64" spans="1:8" ht="15.75" customHeight="1">
      <c r="A64" s="4">
        <v>62</v>
      </c>
      <c r="B64" s="4">
        <v>0.64990660375639198</v>
      </c>
      <c r="C64" s="1">
        <f t="shared" si="0"/>
        <v>0.35009339624360802</v>
      </c>
      <c r="D64" s="1">
        <f t="shared" si="4"/>
        <v>0.37419914939206939</v>
      </c>
      <c r="E64" s="1">
        <f t="shared" si="1"/>
        <v>0.24319449830993056</v>
      </c>
      <c r="F64" s="1">
        <f t="shared" si="2"/>
        <v>1.0095763061925689E-2</v>
      </c>
      <c r="G64" s="1">
        <f>SUM(F64:F179)</f>
        <v>1.483692026036495E-2</v>
      </c>
      <c r="H64" s="1">
        <f t="shared" si="3"/>
        <v>9.805871931757108E-3</v>
      </c>
    </row>
    <row r="65" spans="1:8" ht="15.75" customHeight="1">
      <c r="A65" s="4">
        <v>63</v>
      </c>
      <c r="B65" s="4">
        <v>0.67545591081908896</v>
      </c>
      <c r="C65" s="1">
        <f t="shared" si="0"/>
        <v>0.32454408918091104</v>
      </c>
      <c r="D65" s="1">
        <f t="shared" si="4"/>
        <v>0.13100465108213882</v>
      </c>
      <c r="E65" s="1">
        <f t="shared" si="1"/>
        <v>8.8487865918223024E-2</v>
      </c>
      <c r="F65" s="1">
        <f t="shared" si="2"/>
        <v>3.3343962056795575E-3</v>
      </c>
      <c r="G65" s="1">
        <f>SUM(F65:F179)</f>
        <v>4.7411571984392565E-3</v>
      </c>
      <c r="H65" s="1">
        <f t="shared" si="3"/>
        <v>3.2386518940742608E-3</v>
      </c>
    </row>
    <row r="66" spans="1:8" ht="15.75" customHeight="1">
      <c r="A66" s="4">
        <v>64</v>
      </c>
      <c r="B66" s="4">
        <v>0.70048003760564603</v>
      </c>
      <c r="C66" s="1">
        <f t="shared" si="0"/>
        <v>0.29951996239435397</v>
      </c>
      <c r="D66" s="1">
        <f t="shared" si="4"/>
        <v>4.2516785163915799E-2</v>
      </c>
      <c r="E66" s="1">
        <f t="shared" si="1"/>
        <v>2.9782159270490913E-2</v>
      </c>
      <c r="F66" s="1">
        <f t="shared" si="2"/>
        <v>1.0209043203212812E-3</v>
      </c>
      <c r="G66" s="1">
        <f>SUM(F66:F181)</f>
        <v>1.4067609927596988E-3</v>
      </c>
      <c r="H66" s="1">
        <f t="shared" si="3"/>
        <v>9.9158993314751235E-4</v>
      </c>
    </row>
    <row r="67" spans="1:8" ht="15.75" customHeight="1">
      <c r="A67" s="4">
        <v>65</v>
      </c>
      <c r="B67" s="4">
        <v>0.72485939935393695</v>
      </c>
      <c r="C67" s="1">
        <f t="shared" si="0"/>
        <v>0.27514060064606305</v>
      </c>
      <c r="D67" s="1">
        <f t="shared" si="4"/>
        <v>1.2734625893424887E-2</v>
      </c>
      <c r="E67" s="1">
        <f t="shared" si="1"/>
        <v>9.2308132761050564E-3</v>
      </c>
      <c r="F67" s="1">
        <f t="shared" si="2"/>
        <v>2.8847285248194681E-4</v>
      </c>
      <c r="G67" s="1">
        <f>SUM(F67:F181)</f>
        <v>3.8585667243841779E-4</v>
      </c>
      <c r="H67" s="1">
        <f t="shared" si="3"/>
        <v>2.8018960328958769E-4</v>
      </c>
    </row>
    <row r="68" spans="1:8" ht="15.75" customHeight="1">
      <c r="A68" s="4">
        <v>66</v>
      </c>
      <c r="B68" s="4">
        <v>0.74848003956091202</v>
      </c>
      <c r="C68" s="1">
        <f t="shared" si="0"/>
        <v>0.25151996043908798</v>
      </c>
      <c r="D68" s="1">
        <f t="shared" si="4"/>
        <v>3.5038126173198309E-3</v>
      </c>
      <c r="E68" s="1">
        <f t="shared" si="1"/>
        <v>2.6225338064255698E-3</v>
      </c>
      <c r="F68" s="1">
        <f t="shared" si="2"/>
        <v>7.4877918775439621E-5</v>
      </c>
      <c r="G68" s="1">
        <f>SUM(F68:F183)</f>
        <v>9.7383819956470939E-5</v>
      </c>
      <c r="H68" s="1">
        <f t="shared" si="3"/>
        <v>7.2727863909320055E-5</v>
      </c>
    </row>
    <row r="69" spans="1:8" ht="15.75" customHeight="1">
      <c r="A69" s="4">
        <v>67</v>
      </c>
      <c r="B69" s="4">
        <v>0.771235554520321</v>
      </c>
      <c r="C69" s="1">
        <f t="shared" si="0"/>
        <v>0.228764445479679</v>
      </c>
      <c r="D69" s="1">
        <f t="shared" si="4"/>
        <v>8.8127881089426112E-4</v>
      </c>
      <c r="E69" s="1">
        <f t="shared" si="1"/>
        <v>6.7967355240704458E-4</v>
      </c>
      <c r="F69" s="1">
        <f t="shared" si="2"/>
        <v>1.776725581901869E-5</v>
      </c>
      <c r="G69" s="1">
        <f>SUM(F69:F183)</f>
        <v>2.2505901181031334E-5</v>
      </c>
      <c r="H69" s="1">
        <f t="shared" si="3"/>
        <v>1.7257084389897689E-5</v>
      </c>
    </row>
    <row r="70" spans="1:8" ht="15.75" customHeight="1">
      <c r="A70" s="4">
        <v>68</v>
      </c>
      <c r="B70" s="4">
        <v>0.79302892451923901</v>
      </c>
      <c r="C70" s="1">
        <f t="shared" si="0"/>
        <v>0.20697107548076099</v>
      </c>
      <c r="D70" s="1">
        <f t="shared" si="4"/>
        <v>2.0160525848721654E-4</v>
      </c>
      <c r="E70" s="1">
        <f t="shared" si="1"/>
        <v>1.5987880131554052E-4</v>
      </c>
      <c r="F70" s="1">
        <f t="shared" si="2"/>
        <v>3.8344494576730289E-6</v>
      </c>
      <c r="G70" s="1">
        <f>SUM(F70:F185)</f>
        <v>4.7386453620126435E-6</v>
      </c>
      <c r="H70" s="1">
        <f t="shared" si="3"/>
        <v>3.7243465481612928E-6</v>
      </c>
    </row>
    <row r="71" spans="1:8" ht="15.75" customHeight="1">
      <c r="A71" s="4">
        <v>69</v>
      </c>
      <c r="B71" s="4">
        <v>0.81377419532256801</v>
      </c>
      <c r="C71" s="1">
        <f t="shared" si="0"/>
        <v>0.18622580467743199</v>
      </c>
      <c r="D71" s="1">
        <f t="shared" si="4"/>
        <v>4.1726457171676025E-5</v>
      </c>
      <c r="E71" s="1">
        <f t="shared" si="1"/>
        <v>3.3955914108542254E-5</v>
      </c>
      <c r="F71" s="1">
        <f t="shared" si="2"/>
        <v>7.4869823408604476E-7</v>
      </c>
      <c r="G71" s="1">
        <f>SUM(F71:F185)</f>
        <v>9.0419590433961482E-7</v>
      </c>
      <c r="H71" s="1">
        <f t="shared" si="3"/>
        <v>7.272000099396249E-7</v>
      </c>
    </row>
    <row r="72" spans="1:8" ht="15.75" customHeight="1">
      <c r="A72" s="4">
        <v>70</v>
      </c>
      <c r="B72" s="4">
        <v>0.83339795503104097</v>
      </c>
      <c r="C72" s="1">
        <f t="shared" si="0"/>
        <v>0.16660204496895903</v>
      </c>
      <c r="D72" s="1">
        <f t="shared" si="4"/>
        <v>7.7705430631337707E-6</v>
      </c>
      <c r="E72" s="1">
        <f t="shared" si="1"/>
        <v>6.4759546982963253E-6</v>
      </c>
      <c r="F72" s="1">
        <f t="shared" si="2"/>
        <v>1.3153484066343964E-7</v>
      </c>
      <c r="G72" s="1">
        <f>SUM(F72:F187)</f>
        <v>1.5549767025357022E-7</v>
      </c>
      <c r="H72" s="1">
        <f t="shared" si="3"/>
        <v>1.277579311438143E-7</v>
      </c>
    </row>
    <row r="73" spans="1:8" ht="15.75" customHeight="1">
      <c r="A73" s="4">
        <v>71</v>
      </c>
      <c r="B73" s="4">
        <v>0.85184055528479496</v>
      </c>
      <c r="C73" s="1">
        <f t="shared" si="0"/>
        <v>0.14815944471520504</v>
      </c>
      <c r="D73" s="1">
        <f t="shared" si="4"/>
        <v>1.2945883648374452E-6</v>
      </c>
      <c r="E73" s="1">
        <f t="shared" si="1"/>
        <v>1.102782871568364E-6</v>
      </c>
      <c r="F73" s="1">
        <f t="shared" si="2"/>
        <v>2.0673559848297388E-8</v>
      </c>
      <c r="G73" s="1">
        <f>SUM(F73:F187)</f>
        <v>2.396282959013059E-8</v>
      </c>
      <c r="H73" s="1">
        <f t="shared" si="3"/>
        <v>2.0079936405248055E-8</v>
      </c>
    </row>
    <row r="74" spans="1:8" ht="15.75" customHeight="1">
      <c r="A74" s="4">
        <v>72</v>
      </c>
      <c r="B74" s="4">
        <v>0.86905703214511698</v>
      </c>
      <c r="C74" s="1">
        <f t="shared" si="0"/>
        <v>0.13094296785488302</v>
      </c>
      <c r="D74" s="1">
        <f t="shared" si="4"/>
        <v>1.9180549326908114E-7</v>
      </c>
      <c r="E74" s="1">
        <f t="shared" si="1"/>
        <v>1.6668991272955786E-7</v>
      </c>
      <c r="F74" s="1">
        <f t="shared" si="2"/>
        <v>2.8896067428399049E-9</v>
      </c>
      <c r="G74" s="1">
        <f>SUM(F74:F189)</f>
        <v>3.2892697418332041E-9</v>
      </c>
      <c r="H74" s="1">
        <f t="shared" si="3"/>
        <v>2.8066341770926238E-9</v>
      </c>
    </row>
    <row r="75" spans="1:8" ht="15.75" customHeight="1">
      <c r="A75" s="4">
        <v>73</v>
      </c>
      <c r="B75" s="4">
        <v>0.88501769072759195</v>
      </c>
      <c r="C75" s="1">
        <f t="shared" si="0"/>
        <v>0.11498230927240805</v>
      </c>
      <c r="D75" s="1">
        <f t="shared" si="4"/>
        <v>2.5115580539523274E-8</v>
      </c>
      <c r="E75" s="1">
        <f t="shared" si="1"/>
        <v>2.2227733090371735E-8</v>
      </c>
      <c r="F75" s="1">
        <f t="shared" si="2"/>
        <v>3.569563045669235E-10</v>
      </c>
      <c r="G75" s="1">
        <f>SUM(F75:F189)</f>
        <v>3.9966299899330002E-10</v>
      </c>
      <c r="H75" s="1">
        <f t="shared" si="3"/>
        <v>3.4670661210514657E-10</v>
      </c>
    </row>
    <row r="76" spans="1:8" ht="15.75" customHeight="1">
      <c r="A76" s="4">
        <v>74</v>
      </c>
      <c r="B76" s="4">
        <v>0.89970832853750304</v>
      </c>
      <c r="C76" s="1">
        <f t="shared" si="0"/>
        <v>0.10029167146249696</v>
      </c>
      <c r="D76" s="1">
        <f t="shared" si="4"/>
        <v>2.8878474491515378E-9</v>
      </c>
      <c r="E76" s="1">
        <f t="shared" si="1"/>
        <v>2.5982204015474219E-9</v>
      </c>
      <c r="F76" s="1">
        <f t="shared" si="2"/>
        <v>3.8720434158914975E-11</v>
      </c>
      <c r="G76" s="1">
        <f>SUM(F76:F191)</f>
        <v>4.2706694426376623E-11</v>
      </c>
      <c r="H76" s="1">
        <f t="shared" si="3"/>
        <v>3.7608610282889403E-11</v>
      </c>
    </row>
    <row r="77" spans="1:8" ht="15.75" customHeight="1">
      <c r="A77" s="4">
        <v>75</v>
      </c>
      <c r="B77" s="4">
        <v>0.91313008507844295</v>
      </c>
      <c r="C77" s="1">
        <f t="shared" si="0"/>
        <v>8.6869914921557045E-2</v>
      </c>
      <c r="D77" s="1">
        <f t="shared" si="4"/>
        <v>2.8962704760411592E-10</v>
      </c>
      <c r="E77" s="1">
        <f t="shared" si="1"/>
        <v>2.6446717061976463E-10</v>
      </c>
      <c r="F77" s="1">
        <f t="shared" si="2"/>
        <v>3.6635255297652305E-12</v>
      </c>
      <c r="G77" s="1">
        <f>SUM(F77:F191)</f>
        <v>3.9862602674616642E-12</v>
      </c>
      <c r="H77" s="1">
        <f t="shared" si="3"/>
        <v>3.5583305534458755E-12</v>
      </c>
    </row>
    <row r="78" spans="1:8" ht="15.75" customHeight="1">
      <c r="A78" s="4">
        <v>76</v>
      </c>
      <c r="B78" s="4">
        <v>0.925298919131333</v>
      </c>
      <c r="C78" s="1">
        <f t="shared" si="0"/>
        <v>7.4701080868667002E-2</v>
      </c>
      <c r="D78" s="1">
        <f t="shared" si="4"/>
        <v>2.5159876984351304E-11</v>
      </c>
      <c r="E78" s="1">
        <f t="shared" si="1"/>
        <v>2.3280406979097564E-11</v>
      </c>
      <c r="F78" s="1">
        <f t="shared" si="2"/>
        <v>3.0023599158835643E-13</v>
      </c>
      <c r="G78" s="1">
        <f>SUM(F78:F193)</f>
        <v>3.2273473769643347E-13</v>
      </c>
      <c r="H78" s="1">
        <f t="shared" si="3"/>
        <v>2.9161497400058533E-13</v>
      </c>
    </row>
    <row r="79" spans="1:8" ht="15.75" customHeight="1">
      <c r="A79" s="4">
        <v>77</v>
      </c>
      <c r="B79" s="4">
        <v>0.93624472947642801</v>
      </c>
      <c r="C79" s="1">
        <f t="shared" si="0"/>
        <v>6.3755270523571994E-2</v>
      </c>
      <c r="D79" s="1">
        <f t="shared" si="4"/>
        <v>1.8794700052537406E-12</v>
      </c>
      <c r="E79" s="1">
        <f t="shared" si="1"/>
        <v>1.7596438866278491E-12</v>
      </c>
      <c r="F79" s="1">
        <f t="shared" si="2"/>
        <v>2.115844630879834E-14</v>
      </c>
      <c r="G79" s="1">
        <f>SUM(F79:F193)</f>
        <v>2.2498746108077065E-14</v>
      </c>
      <c r="H79" s="1">
        <f t="shared" si="3"/>
        <v>2.0550899769181079E-14</v>
      </c>
    </row>
    <row r="80" spans="1:8" ht="15.75" customHeight="1">
      <c r="A80" s="4">
        <v>78</v>
      </c>
      <c r="B80" s="4">
        <v>0.94601014901129499</v>
      </c>
      <c r="C80" s="1">
        <f t="shared" si="0"/>
        <v>5.3989850988705013E-2</v>
      </c>
      <c r="D80" s="1">
        <f t="shared" si="4"/>
        <v>1.1982611862589152E-13</v>
      </c>
      <c r="E80" s="1">
        <f t="shared" si="1"/>
        <v>1.1335672433672474E-13</v>
      </c>
      <c r="F80" s="1">
        <f t="shared" si="2"/>
        <v>1.2726061021470864E-15</v>
      </c>
      <c r="G80" s="1">
        <f>SUM(F80:F195)</f>
        <v>1.3402997992787231E-15</v>
      </c>
      <c r="H80" s="1">
        <f t="shared" si="3"/>
        <v>1.2360643153650497E-15</v>
      </c>
    </row>
    <row r="81" spans="1:8" ht="15.75" customHeight="1">
      <c r="A81" s="4">
        <v>79</v>
      </c>
      <c r="B81" s="4">
        <v>0.95464905541661804</v>
      </c>
      <c r="C81" s="1">
        <f t="shared" si="0"/>
        <v>4.5350944583381958E-2</v>
      </c>
      <c r="D81" s="1">
        <f t="shared" si="4"/>
        <v>6.4693942891667736E-15</v>
      </c>
      <c r="E81" s="1">
        <f t="shared" si="1"/>
        <v>6.1760011472707235E-15</v>
      </c>
      <c r="F81" s="1">
        <f t="shared" si="2"/>
        <v>6.4818692285130091E-17</v>
      </c>
      <c r="G81" s="1">
        <f>SUM(F81:F195)</f>
        <v>6.7693697131637021E-17</v>
      </c>
      <c r="H81" s="1">
        <f t="shared" si="3"/>
        <v>6.2957479433032739E-17</v>
      </c>
    </row>
    <row r="82" spans="1:8" ht="15.75" customHeight="1">
      <c r="A82" s="4">
        <v>80</v>
      </c>
      <c r="B82" s="4">
        <v>0.96222485296233395</v>
      </c>
      <c r="C82" s="1">
        <f t="shared" si="0"/>
        <v>3.7775147037666046E-2</v>
      </c>
      <c r="D82" s="1">
        <f t="shared" si="4"/>
        <v>2.9339314189605006E-16</v>
      </c>
      <c r="E82" s="1">
        <f t="shared" si="1"/>
        <v>2.8231017282108396E-16</v>
      </c>
      <c r="F82" s="1">
        <f t="shared" si="2"/>
        <v>2.7731970960285121E-18</v>
      </c>
      <c r="G82" s="1">
        <f>SUM(F82:F197)</f>
        <v>2.8750048465069244E-18</v>
      </c>
      <c r="H82" s="1">
        <f t="shared" si="3"/>
        <v>2.6935671329027135E-18</v>
      </c>
    </row>
    <row r="83" spans="1:8" ht="15.75" customHeight="1">
      <c r="A83" s="4">
        <v>81</v>
      </c>
      <c r="B83" s="4">
        <v>0.96880858902013001</v>
      </c>
      <c r="C83" s="1">
        <f t="shared" si="0"/>
        <v>3.1191410979869993E-2</v>
      </c>
      <c r="D83" s="1">
        <f t="shared" si="4"/>
        <v>1.108296907496611E-17</v>
      </c>
      <c r="E83" s="1">
        <f t="shared" si="1"/>
        <v>1.0737275631671653E-17</v>
      </c>
      <c r="F83" s="1">
        <f t="shared" si="2"/>
        <v>9.8828234025382559E-20</v>
      </c>
      <c r="G83" s="1">
        <f>SUM(F83:F197)</f>
        <v>1.0180775047841291E-19</v>
      </c>
      <c r="H83" s="1">
        <f t="shared" si="3"/>
        <v>9.5990466510589271E-20</v>
      </c>
    </row>
    <row r="84" spans="1:8" ht="15.75" customHeight="1">
      <c r="A84" s="4">
        <v>82</v>
      </c>
      <c r="B84" s="4">
        <v>0.97447697477041295</v>
      </c>
      <c r="C84" s="1">
        <f t="shared" si="0"/>
        <v>2.5523025229587049E-2</v>
      </c>
      <c r="D84" s="1">
        <f t="shared" si="4"/>
        <v>3.456934432944575E-19</v>
      </c>
      <c r="E84" s="1">
        <f t="shared" si="1"/>
        <v>3.3687030081955022E-19</v>
      </c>
      <c r="F84" s="1">
        <f t="shared" si="2"/>
        <v>2.9081057206608296E-21</v>
      </c>
      <c r="G84" s="1">
        <f>SUM(F84:F199)</f>
        <v>2.9795164530303518E-21</v>
      </c>
      <c r="H84" s="1">
        <f t="shared" si="3"/>
        <v>2.824601972718148E-21</v>
      </c>
    </row>
    <row r="85" spans="1:8" ht="15.75" customHeight="1">
      <c r="A85" s="4">
        <v>83</v>
      </c>
      <c r="B85" s="4">
        <v>0.97931038205515797</v>
      </c>
      <c r="C85" s="1">
        <f t="shared" si="0"/>
        <v>2.0689617944842031E-2</v>
      </c>
      <c r="D85" s="1">
        <f t="shared" si="4"/>
        <v>8.8231424749072588E-21</v>
      </c>
      <c r="E85" s="1">
        <f t="shared" si="1"/>
        <v>8.6405950280285195E-21</v>
      </c>
      <c r="F85" s="1">
        <f t="shared" si="2"/>
        <v>7.0022316678049791E-23</v>
      </c>
      <c r="G85" s="1">
        <f>SUM(F85:F199)</f>
        <v>7.1410732369522345E-23</v>
      </c>
      <c r="H85" s="1">
        <f t="shared" si="3"/>
        <v>6.8011686238893044E-23</v>
      </c>
    </row>
    <row r="86" spans="1:8" ht="15.75" customHeight="1">
      <c r="A86" s="4">
        <v>84</v>
      </c>
      <c r="B86" s="4">
        <v>0.98339088714293499</v>
      </c>
      <c r="C86" s="1">
        <f t="shared" si="0"/>
        <v>1.6609112857065012E-2</v>
      </c>
      <c r="D86" s="1">
        <f t="shared" si="4"/>
        <v>1.8254744687873916E-22</v>
      </c>
      <c r="E86" s="1">
        <f t="shared" si="1"/>
        <v>1.7951549573176111E-22</v>
      </c>
      <c r="F86" s="1">
        <f t="shared" si="2"/>
        <v>1.3667311129071606E-24</v>
      </c>
      <c r="G86" s="1">
        <f>SUM(F86:F201)</f>
        <v>1.3884156914725656E-24</v>
      </c>
      <c r="H86" s="1">
        <f t="shared" si="3"/>
        <v>1.3274866076105348E-24</v>
      </c>
    </row>
    <row r="87" spans="1:8" ht="15.75" customHeight="1">
      <c r="A87" s="4">
        <v>85</v>
      </c>
      <c r="B87" s="4">
        <v>0.98680042739249696</v>
      </c>
      <c r="C87" s="1">
        <f t="shared" si="0"/>
        <v>1.3199572607503041E-2</v>
      </c>
      <c r="D87" s="1">
        <f t="shared" si="4"/>
        <v>3.0319511469780587E-24</v>
      </c>
      <c r="E87" s="1">
        <f t="shared" si="1"/>
        <v>2.9919306876711199E-24</v>
      </c>
      <c r="F87" s="1">
        <f t="shared" si="2"/>
        <v>2.1415274810884045E-26</v>
      </c>
      <c r="G87" s="1">
        <f>SUM(F87:F201)</f>
        <v>2.1684578565404951E-26</v>
      </c>
      <c r="H87" s="1">
        <f t="shared" si="3"/>
        <v>2.0800353662307306E-26</v>
      </c>
    </row>
    <row r="88" spans="1:8" ht="15.75" customHeight="1">
      <c r="A88" s="4">
        <v>86</v>
      </c>
      <c r="B88" s="4">
        <v>0.98961912872896796</v>
      </c>
      <c r="C88" s="1">
        <f t="shared" si="0"/>
        <v>1.0380871271032044E-2</v>
      </c>
      <c r="D88" s="1">
        <f t="shared" si="4"/>
        <v>4.0020459306939009E-26</v>
      </c>
      <c r="E88" s="1">
        <f t="shared" si="1"/>
        <v>3.9605012070666097E-26</v>
      </c>
      <c r="F88" s="1">
        <f t="shared" si="2"/>
        <v>2.6667214601499518E-28</v>
      </c>
      <c r="G88" s="1">
        <f>SUM(F88:F203)</f>
        <v>2.6930375452089864E-28</v>
      </c>
      <c r="H88" s="1">
        <f t="shared" si="3"/>
        <v>2.5901488530883706E-28</v>
      </c>
    </row>
    <row r="89" spans="1:8" ht="15.75" customHeight="1">
      <c r="A89" s="4">
        <v>87</v>
      </c>
      <c r="B89" s="4">
        <v>0.99192385101720204</v>
      </c>
      <c r="C89" s="1">
        <f t="shared" si="0"/>
        <v>8.0761489827979593E-3</v>
      </c>
      <c r="D89" s="1">
        <f t="shared" si="4"/>
        <v>4.1544723627291013E-28</v>
      </c>
      <c r="E89" s="1">
        <f t="shared" si="1"/>
        <v>4.1209202249827842E-28</v>
      </c>
      <c r="F89" s="1">
        <f t="shared" si="2"/>
        <v>2.6115936031618163E-30</v>
      </c>
      <c r="G89" s="1">
        <f>SUM(F89:F203)</f>
        <v>2.6316085059035061E-30</v>
      </c>
      <c r="H89" s="1">
        <f t="shared" si="3"/>
        <v>2.536603944973741E-30</v>
      </c>
    </row>
    <row r="90" spans="1:8" ht="15.75" customHeight="1">
      <c r="A90" s="4">
        <v>88</v>
      </c>
      <c r="B90" s="4">
        <v>0.99378698556092504</v>
      </c>
      <c r="C90" s="1">
        <f t="shared" si="0"/>
        <v>6.2130144390749598E-3</v>
      </c>
      <c r="D90" s="1">
        <f t="shared" si="4"/>
        <v>3.3552137746316865E-30</v>
      </c>
      <c r="E90" s="1">
        <f t="shared" si="1"/>
        <v>3.3343677830037164E-30</v>
      </c>
      <c r="F90" s="1">
        <f t="shared" si="2"/>
        <v>1.9897753794016002E-32</v>
      </c>
      <c r="G90" s="1">
        <f>SUM(F90:F205)</f>
        <v>2.001490274169021E-32</v>
      </c>
      <c r="H90" s="1">
        <f t="shared" si="3"/>
        <v>1.9326406952793364E-32</v>
      </c>
    </row>
    <row r="91" spans="1:8" ht="15.75" customHeight="1">
      <c r="A91" s="4">
        <v>89</v>
      </c>
      <c r="B91" s="4">
        <v>0.99527552494306704</v>
      </c>
      <c r="C91" s="1">
        <f t="shared" si="0"/>
        <v>4.7244750569329641E-3</v>
      </c>
      <c r="D91" s="1">
        <f t="shared" si="4"/>
        <v>2.0845991627969865E-32</v>
      </c>
      <c r="E91" s="1">
        <f t="shared" si="1"/>
        <v>2.0747505260486488E-32</v>
      </c>
      <c r="F91" s="1">
        <f t="shared" si="2"/>
        <v>1.1662738832771698E-34</v>
      </c>
      <c r="G91" s="1">
        <f>SUM(F91:F205)</f>
        <v>1.1714894767421024E-34</v>
      </c>
      <c r="H91" s="1">
        <f t="shared" si="3"/>
        <v>1.132785334463621E-34</v>
      </c>
    </row>
    <row r="92" spans="1:8" ht="15.75" customHeight="1">
      <c r="A92" s="4">
        <v>90</v>
      </c>
      <c r="B92" s="4">
        <v>0.99645041118959299</v>
      </c>
      <c r="C92" s="1">
        <f t="shared" si="0"/>
        <v>3.5495888104070117E-3</v>
      </c>
      <c r="D92" s="1">
        <f t="shared" si="4"/>
        <v>9.8486367483377012E-35</v>
      </c>
      <c r="E92" s="1">
        <f t="shared" si="1"/>
        <v>9.8136781375380378E-35</v>
      </c>
      <c r="F92" s="1">
        <f t="shared" si="2"/>
        <v>5.1981432746182394E-37</v>
      </c>
      <c r="G92" s="1">
        <f>SUM(F92:F207)</f>
        <v>5.2155934649325502E-37</v>
      </c>
      <c r="H92" s="1">
        <f t="shared" si="3"/>
        <v>5.0488830731441901E-37</v>
      </c>
    </row>
    <row r="93" spans="1:8" ht="15.75" customHeight="1">
      <c r="A93" s="4">
        <v>91</v>
      </c>
      <c r="B93" s="4">
        <v>0.99736615471271595</v>
      </c>
      <c r="C93" s="1">
        <f t="shared" si="0"/>
        <v>2.6338452872840534E-3</v>
      </c>
      <c r="D93" s="1">
        <f t="shared" si="4"/>
        <v>3.4958610799662799E-37</v>
      </c>
      <c r="E93" s="1">
        <f t="shared" si="1"/>
        <v>3.486653522735811E-37</v>
      </c>
      <c r="F93" s="1">
        <f t="shared" si="2"/>
        <v>1.7406859624978644E-39</v>
      </c>
      <c r="G93" s="1">
        <f>SUM(F93:F207)</f>
        <v>1.7450190314311466E-39</v>
      </c>
      <c r="H93" s="1">
        <f t="shared" si="3"/>
        <v>1.6907036661779238E-39</v>
      </c>
    </row>
    <row r="94" spans="1:8" ht="15.75" customHeight="1">
      <c r="A94" s="4">
        <v>92</v>
      </c>
      <c r="B94" s="4">
        <v>0.99807070450795599</v>
      </c>
      <c r="C94" s="1">
        <f t="shared" si="0"/>
        <v>1.9292954920440142E-3</v>
      </c>
      <c r="D94" s="1">
        <f t="shared" si="4"/>
        <v>9.2075572304689277E-40</v>
      </c>
      <c r="E94" s="1">
        <f t="shared" si="1"/>
        <v>9.1897931318114459E-40</v>
      </c>
      <c r="F94" s="1">
        <f t="shared" si="2"/>
        <v>4.3251863386476481E-42</v>
      </c>
      <c r="G94" s="1">
        <f>SUM(F94:F209)</f>
        <v>4.3330689332818917E-42</v>
      </c>
      <c r="H94" s="1">
        <f t="shared" si="3"/>
        <v>4.2009923427892406E-42</v>
      </c>
    </row>
    <row r="95" spans="1:8" ht="15.75" customHeight="1">
      <c r="A95" s="4">
        <v>93</v>
      </c>
      <c r="B95" s="4">
        <v>0.99860554032383197</v>
      </c>
      <c r="C95" s="1">
        <f t="shared" si="0"/>
        <v>1.394459676168025E-3</v>
      </c>
      <c r="D95" s="1">
        <f t="shared" si="4"/>
        <v>1.776409865748097E-42</v>
      </c>
      <c r="E95" s="1">
        <f t="shared" si="1"/>
        <v>1.7739327338219641E-42</v>
      </c>
      <c r="F95" s="1">
        <f t="shared" si="2"/>
        <v>7.8722287786823207E-45</v>
      </c>
      <c r="G95" s="1">
        <f>SUM(F95:F209)</f>
        <v>7.8825946342429009E-45</v>
      </c>
      <c r="H95" s="1">
        <f t="shared" si="3"/>
        <v>7.6461845179761334E-45</v>
      </c>
    </row>
    <row r="96" spans="1:8" ht="15.75" customHeight="1">
      <c r="A96" s="4">
        <v>94</v>
      </c>
      <c r="B96" s="4">
        <v>0.999005950462861</v>
      </c>
      <c r="C96" s="1">
        <f t="shared" si="0"/>
        <v>9.940495371389968E-4</v>
      </c>
      <c r="D96" s="1">
        <f t="shared" si="4"/>
        <v>2.4771319261327762E-45</v>
      </c>
      <c r="E96" s="1">
        <f t="shared" si="1"/>
        <v>2.4746695342881718E-45</v>
      </c>
      <c r="F96" s="1">
        <f t="shared" si="2"/>
        <v>1.0356137352303734E-47</v>
      </c>
      <c r="G96" s="1">
        <f>SUM(F96:F211)</f>
        <v>1.0365855560580768E-47</v>
      </c>
      <c r="H96" s="1">
        <f t="shared" si="3"/>
        <v>1.0058769798922606E-47</v>
      </c>
    </row>
    <row r="97" spans="1:8" ht="15.75" customHeight="1">
      <c r="A97" s="4">
        <v>95</v>
      </c>
      <c r="B97" s="4">
        <v>0.99930145473647103</v>
      </c>
      <c r="C97" s="1">
        <f t="shared" si="0"/>
        <v>6.9854526352897128E-4</v>
      </c>
      <c r="D97" s="1">
        <f t="shared" si="4"/>
        <v>2.4623918446045178E-48</v>
      </c>
      <c r="E97" s="1">
        <f t="shared" si="1"/>
        <v>2.4606717524445168E-48</v>
      </c>
      <c r="F97" s="1">
        <f t="shared" si="2"/>
        <v>9.7118052279296221E-51</v>
      </c>
      <c r="G97" s="1">
        <f>SUM(F97:F211)</f>
        <v>9.7182082770333108E-51</v>
      </c>
      <c r="H97" s="1">
        <f t="shared" si="3"/>
        <v>9.432939115855411E-51</v>
      </c>
    </row>
    <row r="98" spans="1:8" ht="15.75" customHeight="1">
      <c r="A98" s="4">
        <v>96</v>
      </c>
      <c r="B98" s="4">
        <v>0.99951633086474301</v>
      </c>
      <c r="C98" s="1">
        <f t="shared" si="0"/>
        <v>4.8366913525699218E-4</v>
      </c>
      <c r="D98" s="1">
        <f t="shared" si="4"/>
        <v>1.7200921600008525E-51</v>
      </c>
      <c r="E98" s="1">
        <f t="shared" si="1"/>
        <v>1.7192602045132624E-51</v>
      </c>
      <c r="F98" s="1">
        <f t="shared" si="2"/>
        <v>6.4001278700812634E-54</v>
      </c>
      <c r="G98" s="1">
        <f>SUM(F98:F213)</f>
        <v>6.4030491036896877E-54</v>
      </c>
      <c r="H98" s="1">
        <f t="shared" si="3"/>
        <v>6.2163537174886444E-54</v>
      </c>
    </row>
    <row r="99" spans="1:8" ht="15.75" customHeight="1">
      <c r="A99" s="4">
        <v>97</v>
      </c>
      <c r="B99" s="4">
        <v>0.99967020403647699</v>
      </c>
      <c r="C99" s="1">
        <f t="shared" si="0"/>
        <v>3.2979596352300522E-4</v>
      </c>
      <c r="D99" s="1">
        <f t="shared" si="4"/>
        <v>8.3195548758994411E-55</v>
      </c>
      <c r="E99" s="1">
        <f t="shared" si="1"/>
        <v>8.3168111202830606E-55</v>
      </c>
      <c r="F99" s="1">
        <f t="shared" si="2"/>
        <v>2.9203248230720567E-57</v>
      </c>
      <c r="G99" s="1">
        <f>SUM(F99:F213)</f>
        <v>2.9212336084233635E-57</v>
      </c>
      <c r="H99" s="1">
        <f t="shared" si="3"/>
        <v>2.8364702141408681E-57</v>
      </c>
    </row>
    <row r="100" spans="1:8" ht="15.75" customHeight="1">
      <c r="A100" s="4">
        <v>98</v>
      </c>
      <c r="B100" s="4">
        <v>0.99977866299012297</v>
      </c>
      <c r="C100" s="1">
        <f t="shared" si="0"/>
        <v>2.2133700987703175E-4</v>
      </c>
      <c r="D100" s="1">
        <f t="shared" si="4"/>
        <v>2.7437556163797724E-58</v>
      </c>
      <c r="E100" s="1">
        <f t="shared" si="1"/>
        <v>2.7431483217158096E-58</v>
      </c>
      <c r="F100" s="1">
        <f t="shared" si="2"/>
        <v>9.085956026652816E-61</v>
      </c>
      <c r="G100" s="1">
        <f>SUM(F100:F215)</f>
        <v>9.087853513070428E-61</v>
      </c>
      <c r="H100" s="1">
        <f t="shared" si="3"/>
        <v>8.8250606346876642E-61</v>
      </c>
    </row>
    <row r="101" spans="1:8" ht="15.75" customHeight="1">
      <c r="A101" s="4">
        <v>99</v>
      </c>
      <c r="B101" s="4">
        <v>0.99985387127604297</v>
      </c>
      <c r="C101" s="1">
        <f t="shared" si="0"/>
        <v>1.4612872395702858E-4</v>
      </c>
      <c r="D101" s="1">
        <f t="shared" si="4"/>
        <v>6.0729466396281106E-62</v>
      </c>
      <c r="E101" s="1">
        <f t="shared" si="1"/>
        <v>6.0720592076850026E-62</v>
      </c>
      <c r="F101" s="1">
        <f t="shared" si="2"/>
        <v>1.8972248479372929E-64</v>
      </c>
      <c r="G101" s="1">
        <f>SUM(F101:F215)</f>
        <v>1.8974864176123041E-64</v>
      </c>
      <c r="H101" s="1">
        <f t="shared" si="3"/>
        <v>1.8427476725144032E-64</v>
      </c>
    </row>
    <row r="102" spans="1:8" ht="15.75" customHeight="1">
      <c r="A102" s="4">
        <v>100</v>
      </c>
      <c r="B102" s="4">
        <v>0.99990514868568903</v>
      </c>
      <c r="C102" s="1">
        <f t="shared" si="0"/>
        <v>9.4851314310973045E-5</v>
      </c>
      <c r="D102" s="1">
        <f t="shared" si="4"/>
        <v>8.874319431079805E-66</v>
      </c>
      <c r="E102" s="1">
        <f t="shared" si="1"/>
        <v>8.8734776902181514E-66</v>
      </c>
      <c r="F102" s="1">
        <f t="shared" si="2"/>
        <v>2.6154626989494733E-68</v>
      </c>
      <c r="G102" s="1">
        <f>SUM(F102:F217)</f>
        <v>2.6156967501129198E-68</v>
      </c>
      <c r="H102" s="1">
        <f t="shared" si="3"/>
        <v>2.5403619430123968E-68</v>
      </c>
    </row>
    <row r="103" spans="1:8" ht="15.75" customHeight="1">
      <c r="A103" s="4">
        <v>101</v>
      </c>
      <c r="B103" s="4">
        <v>0.99993950455734404</v>
      </c>
      <c r="C103" s="1">
        <f t="shared" si="0"/>
        <v>6.0495442655961185E-5</v>
      </c>
      <c r="D103" s="1">
        <f t="shared" si="4"/>
        <v>8.4174086165332613E-70</v>
      </c>
      <c r="E103" s="1">
        <f t="shared" si="1"/>
        <v>8.4168994016729878E-70</v>
      </c>
      <c r="F103" s="1">
        <f t="shared" si="2"/>
        <v>2.3403780615724756E-72</v>
      </c>
      <c r="G103" s="1">
        <f>SUM(F103:F217)</f>
        <v>2.3405116344664953E-72</v>
      </c>
      <c r="H103" s="1">
        <f t="shared" si="3"/>
        <v>2.2731761237764457E-72</v>
      </c>
    </row>
    <row r="104" spans="1:8" ht="15.75" customHeight="1">
      <c r="A104" s="4">
        <v>102</v>
      </c>
      <c r="B104" s="4">
        <v>0.99996211122638801</v>
      </c>
      <c r="C104" s="1">
        <f t="shared" si="0"/>
        <v>3.788877361199372E-5</v>
      </c>
      <c r="D104" s="1">
        <f t="shared" si="4"/>
        <v>5.0921486027328145E-74</v>
      </c>
      <c r="E104" s="1">
        <f t="shared" si="1"/>
        <v>5.0919556674672073E-74</v>
      </c>
      <c r="F104" s="1">
        <f t="shared" si="2"/>
        <v>1.335681196387993E-76</v>
      </c>
      <c r="G104" s="1">
        <f>SUM(F104:F219)</f>
        <v>1.3357289401939592E-76</v>
      </c>
      <c r="H104" s="1">
        <f t="shared" si="3"/>
        <v>1.2973282626680947E-76</v>
      </c>
    </row>
    <row r="105" spans="1:8" ht="15.75" customHeight="1">
      <c r="A105" s="4">
        <v>103</v>
      </c>
      <c r="B105" s="4">
        <v>0.99997671182394199</v>
      </c>
      <c r="C105" s="1">
        <f t="shared" si="0"/>
        <v>2.32881760580117E-5</v>
      </c>
      <c r="D105" s="1">
        <f t="shared" si="4"/>
        <v>1.9293526560757375E-78</v>
      </c>
      <c r="E105" s="1">
        <f t="shared" si="1"/>
        <v>1.9293077249714049E-78</v>
      </c>
      <c r="F105" s="1">
        <f t="shared" si="2"/>
        <v>4.7742757045039224E-81</v>
      </c>
      <c r="G105" s="1">
        <f>SUM(F105:F219)</f>
        <v>4.7743805966224728E-81</v>
      </c>
      <c r="H105" s="1">
        <f t="shared" si="3"/>
        <v>4.6371864947804293E-81</v>
      </c>
    </row>
    <row r="106" spans="1:8" ht="15.75" customHeight="1">
      <c r="A106" s="4">
        <v>104</v>
      </c>
      <c r="B106" s="4">
        <v>0.99998596161929698</v>
      </c>
      <c r="C106" s="1">
        <f t="shared" si="0"/>
        <v>1.403838070301866E-5</v>
      </c>
      <c r="D106" s="1">
        <f t="shared" si="4"/>
        <v>4.4931104332684271E-83</v>
      </c>
      <c r="E106" s="1">
        <f t="shared" si="1"/>
        <v>4.4930473572736244E-83</v>
      </c>
      <c r="F106" s="1">
        <f t="shared" si="2"/>
        <v>1.0489072939242944E-85</v>
      </c>
      <c r="G106" s="1">
        <f>SUM(F106:F221)</f>
        <v>1.0489211855046066E-85</v>
      </c>
      <c r="H106" s="1">
        <f t="shared" si="3"/>
        <v>1.0187888255120828E-85</v>
      </c>
    </row>
    <row r="107" spans="1:8" ht="15.75" customHeight="1">
      <c r="A107" s="4">
        <v>105</v>
      </c>
      <c r="B107" s="4">
        <v>0.99999170597085596</v>
      </c>
      <c r="C107" s="1">
        <f t="shared" si="0"/>
        <v>8.2940291440403158E-6</v>
      </c>
      <c r="D107" s="1">
        <f t="shared" si="4"/>
        <v>6.3075994802927301E-88</v>
      </c>
      <c r="E107" s="1">
        <f t="shared" si="1"/>
        <v>6.307547164878811E-88</v>
      </c>
      <c r="F107" s="1">
        <f t="shared" si="2"/>
        <v>1.3891471617247488E-90</v>
      </c>
      <c r="G107" s="1">
        <f>SUM(F107:F221)</f>
        <v>1.3891580312334386E-90</v>
      </c>
      <c r="H107" s="1">
        <f t="shared" si="3"/>
        <v>1.3492589989169684E-90</v>
      </c>
    </row>
    <row r="108" spans="1:8" ht="15.75" customHeight="1">
      <c r="A108" s="4">
        <v>106</v>
      </c>
      <c r="B108" s="4">
        <v>0.99999520065481795</v>
      </c>
      <c r="C108" s="1">
        <f t="shared" si="0"/>
        <v>4.799345182049386E-6</v>
      </c>
      <c r="D108" s="1">
        <f t="shared" si="4"/>
        <v>5.2315413918481455E-93</v>
      </c>
      <c r="E108" s="1">
        <f t="shared" si="1"/>
        <v>5.2315162838751718E-93</v>
      </c>
      <c r="F108" s="1">
        <f t="shared" si="2"/>
        <v>1.0869459476137691E-95</v>
      </c>
      <c r="G108" s="1">
        <f>SUM(F108:F223)</f>
        <v>1.08695086897431E-95</v>
      </c>
      <c r="H108" s="1">
        <f t="shared" si="3"/>
        <v>1.0557352320637741E-95</v>
      </c>
    </row>
    <row r="109" spans="1:8" ht="15.75" customHeight="1">
      <c r="A109" s="4">
        <v>107</v>
      </c>
      <c r="B109" s="4">
        <v>0.99999728195048398</v>
      </c>
      <c r="C109" s="1">
        <f t="shared" si="0"/>
        <v>2.7180495160150642E-6</v>
      </c>
      <c r="D109" s="1">
        <f t="shared" si="4"/>
        <v>2.5107972973658335E-98</v>
      </c>
      <c r="E109" s="1">
        <f t="shared" si="1"/>
        <v>2.5107904728944545E-98</v>
      </c>
      <c r="F109" s="1">
        <f t="shared" si="2"/>
        <v>4.9213479215360809E-101</v>
      </c>
      <c r="G109" s="1">
        <f>SUM(F109:F223)</f>
        <v>4.9213605408628119E-101</v>
      </c>
      <c r="H109" s="1">
        <f t="shared" si="3"/>
        <v>4.7800356599293044E-101</v>
      </c>
    </row>
    <row r="110" spans="1:8" ht="15.75" customHeight="1">
      <c r="A110" s="4">
        <v>108</v>
      </c>
      <c r="B110" s="4">
        <v>0.999998494528339</v>
      </c>
      <c r="C110" s="1">
        <f t="shared" si="0"/>
        <v>1.5054716610007901E-6</v>
      </c>
      <c r="D110" s="1">
        <f t="shared" si="4"/>
        <v>6.8244713789171347E-104</v>
      </c>
      <c r="E110" s="1">
        <f t="shared" si="1"/>
        <v>6.8244611048688727E-104</v>
      </c>
      <c r="F110" s="1">
        <f t="shared" si="2"/>
        <v>1.2619308807804608E-106</v>
      </c>
      <c r="G110" s="1">
        <f>SUM(F110:F225)</f>
        <v>1.2619326730471019E-106</v>
      </c>
      <c r="H110" s="1">
        <f t="shared" si="3"/>
        <v>1.2256956237741123E-106</v>
      </c>
    </row>
    <row r="111" spans="1:8" ht="15.75" customHeight="1">
      <c r="A111" s="4">
        <v>109</v>
      </c>
      <c r="B111" s="4">
        <v>0.99999918511179697</v>
      </c>
      <c r="C111" s="1">
        <f t="shared" si="0"/>
        <v>8.1488820302677567E-7</v>
      </c>
      <c r="D111" s="1">
        <f t="shared" si="4"/>
        <v>1.0274048262270731E-109</v>
      </c>
      <c r="E111" s="1">
        <f t="shared" si="1"/>
        <v>1.0274039890070006E-109</v>
      </c>
      <c r="F111" s="1">
        <f t="shared" si="2"/>
        <v>1.7922652633554247E-112</v>
      </c>
      <c r="G111" s="1">
        <f>SUM(F111:F225)</f>
        <v>1.7922666411822294E-112</v>
      </c>
      <c r="H111" s="1">
        <f t="shared" si="3"/>
        <v>1.7408019118911433E-112</v>
      </c>
    </row>
    <row r="112" spans="1:8" ht="15.75" customHeight="1">
      <c r="A112" s="4">
        <v>110</v>
      </c>
      <c r="B112" s="4">
        <v>0.999999569281811</v>
      </c>
      <c r="C112" s="1">
        <f t="shared" si="0"/>
        <v>4.3071818900397574E-7</v>
      </c>
      <c r="D112" s="1">
        <f t="shared" si="4"/>
        <v>8.3722007262521634E-116</v>
      </c>
      <c r="E112" s="1">
        <f t="shared" si="1"/>
        <v>8.3721971201930287E-116</v>
      </c>
      <c r="F112" s="1">
        <f t="shared" si="2"/>
        <v>1.377826245097182E-118</v>
      </c>
      <c r="G112" s="1">
        <f>SUM(F112:F227)</f>
        <v>1.3778268049603417E-118</v>
      </c>
      <c r="H112" s="1">
        <f t="shared" si="3"/>
        <v>1.3382631526476878E-118</v>
      </c>
    </row>
    <row r="113" spans="1:8" ht="15.75" customHeight="1">
      <c r="A113" s="4">
        <v>111</v>
      </c>
      <c r="B113" s="4">
        <v>0.99999977787041805</v>
      </c>
      <c r="C113" s="1">
        <f t="shared" si="0"/>
        <v>2.2212958195044763E-7</v>
      </c>
      <c r="D113" s="1">
        <f t="shared" si="4"/>
        <v>3.606059134789102E-122</v>
      </c>
      <c r="E113" s="1">
        <f t="shared" si="1"/>
        <v>3.6060583337766941E-122</v>
      </c>
      <c r="F113" s="1">
        <f t="shared" si="2"/>
        <v>5.5986304250038308E-125</v>
      </c>
      <c r="G113" s="1">
        <f>SUM(F113:F227)</f>
        <v>5.5986315982317244E-125</v>
      </c>
      <c r="H113" s="1">
        <f t="shared" si="3"/>
        <v>5.4378705803694675E-125</v>
      </c>
    </row>
    <row r="114" spans="1:8" ht="15.75" customHeight="1">
      <c r="A114" s="4">
        <v>112</v>
      </c>
      <c r="B114" s="4">
        <v>0.99999988832030295</v>
      </c>
      <c r="C114" s="1">
        <f t="shared" si="0"/>
        <v>1.1167969704573011E-7</v>
      </c>
      <c r="D114" s="1">
        <f t="shared" si="4"/>
        <v>8.0101240809929611E-129</v>
      </c>
      <c r="E114" s="1">
        <f t="shared" si="1"/>
        <v>8.0101231864247309E-129</v>
      </c>
      <c r="F114" s="1">
        <f t="shared" si="2"/>
        <v>1.1732277696237342E-131</v>
      </c>
      <c r="G114" s="1">
        <f>SUM(F114:F229)</f>
        <v>1.1732278932329121E-131</v>
      </c>
      <c r="H114" s="1">
        <f t="shared" si="3"/>
        <v>1.1395395459604791E-131</v>
      </c>
    </row>
    <row r="115" spans="1:8" ht="15.75" customHeight="1">
      <c r="A115" s="4">
        <v>113</v>
      </c>
      <c r="B115" s="4">
        <v>0.99999994530831304</v>
      </c>
      <c r="C115" s="1">
        <f t="shared" si="0"/>
        <v>5.4691686957042407E-8</v>
      </c>
      <c r="D115" s="1">
        <f t="shared" si="4"/>
        <v>8.9456823066400122E-136</v>
      </c>
      <c r="E115" s="1">
        <f t="shared" si="1"/>
        <v>8.9456818173855565E-136</v>
      </c>
      <c r="F115" s="1">
        <f t="shared" si="2"/>
        <v>1.2360917158227948E-138</v>
      </c>
      <c r="G115" s="1">
        <f>SUM(F115:F229)</f>
        <v>1.2360917796000994E-138</v>
      </c>
      <c r="H115" s="1">
        <f t="shared" si="3"/>
        <v>1.200598408155614E-138</v>
      </c>
    </row>
    <row r="116" spans="1:8" ht="15.75" customHeight="1">
      <c r="A116" s="4">
        <v>114</v>
      </c>
      <c r="B116" s="4">
        <v>0.99999997393487206</v>
      </c>
      <c r="C116" s="1">
        <f t="shared" si="0"/>
        <v>2.606512794489646E-8</v>
      </c>
      <c r="D116" s="1">
        <f t="shared" si="4"/>
        <v>4.8925445633190855E-143</v>
      </c>
      <c r="E116" s="1">
        <f t="shared" si="1"/>
        <v>4.8925444357942853E-143</v>
      </c>
      <c r="F116" s="1">
        <f t="shared" si="2"/>
        <v>6.3777302992428034E-146</v>
      </c>
      <c r="G116" s="1">
        <f>SUM(F116:F231)</f>
        <v>6.377730456069555E-146</v>
      </c>
      <c r="H116" s="1">
        <f t="shared" si="3"/>
        <v>6.1945992735820997E-146</v>
      </c>
    </row>
    <row r="117" spans="1:8" ht="15.75" customHeight="1">
      <c r="A117" s="4">
        <v>115</v>
      </c>
      <c r="B117" s="4">
        <v>0.99999998792216205</v>
      </c>
      <c r="C117" s="1">
        <f t="shared" si="0"/>
        <v>1.2077837951984804E-8</v>
      </c>
      <c r="D117" s="1">
        <f t="shared" si="4"/>
        <v>1.2752480001901953E-150</v>
      </c>
      <c r="E117" s="1">
        <f t="shared" si="1"/>
        <v>1.2752479847879565E-150</v>
      </c>
      <c r="F117" s="1">
        <f t="shared" si="2"/>
        <v>1.5682675117717585E-153</v>
      </c>
      <c r="G117" s="1">
        <f>SUM(F117:F231)</f>
        <v>1.5682675117717585E-153</v>
      </c>
      <c r="H117" s="1">
        <f t="shared" si="3"/>
        <v>1.5232360625781134E-153</v>
      </c>
    </row>
    <row r="118" spans="1:8" ht="15.75" customHeight="1"/>
    <row r="119" spans="1:8" ht="15.75" customHeight="1"/>
    <row r="120" spans="1:8" ht="15.75" customHeight="1"/>
    <row r="121" spans="1:8" ht="15.75" customHeight="1"/>
    <row r="122" spans="1:8" ht="15.75" customHeight="1"/>
    <row r="123" spans="1:8" ht="15.75" customHeight="1"/>
    <row r="124" spans="1:8" ht="15.75" customHeight="1"/>
    <row r="125" spans="1:8" ht="15.75" customHeight="1"/>
    <row r="126" spans="1:8" ht="15.75" customHeight="1"/>
    <row r="127" spans="1:8" ht="15.75" customHeight="1"/>
    <row r="128" spans="1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topLeftCell="C1" workbookViewId="0">
      <selection activeCell="K11" sqref="K11"/>
    </sheetView>
  </sheetViews>
  <sheetFormatPr defaultColWidth="14.453125" defaultRowHeight="15" customHeight="1"/>
  <cols>
    <col min="1" max="1" width="8.7265625" style="40" customWidth="1"/>
    <col min="2" max="2" width="11.54296875" style="40" customWidth="1"/>
    <col min="3" max="3" width="21.453125" style="40" customWidth="1"/>
    <col min="4" max="4" width="14.453125" style="40" customWidth="1"/>
    <col min="5" max="5" width="13.08984375" style="40" customWidth="1"/>
    <col min="6" max="6" width="23.453125" style="40" customWidth="1"/>
    <col min="7" max="7" width="14" style="40" customWidth="1"/>
    <col min="8" max="10" width="14.453125" style="40"/>
    <col min="11" max="11" width="28.08984375" style="40" customWidth="1"/>
    <col min="12" max="12" width="26.81640625" style="40" customWidth="1"/>
    <col min="13" max="16384" width="14.453125" style="40"/>
  </cols>
  <sheetData>
    <row r="1" spans="1:14" ht="14.5">
      <c r="A1" s="38" t="s">
        <v>5</v>
      </c>
      <c r="B1" s="39"/>
      <c r="C1" s="39"/>
      <c r="D1" s="6"/>
      <c r="E1" s="39"/>
      <c r="F1" s="39"/>
      <c r="G1" s="39"/>
      <c r="I1" s="70" t="s">
        <v>43</v>
      </c>
      <c r="J1" s="67" t="s">
        <v>6</v>
      </c>
      <c r="K1" s="67" t="s">
        <v>7</v>
      </c>
      <c r="L1" s="41"/>
      <c r="M1" s="41"/>
    </row>
    <row r="2" spans="1:14" ht="14.5">
      <c r="A2" s="39"/>
      <c r="B2" s="17" t="s">
        <v>1</v>
      </c>
      <c r="C2" s="42"/>
      <c r="D2" s="42"/>
      <c r="E2" s="17" t="s">
        <v>2</v>
      </c>
      <c r="F2" s="42"/>
      <c r="G2" s="42"/>
      <c r="I2" s="67" t="s">
        <v>5</v>
      </c>
      <c r="J2" s="67">
        <f t="shared" ref="J2:K2" si="0">B4+B5+E4+E5</f>
        <v>180</v>
      </c>
      <c r="K2" s="71">
        <f t="shared" si="0"/>
        <v>2407924700</v>
      </c>
      <c r="L2" s="44"/>
      <c r="M2" s="41"/>
      <c r="N2" s="41"/>
    </row>
    <row r="3" spans="1:14" ht="14.5">
      <c r="A3" s="39"/>
      <c r="B3" s="6" t="s">
        <v>8</v>
      </c>
      <c r="C3" s="6" t="s">
        <v>9</v>
      </c>
      <c r="D3" s="6" t="s">
        <v>10</v>
      </c>
      <c r="E3" s="6" t="s">
        <v>8</v>
      </c>
      <c r="F3" s="6" t="s">
        <v>9</v>
      </c>
      <c r="G3" s="6" t="s">
        <v>10</v>
      </c>
      <c r="I3" s="67" t="s">
        <v>11</v>
      </c>
      <c r="J3" s="67">
        <f t="shared" ref="J3:K3" si="1">B10+B11+E10+E11</f>
        <v>2646</v>
      </c>
      <c r="K3" s="71">
        <f t="shared" si="1"/>
        <v>6688406450</v>
      </c>
      <c r="L3" s="44"/>
      <c r="M3" s="41"/>
      <c r="N3" s="41"/>
    </row>
    <row r="4" spans="1:14" ht="14.5">
      <c r="A4" s="6">
        <v>2015</v>
      </c>
      <c r="B4" s="6">
        <v>54</v>
      </c>
      <c r="C4" s="45">
        <v>639994000</v>
      </c>
      <c r="D4" s="46">
        <f t="shared" ref="D4:D6" si="2">C4/B4</f>
        <v>11851740.740740741</v>
      </c>
      <c r="E4" s="6">
        <v>39</v>
      </c>
      <c r="F4" s="45">
        <v>325538300</v>
      </c>
      <c r="G4" s="46">
        <f t="shared" ref="G4:G6" si="3">F4/E4</f>
        <v>8347135.897435897</v>
      </c>
      <c r="I4" s="70" t="s">
        <v>44</v>
      </c>
      <c r="J4" s="67">
        <f t="shared" ref="J4:K4" si="4">B16+B17+E16+E17</f>
        <v>1495</v>
      </c>
      <c r="K4" s="71">
        <f t="shared" si="4"/>
        <v>15888622600</v>
      </c>
      <c r="L4" s="44"/>
      <c r="M4" s="41"/>
      <c r="N4" s="41"/>
    </row>
    <row r="5" spans="1:14" ht="14.5">
      <c r="A5" s="6">
        <v>2016</v>
      </c>
      <c r="B5" s="6">
        <v>48</v>
      </c>
      <c r="C5" s="45">
        <v>948974200</v>
      </c>
      <c r="D5" s="46">
        <f t="shared" si="2"/>
        <v>19770295.833333332</v>
      </c>
      <c r="E5" s="6">
        <v>39</v>
      </c>
      <c r="F5" s="45">
        <v>493418200</v>
      </c>
      <c r="G5" s="46">
        <f t="shared" si="3"/>
        <v>12651748.717948718</v>
      </c>
      <c r="I5" s="67" t="s">
        <v>12</v>
      </c>
      <c r="J5" s="67">
        <f t="shared" ref="J5:K5" si="5">B22+B23+E22+E23</f>
        <v>9522</v>
      </c>
      <c r="K5" s="71">
        <f t="shared" si="5"/>
        <v>68321444316</v>
      </c>
      <c r="L5" s="44"/>
      <c r="M5" s="41"/>
      <c r="N5" s="41"/>
    </row>
    <row r="6" spans="1:14" ht="14.5">
      <c r="A6" s="39"/>
      <c r="B6" s="39">
        <f t="shared" ref="B6:C6" si="6">SUM(B4:B5)</f>
        <v>102</v>
      </c>
      <c r="C6" s="47">
        <f t="shared" si="6"/>
        <v>1588968200</v>
      </c>
      <c r="D6" s="48">
        <f t="shared" si="2"/>
        <v>15578119.607843136</v>
      </c>
      <c r="E6" s="39">
        <f t="shared" ref="E6:F6" si="7">SUM(E4:E5)</f>
        <v>78</v>
      </c>
      <c r="F6" s="47">
        <f t="shared" si="7"/>
        <v>818956500</v>
      </c>
      <c r="G6" s="39">
        <f t="shared" si="3"/>
        <v>10499442.307692308</v>
      </c>
      <c r="I6" s="67" t="s">
        <v>13</v>
      </c>
      <c r="J6" s="67">
        <f t="shared" ref="J6:K6" si="8">B28+B29+E28+E29</f>
        <v>2903</v>
      </c>
      <c r="K6" s="71">
        <f t="shared" si="8"/>
        <v>24229414476</v>
      </c>
      <c r="L6" s="44"/>
      <c r="M6" s="41"/>
      <c r="N6" s="41"/>
    </row>
    <row r="7" spans="1:14" ht="14.5">
      <c r="A7" s="38" t="s">
        <v>11</v>
      </c>
      <c r="B7" s="39"/>
      <c r="C7" s="39"/>
      <c r="D7" s="6"/>
      <c r="E7" s="39"/>
      <c r="F7" s="39"/>
      <c r="G7" s="39"/>
      <c r="I7" s="67" t="s">
        <v>14</v>
      </c>
      <c r="J7" s="67">
        <f t="shared" ref="J7:K7" si="9">B34+B35+E34+E35</f>
        <v>609</v>
      </c>
      <c r="K7" s="71">
        <f t="shared" si="9"/>
        <v>3211335800</v>
      </c>
      <c r="L7" s="44"/>
      <c r="M7" s="41"/>
      <c r="N7" s="41"/>
    </row>
    <row r="8" spans="1:14" ht="14.5">
      <c r="A8" s="39"/>
      <c r="B8" s="17" t="s">
        <v>1</v>
      </c>
      <c r="C8" s="42"/>
      <c r="D8" s="42"/>
      <c r="E8" s="17" t="s">
        <v>2</v>
      </c>
      <c r="F8" s="42"/>
      <c r="G8" s="42"/>
      <c r="I8" s="67" t="s">
        <v>15</v>
      </c>
      <c r="J8" s="67">
        <f t="shared" ref="J8:K8" si="10">B40+B41+E40+E41</f>
        <v>165</v>
      </c>
      <c r="K8" s="71">
        <f t="shared" si="10"/>
        <v>9526212301</v>
      </c>
      <c r="L8" s="44"/>
      <c r="M8" s="41"/>
      <c r="N8" s="41"/>
    </row>
    <row r="9" spans="1:14" ht="14.5">
      <c r="A9" s="39"/>
      <c r="B9" s="6" t="s">
        <v>8</v>
      </c>
      <c r="C9" s="6" t="s">
        <v>9</v>
      </c>
      <c r="D9" s="6" t="s">
        <v>10</v>
      </c>
      <c r="E9" s="6" t="s">
        <v>8</v>
      </c>
      <c r="F9" s="6" t="s">
        <v>9</v>
      </c>
      <c r="G9" s="6" t="s">
        <v>10</v>
      </c>
      <c r="I9" s="67" t="s">
        <v>16</v>
      </c>
      <c r="J9" s="67">
        <f t="shared" ref="J9:K9" si="11">B46+B47+E46+E47</f>
        <v>28</v>
      </c>
      <c r="K9" s="71">
        <f t="shared" si="11"/>
        <v>1496206200</v>
      </c>
      <c r="L9" s="44"/>
      <c r="M9" s="41"/>
      <c r="N9" s="41"/>
    </row>
    <row r="10" spans="1:14" ht="14.5">
      <c r="A10" s="6">
        <v>2015</v>
      </c>
      <c r="B10" s="49">
        <v>651</v>
      </c>
      <c r="C10" s="45">
        <v>1430388335</v>
      </c>
      <c r="D10" s="46">
        <f t="shared" ref="D10:D11" si="12">C10/B10</f>
        <v>2197217.104454685</v>
      </c>
      <c r="E10" s="49">
        <v>598</v>
      </c>
      <c r="F10" s="45">
        <v>1405812855</v>
      </c>
      <c r="G10" s="46">
        <f t="shared" ref="G10:G11" si="13">F10/E10</f>
        <v>2350857.6170568564</v>
      </c>
      <c r="I10" s="74" t="s">
        <v>28</v>
      </c>
      <c r="J10" s="67">
        <f>SUM(J2:J9)</f>
        <v>17548</v>
      </c>
      <c r="K10" s="71">
        <f>SUM(K2:K9)</f>
        <v>131769566843</v>
      </c>
      <c r="L10" s="44"/>
      <c r="M10" s="41"/>
      <c r="N10" s="41"/>
    </row>
    <row r="11" spans="1:14" ht="14.5">
      <c r="A11" s="6">
        <v>2016</v>
      </c>
      <c r="B11" s="49">
        <v>734</v>
      </c>
      <c r="C11" s="45">
        <v>1928420460</v>
      </c>
      <c r="D11" s="46">
        <f t="shared" si="12"/>
        <v>2627275.8310626703</v>
      </c>
      <c r="E11" s="49">
        <v>663</v>
      </c>
      <c r="F11" s="45">
        <v>1923784800</v>
      </c>
      <c r="G11" s="46">
        <f t="shared" si="13"/>
        <v>2901636.1990950224</v>
      </c>
      <c r="I11" s="72" t="s">
        <v>10</v>
      </c>
      <c r="J11" s="73"/>
      <c r="K11" s="69">
        <f>K10/J10</f>
        <v>7509093.1640642807</v>
      </c>
    </row>
    <row r="12" spans="1:14" ht="14.5">
      <c r="A12" s="39"/>
      <c r="B12" s="39"/>
      <c r="C12" s="39"/>
      <c r="D12" s="39"/>
      <c r="E12" s="39"/>
      <c r="F12" s="39"/>
      <c r="G12" s="39"/>
      <c r="I12" s="41"/>
      <c r="J12" s="43"/>
      <c r="K12" s="41"/>
      <c r="L12" s="50"/>
    </row>
    <row r="13" spans="1:14" ht="14.5">
      <c r="A13" s="38" t="s">
        <v>17</v>
      </c>
      <c r="B13" s="39"/>
      <c r="C13" s="39"/>
      <c r="D13" s="6"/>
      <c r="E13" s="39"/>
      <c r="F13" s="39"/>
      <c r="G13" s="39"/>
      <c r="I13" s="41"/>
      <c r="J13" s="41"/>
    </row>
    <row r="14" spans="1:14" ht="14.5">
      <c r="A14" s="39"/>
      <c r="B14" s="17" t="s">
        <v>1</v>
      </c>
      <c r="C14" s="42"/>
      <c r="D14" s="42"/>
      <c r="E14" s="17" t="s">
        <v>2</v>
      </c>
      <c r="F14" s="42"/>
      <c r="G14" s="42"/>
      <c r="I14" s="41"/>
      <c r="J14" s="41"/>
      <c r="K14" s="50"/>
    </row>
    <row r="15" spans="1:14" ht="14.5">
      <c r="A15" s="39"/>
      <c r="B15" s="6" t="s">
        <v>8</v>
      </c>
      <c r="C15" s="6" t="s">
        <v>9</v>
      </c>
      <c r="D15" s="6" t="s">
        <v>10</v>
      </c>
      <c r="E15" s="6" t="s">
        <v>8</v>
      </c>
      <c r="F15" s="6" t="s">
        <v>9</v>
      </c>
      <c r="G15" s="6" t="s">
        <v>10</v>
      </c>
    </row>
    <row r="16" spans="1:14" ht="14.5">
      <c r="A16" s="6">
        <v>2015</v>
      </c>
      <c r="B16" s="49">
        <v>444</v>
      </c>
      <c r="C16" s="45">
        <v>4854512400</v>
      </c>
      <c r="D16" s="46">
        <f t="shared" ref="D16:D17" si="14">C16/B16</f>
        <v>10933586.486486487</v>
      </c>
      <c r="E16" s="49">
        <v>335</v>
      </c>
      <c r="F16" s="45">
        <v>4365825200</v>
      </c>
      <c r="G16" s="46">
        <f t="shared" ref="G16:G17" si="15">F16/E16</f>
        <v>13032314.029850746</v>
      </c>
    </row>
    <row r="17" spans="1:7" ht="14.5">
      <c r="A17" s="6">
        <v>2016</v>
      </c>
      <c r="B17" s="49">
        <v>413</v>
      </c>
      <c r="C17" s="45">
        <v>3536607900</v>
      </c>
      <c r="D17" s="46">
        <f t="shared" si="14"/>
        <v>8563215.2542372886</v>
      </c>
      <c r="E17" s="49">
        <v>303</v>
      </c>
      <c r="F17" s="45">
        <v>3131677100</v>
      </c>
      <c r="G17" s="46">
        <f t="shared" si="15"/>
        <v>10335567.986798679</v>
      </c>
    </row>
    <row r="18" spans="1:7" ht="14.5">
      <c r="A18" s="39"/>
      <c r="B18" s="39"/>
      <c r="C18" s="39"/>
      <c r="D18" s="39"/>
      <c r="E18" s="39"/>
      <c r="F18" s="39"/>
      <c r="G18" s="39"/>
    </row>
    <row r="19" spans="1:7" ht="14.5">
      <c r="A19" s="38" t="s">
        <v>12</v>
      </c>
      <c r="B19" s="39"/>
      <c r="C19" s="39"/>
      <c r="D19" s="39"/>
      <c r="E19" s="39"/>
      <c r="F19" s="39"/>
      <c r="G19" s="39"/>
    </row>
    <row r="20" spans="1:7" ht="14.5">
      <c r="A20" s="39"/>
      <c r="B20" s="17" t="s">
        <v>1</v>
      </c>
      <c r="C20" s="42"/>
      <c r="D20" s="42"/>
      <c r="E20" s="17" t="s">
        <v>2</v>
      </c>
      <c r="F20" s="42"/>
      <c r="G20" s="42"/>
    </row>
    <row r="21" spans="1:7" ht="15.75" customHeight="1">
      <c r="A21" s="39"/>
      <c r="B21" s="6" t="s">
        <v>8</v>
      </c>
      <c r="C21" s="6" t="s">
        <v>9</v>
      </c>
      <c r="D21" s="6" t="s">
        <v>10</v>
      </c>
      <c r="E21" s="6" t="s">
        <v>8</v>
      </c>
      <c r="F21" s="6" t="s">
        <v>9</v>
      </c>
      <c r="G21" s="6" t="s">
        <v>10</v>
      </c>
    </row>
    <row r="22" spans="1:7" ht="15.75" customHeight="1">
      <c r="A22" s="6">
        <v>2015</v>
      </c>
      <c r="B22" s="49">
        <v>2309</v>
      </c>
      <c r="C22" s="45">
        <v>19207327718</v>
      </c>
      <c r="D22" s="46">
        <f t="shared" ref="D22:D23" si="16">C22/B22</f>
        <v>8318461.5495885666</v>
      </c>
      <c r="E22" s="49">
        <v>2188</v>
      </c>
      <c r="F22" s="45">
        <v>13062865898</v>
      </c>
      <c r="G22" s="46">
        <f t="shared" ref="G22:G23" si="17">F22/E22</f>
        <v>5970231.214808044</v>
      </c>
    </row>
    <row r="23" spans="1:7" ht="15.75" customHeight="1">
      <c r="A23" s="6">
        <v>2016</v>
      </c>
      <c r="B23" s="49">
        <v>2592</v>
      </c>
      <c r="C23" s="45">
        <v>21939931400</v>
      </c>
      <c r="D23" s="46">
        <f t="shared" si="16"/>
        <v>8464479.7067901231</v>
      </c>
      <c r="E23" s="49">
        <v>2433</v>
      </c>
      <c r="F23" s="45">
        <v>14111319300</v>
      </c>
      <c r="G23" s="46">
        <f t="shared" si="17"/>
        <v>5799966.8310727496</v>
      </c>
    </row>
    <row r="24" spans="1:7" ht="15.75" customHeight="1">
      <c r="A24" s="39"/>
      <c r="B24" s="39"/>
      <c r="C24" s="39"/>
      <c r="D24" s="39"/>
      <c r="E24" s="39"/>
      <c r="F24" s="39"/>
      <c r="G24" s="39"/>
    </row>
    <row r="25" spans="1:7" ht="15.75" customHeight="1">
      <c r="A25" s="38" t="s">
        <v>13</v>
      </c>
      <c r="B25" s="39"/>
      <c r="C25" s="39"/>
      <c r="D25" s="39"/>
      <c r="E25" s="39"/>
      <c r="F25" s="39"/>
      <c r="G25" s="39"/>
    </row>
    <row r="26" spans="1:7" ht="15.75" customHeight="1">
      <c r="A26" s="39"/>
      <c r="B26" s="17" t="s">
        <v>1</v>
      </c>
      <c r="C26" s="42"/>
      <c r="D26" s="42"/>
      <c r="E26" s="17" t="s">
        <v>2</v>
      </c>
      <c r="F26" s="42"/>
      <c r="G26" s="42"/>
    </row>
    <row r="27" spans="1:7" ht="15.75" customHeight="1">
      <c r="A27" s="39"/>
      <c r="B27" s="6" t="s">
        <v>8</v>
      </c>
      <c r="C27" s="6" t="s">
        <v>9</v>
      </c>
      <c r="D27" s="6" t="s">
        <v>10</v>
      </c>
      <c r="E27" s="6" t="s">
        <v>8</v>
      </c>
      <c r="F27" s="6" t="s">
        <v>9</v>
      </c>
      <c r="G27" s="6" t="s">
        <v>10</v>
      </c>
    </row>
    <row r="28" spans="1:7" ht="15.75" customHeight="1">
      <c r="A28" s="6">
        <v>2015</v>
      </c>
      <c r="B28" s="49">
        <v>590</v>
      </c>
      <c r="C28" s="45">
        <v>5453469628</v>
      </c>
      <c r="D28" s="46">
        <f t="shared" ref="D28:D29" si="18">C28/B28</f>
        <v>9243168.8610169496</v>
      </c>
      <c r="E28" s="49">
        <v>929</v>
      </c>
      <c r="F28" s="45">
        <v>7815873648</v>
      </c>
      <c r="G28" s="46">
        <f t="shared" ref="G28:G29" si="19">F28/E28</f>
        <v>8413211.6770721208</v>
      </c>
    </row>
    <row r="29" spans="1:7" ht="15.75" customHeight="1">
      <c r="A29" s="6">
        <v>2016</v>
      </c>
      <c r="B29" s="49">
        <v>521</v>
      </c>
      <c r="C29" s="51">
        <v>4085976500</v>
      </c>
      <c r="D29" s="46">
        <f t="shared" si="18"/>
        <v>7842565.2591170827</v>
      </c>
      <c r="E29" s="49">
        <v>863</v>
      </c>
      <c r="F29" s="45">
        <v>6874094700</v>
      </c>
      <c r="G29" s="46">
        <f t="shared" si="19"/>
        <v>7965347.2769409036</v>
      </c>
    </row>
    <row r="30" spans="1:7" ht="15.75" customHeight="1">
      <c r="A30" s="39"/>
      <c r="B30" s="39"/>
      <c r="C30" s="39"/>
      <c r="D30" s="39"/>
      <c r="E30" s="39"/>
      <c r="F30" s="39"/>
      <c r="G30" s="39"/>
    </row>
    <row r="31" spans="1:7" ht="15.75" customHeight="1">
      <c r="A31" s="38" t="s">
        <v>14</v>
      </c>
      <c r="B31" s="39"/>
      <c r="C31" s="39"/>
      <c r="D31" s="39"/>
      <c r="E31" s="39"/>
      <c r="F31" s="39"/>
      <c r="G31" s="39"/>
    </row>
    <row r="32" spans="1:7" ht="15.75" customHeight="1">
      <c r="A32" s="39"/>
      <c r="B32" s="17" t="s">
        <v>1</v>
      </c>
      <c r="C32" s="42"/>
      <c r="D32" s="42"/>
      <c r="E32" s="17" t="s">
        <v>2</v>
      </c>
      <c r="F32" s="42"/>
      <c r="G32" s="42"/>
    </row>
    <row r="33" spans="1:7" ht="15.75" customHeight="1">
      <c r="A33" s="39"/>
      <c r="B33" s="6" t="s">
        <v>8</v>
      </c>
      <c r="C33" s="6" t="s">
        <v>9</v>
      </c>
      <c r="D33" s="6" t="s">
        <v>10</v>
      </c>
      <c r="E33" s="6" t="s">
        <v>8</v>
      </c>
      <c r="F33" s="6" t="s">
        <v>9</v>
      </c>
      <c r="G33" s="6" t="s">
        <v>10</v>
      </c>
    </row>
    <row r="34" spans="1:7" ht="15.75" customHeight="1">
      <c r="A34" s="6">
        <v>2015</v>
      </c>
      <c r="B34" s="49">
        <v>197</v>
      </c>
      <c r="C34" s="45">
        <v>1078988300</v>
      </c>
      <c r="D34" s="46">
        <f t="shared" ref="D34:D35" si="20">C34/B34</f>
        <v>5477097.9695431469</v>
      </c>
      <c r="E34" s="49">
        <v>121</v>
      </c>
      <c r="F34" s="45">
        <v>661308600</v>
      </c>
      <c r="G34" s="46">
        <f t="shared" ref="G34:G35" si="21">F34/E34</f>
        <v>5465360.3305785125</v>
      </c>
    </row>
    <row r="35" spans="1:7" ht="15.75" customHeight="1">
      <c r="A35" s="6">
        <v>2016</v>
      </c>
      <c r="B35" s="49">
        <v>187</v>
      </c>
      <c r="C35" s="51">
        <v>959185900</v>
      </c>
      <c r="D35" s="46">
        <f t="shared" si="20"/>
        <v>5129336.3636363633</v>
      </c>
      <c r="E35" s="49">
        <v>104</v>
      </c>
      <c r="F35" s="45">
        <v>511853000</v>
      </c>
      <c r="G35" s="46">
        <f t="shared" si="21"/>
        <v>4921663.461538462</v>
      </c>
    </row>
    <row r="36" spans="1:7" ht="15.75" customHeight="1">
      <c r="A36" s="39"/>
      <c r="B36" s="39"/>
      <c r="C36" s="39"/>
      <c r="D36" s="39"/>
      <c r="E36" s="39"/>
      <c r="F36" s="39"/>
      <c r="G36" s="39"/>
    </row>
    <row r="37" spans="1:7" ht="15.75" customHeight="1">
      <c r="A37" s="38" t="s">
        <v>18</v>
      </c>
      <c r="B37" s="39"/>
      <c r="C37" s="39"/>
      <c r="D37" s="39"/>
      <c r="E37" s="39"/>
      <c r="F37" s="39"/>
      <c r="G37" s="39"/>
    </row>
    <row r="38" spans="1:7" ht="15.75" customHeight="1">
      <c r="A38" s="39"/>
      <c r="B38" s="17" t="s">
        <v>1</v>
      </c>
      <c r="C38" s="42"/>
      <c r="D38" s="42"/>
      <c r="E38" s="17" t="s">
        <v>2</v>
      </c>
      <c r="F38" s="42"/>
      <c r="G38" s="42"/>
    </row>
    <row r="39" spans="1:7" ht="15.75" customHeight="1">
      <c r="A39" s="39"/>
      <c r="B39" s="6" t="s">
        <v>8</v>
      </c>
      <c r="C39" s="6" t="s">
        <v>9</v>
      </c>
      <c r="D39" s="6" t="s">
        <v>10</v>
      </c>
      <c r="E39" s="6" t="s">
        <v>8</v>
      </c>
      <c r="F39" s="6" t="s">
        <v>9</v>
      </c>
      <c r="G39" s="6" t="s">
        <v>10</v>
      </c>
    </row>
    <row r="40" spans="1:7" ht="15.75" customHeight="1">
      <c r="A40" s="6">
        <v>2015</v>
      </c>
      <c r="B40" s="49">
        <v>43</v>
      </c>
      <c r="C40" s="45">
        <v>2527713709</v>
      </c>
      <c r="D40" s="46">
        <f t="shared" ref="D40:D41" si="22">C40/B40</f>
        <v>58784039.744186044</v>
      </c>
      <c r="E40" s="49">
        <v>29</v>
      </c>
      <c r="F40" s="45">
        <v>1658396024</v>
      </c>
      <c r="G40" s="46">
        <f t="shared" ref="G40:G41" si="23">F40/E40</f>
        <v>57186069.793103449</v>
      </c>
    </row>
    <row r="41" spans="1:7" ht="15.75" customHeight="1">
      <c r="A41" s="6">
        <v>2016</v>
      </c>
      <c r="B41" s="49">
        <v>47</v>
      </c>
      <c r="C41" s="51">
        <v>2366944158</v>
      </c>
      <c r="D41" s="46">
        <f t="shared" si="22"/>
        <v>50360514</v>
      </c>
      <c r="E41" s="49">
        <v>46</v>
      </c>
      <c r="F41" s="45">
        <v>2973158410</v>
      </c>
      <c r="G41" s="46">
        <f t="shared" si="23"/>
        <v>64633878.478260867</v>
      </c>
    </row>
    <row r="42" spans="1:7" ht="15.75" customHeight="1">
      <c r="A42" s="39"/>
      <c r="B42" s="39"/>
      <c r="C42" s="39"/>
      <c r="D42" s="39"/>
      <c r="E42" s="39"/>
      <c r="F42" s="39"/>
      <c r="G42" s="39"/>
    </row>
    <row r="43" spans="1:7" ht="15.75" customHeight="1">
      <c r="A43" s="38" t="s">
        <v>19</v>
      </c>
      <c r="B43" s="39"/>
      <c r="C43" s="39"/>
      <c r="D43" s="39"/>
      <c r="E43" s="39"/>
      <c r="F43" s="39"/>
      <c r="G43" s="39"/>
    </row>
    <row r="44" spans="1:7" ht="15.75" customHeight="1">
      <c r="A44" s="39"/>
      <c r="B44" s="17" t="s">
        <v>1</v>
      </c>
      <c r="C44" s="42"/>
      <c r="D44" s="42"/>
      <c r="E44" s="17" t="s">
        <v>2</v>
      </c>
      <c r="F44" s="42"/>
      <c r="G44" s="42"/>
    </row>
    <row r="45" spans="1:7" ht="15.75" customHeight="1">
      <c r="A45" s="39"/>
      <c r="B45" s="6" t="s">
        <v>8</v>
      </c>
      <c r="C45" s="6" t="s">
        <v>9</v>
      </c>
      <c r="D45" s="6" t="s">
        <v>10</v>
      </c>
      <c r="E45" s="6" t="s">
        <v>8</v>
      </c>
      <c r="F45" s="6" t="s">
        <v>9</v>
      </c>
      <c r="G45" s="6" t="s">
        <v>10</v>
      </c>
    </row>
    <row r="46" spans="1:7" ht="15.75" customHeight="1">
      <c r="A46" s="6">
        <v>2015</v>
      </c>
      <c r="B46" s="49">
        <v>10</v>
      </c>
      <c r="C46" s="45">
        <v>565191600</v>
      </c>
      <c r="D46" s="46">
        <f t="shared" ref="D46:D47" si="24">C46/B46</f>
        <v>56519160</v>
      </c>
      <c r="E46" s="49">
        <v>2</v>
      </c>
      <c r="F46" s="45">
        <v>527200</v>
      </c>
      <c r="G46" s="46">
        <f t="shared" ref="G46:G47" si="25">F46/E46</f>
        <v>263600</v>
      </c>
    </row>
    <row r="47" spans="1:7" ht="15.75" customHeight="1">
      <c r="A47" s="6">
        <v>2016</v>
      </c>
      <c r="B47" s="49">
        <v>13</v>
      </c>
      <c r="C47" s="51">
        <v>898505800</v>
      </c>
      <c r="D47" s="46">
        <f t="shared" si="24"/>
        <v>69115830.769230768</v>
      </c>
      <c r="E47" s="49">
        <v>3</v>
      </c>
      <c r="F47" s="45">
        <v>31981600</v>
      </c>
      <c r="G47" s="46">
        <f t="shared" si="25"/>
        <v>10660533.333333334</v>
      </c>
    </row>
    <row r="48" spans="1:7" ht="15.75" customHeight="1"/>
    <row r="49" s="40" customFormat="1" ht="15.75" customHeight="1"/>
    <row r="50" s="40" customFormat="1" ht="15.75" customHeight="1"/>
    <row r="51" s="40" customFormat="1" ht="15.75" customHeight="1"/>
    <row r="52" s="40" customFormat="1" ht="15.75" customHeight="1"/>
    <row r="53" s="40" customFormat="1" ht="15.75" customHeight="1"/>
    <row r="54" s="40" customFormat="1" ht="15.75" customHeight="1"/>
    <row r="55" s="40" customFormat="1" ht="15.75" customHeight="1"/>
    <row r="56" s="40" customFormat="1" ht="15.75" customHeight="1"/>
    <row r="57" s="40" customFormat="1" ht="15.75" customHeight="1"/>
    <row r="58" s="40" customFormat="1" ht="15.75" customHeight="1"/>
    <row r="59" s="40" customFormat="1" ht="15.75" customHeight="1"/>
    <row r="60" s="40" customFormat="1" ht="15.75" customHeight="1"/>
    <row r="61" s="40" customFormat="1" ht="15.75" customHeight="1"/>
    <row r="62" s="40" customFormat="1" ht="15.75" customHeight="1"/>
    <row r="63" s="40" customFormat="1" ht="15.75" customHeight="1"/>
    <row r="64" s="40" customFormat="1" ht="15.75" customHeight="1"/>
    <row r="65" s="40" customFormat="1" ht="15.75" customHeight="1"/>
    <row r="66" s="40" customFormat="1" ht="15.75" customHeight="1"/>
    <row r="67" s="40" customFormat="1" ht="15.75" customHeight="1"/>
    <row r="68" s="40" customFormat="1" ht="15.75" customHeight="1"/>
    <row r="69" s="40" customFormat="1" ht="15.75" customHeight="1"/>
    <row r="70" s="40" customFormat="1" ht="15.75" customHeight="1"/>
    <row r="71" s="40" customFormat="1" ht="15.75" customHeight="1"/>
    <row r="72" s="40" customFormat="1" ht="15.75" customHeight="1"/>
    <row r="73" s="40" customFormat="1" ht="15.75" customHeight="1"/>
    <row r="74" s="40" customFormat="1" ht="15.75" customHeight="1"/>
    <row r="75" s="40" customFormat="1" ht="15.75" customHeight="1"/>
    <row r="76" s="40" customFormat="1" ht="15.75" customHeight="1"/>
    <row r="77" s="40" customFormat="1" ht="15.75" customHeight="1"/>
    <row r="78" s="40" customFormat="1" ht="15.75" customHeight="1"/>
    <row r="79" s="40" customFormat="1" ht="15.75" customHeight="1"/>
    <row r="80" s="40" customFormat="1" ht="15.75" customHeight="1"/>
    <row r="81" s="40" customFormat="1" ht="15.75" customHeight="1"/>
    <row r="82" s="40" customFormat="1" ht="15.75" customHeight="1"/>
    <row r="83" s="40" customFormat="1" ht="15.75" customHeight="1"/>
    <row r="84" s="40" customFormat="1" ht="15.75" customHeight="1"/>
    <row r="85" s="40" customFormat="1" ht="15.75" customHeight="1"/>
    <row r="86" s="40" customFormat="1" ht="15.75" customHeight="1"/>
    <row r="87" s="40" customFormat="1" ht="15.75" customHeight="1"/>
    <row r="88" s="40" customFormat="1" ht="15.75" customHeight="1"/>
    <row r="89" s="40" customFormat="1" ht="15.75" customHeight="1"/>
    <row r="90" s="40" customFormat="1" ht="15.75" customHeight="1"/>
    <row r="91" s="40" customFormat="1" ht="15.75" customHeight="1"/>
    <row r="92" s="40" customFormat="1" ht="15.75" customHeight="1"/>
    <row r="93" s="40" customFormat="1" ht="15.75" customHeight="1"/>
    <row r="94" s="40" customFormat="1" ht="15.75" customHeight="1"/>
    <row r="95" s="40" customFormat="1" ht="15.75" customHeight="1"/>
    <row r="96" s="40" customFormat="1" ht="15.75" customHeight="1"/>
    <row r="97" s="40" customFormat="1" ht="15.75" customHeight="1"/>
    <row r="98" s="40" customFormat="1" ht="15.75" customHeight="1"/>
    <row r="99" s="40" customFormat="1" ht="15.75" customHeight="1"/>
    <row r="100" s="40" customFormat="1" ht="15.75" customHeight="1"/>
    <row r="101" s="40" customFormat="1" ht="15.75" customHeight="1"/>
    <row r="102" s="40" customFormat="1" ht="15.75" customHeight="1"/>
    <row r="103" s="40" customFormat="1" ht="15.75" customHeight="1"/>
    <row r="104" s="40" customFormat="1" ht="15.75" customHeight="1"/>
    <row r="105" s="40" customFormat="1" ht="15.75" customHeight="1"/>
    <row r="106" s="40" customFormat="1" ht="15.75" customHeight="1"/>
    <row r="107" s="40" customFormat="1" ht="15.75" customHeight="1"/>
    <row r="108" s="40" customFormat="1" ht="15.75" customHeight="1"/>
    <row r="109" s="40" customFormat="1" ht="15.75" customHeight="1"/>
    <row r="110" s="40" customFormat="1" ht="15.75" customHeight="1"/>
    <row r="111" s="40" customFormat="1" ht="15.75" customHeight="1"/>
    <row r="112" s="40" customFormat="1" ht="15.75" customHeight="1"/>
    <row r="113" s="40" customFormat="1" ht="15.75" customHeight="1"/>
    <row r="114" s="40" customFormat="1" ht="15.75" customHeight="1"/>
    <row r="115" s="40" customFormat="1" ht="15.75" customHeight="1"/>
    <row r="116" s="40" customFormat="1" ht="15.75" customHeight="1"/>
    <row r="117" s="40" customFormat="1" ht="15.75" customHeight="1"/>
    <row r="118" s="40" customFormat="1" ht="15.75" customHeight="1"/>
    <row r="119" s="40" customFormat="1" ht="15.75" customHeight="1"/>
    <row r="120" s="40" customFormat="1" ht="15.75" customHeight="1"/>
    <row r="121" s="40" customFormat="1" ht="15.75" customHeight="1"/>
    <row r="122" s="40" customFormat="1" ht="15.75" customHeight="1"/>
    <row r="123" s="40" customFormat="1" ht="15.75" customHeight="1"/>
    <row r="124" s="40" customFormat="1" ht="15.75" customHeight="1"/>
    <row r="125" s="40" customFormat="1" ht="15.75" customHeight="1"/>
    <row r="126" s="40" customFormat="1" ht="15.75" customHeight="1"/>
    <row r="127" s="40" customFormat="1" ht="15.75" customHeight="1"/>
    <row r="128" s="40" customFormat="1" ht="15.75" customHeight="1"/>
    <row r="129" s="40" customFormat="1" ht="15.75" customHeight="1"/>
    <row r="130" s="40" customFormat="1" ht="15.75" customHeight="1"/>
    <row r="131" s="40" customFormat="1" ht="15.75" customHeight="1"/>
    <row r="132" s="40" customFormat="1" ht="15.75" customHeight="1"/>
    <row r="133" s="40" customFormat="1" ht="15.75" customHeight="1"/>
    <row r="134" s="40" customFormat="1" ht="15.75" customHeight="1"/>
    <row r="135" s="40" customFormat="1" ht="15.75" customHeight="1"/>
    <row r="136" s="40" customFormat="1" ht="15.75" customHeight="1"/>
    <row r="137" s="40" customFormat="1" ht="15.75" customHeight="1"/>
    <row r="138" s="40" customFormat="1" ht="15.75" customHeight="1"/>
    <row r="139" s="40" customFormat="1" ht="15.75" customHeight="1"/>
    <row r="140" s="40" customFormat="1" ht="15.75" customHeight="1"/>
    <row r="141" s="40" customFormat="1" ht="15.75" customHeight="1"/>
    <row r="142" s="40" customFormat="1" ht="15.75" customHeight="1"/>
    <row r="143" s="40" customFormat="1" ht="15.75" customHeight="1"/>
    <row r="144" s="40" customFormat="1" ht="15.75" customHeight="1"/>
    <row r="145" s="40" customFormat="1" ht="15.75" customHeight="1"/>
    <row r="146" s="40" customFormat="1" ht="15.75" customHeight="1"/>
    <row r="147" s="40" customFormat="1" ht="15.75" customHeight="1"/>
    <row r="148" s="40" customFormat="1" ht="15.75" customHeight="1"/>
    <row r="149" s="40" customFormat="1" ht="15.75" customHeight="1"/>
    <row r="150" s="40" customFormat="1" ht="15.75" customHeight="1"/>
    <row r="151" s="40" customFormat="1" ht="15.75" customHeight="1"/>
    <row r="152" s="40" customFormat="1" ht="15.75" customHeight="1"/>
    <row r="153" s="40" customFormat="1" ht="15.75" customHeight="1"/>
    <row r="154" s="40" customFormat="1" ht="15.75" customHeight="1"/>
    <row r="155" s="40" customFormat="1" ht="15.75" customHeight="1"/>
    <row r="156" s="40" customFormat="1" ht="15.75" customHeight="1"/>
    <row r="157" s="40" customFormat="1" ht="15.75" customHeight="1"/>
    <row r="158" s="40" customFormat="1" ht="15.75" customHeight="1"/>
    <row r="159" s="40" customFormat="1" ht="15.75" customHeight="1"/>
    <row r="160" s="40" customFormat="1" ht="15.75" customHeight="1"/>
    <row r="161" s="40" customFormat="1" ht="15.75" customHeight="1"/>
    <row r="162" s="40" customFormat="1" ht="15.75" customHeight="1"/>
    <row r="163" s="40" customFormat="1" ht="15.75" customHeight="1"/>
    <row r="164" s="40" customFormat="1" ht="15.75" customHeight="1"/>
    <row r="165" s="40" customFormat="1" ht="15.75" customHeight="1"/>
    <row r="166" s="40" customFormat="1" ht="15.75" customHeight="1"/>
    <row r="167" s="40" customFormat="1" ht="15.75" customHeight="1"/>
    <row r="168" s="40" customFormat="1" ht="15.75" customHeight="1"/>
    <row r="169" s="40" customFormat="1" ht="15.75" customHeight="1"/>
    <row r="170" s="40" customFormat="1" ht="15.75" customHeight="1"/>
    <row r="171" s="40" customFormat="1" ht="15.75" customHeight="1"/>
    <row r="172" s="40" customFormat="1" ht="15.75" customHeight="1"/>
    <row r="173" s="40" customFormat="1" ht="15.75" customHeight="1"/>
    <row r="174" s="40" customFormat="1" ht="15.75" customHeight="1"/>
    <row r="175" s="40" customFormat="1" ht="15.75" customHeight="1"/>
    <row r="176" s="40" customFormat="1" ht="15.75" customHeight="1"/>
    <row r="177" s="40" customFormat="1" ht="15.75" customHeight="1"/>
    <row r="178" s="40" customFormat="1" ht="15.75" customHeight="1"/>
    <row r="179" s="40" customFormat="1" ht="15.75" customHeight="1"/>
    <row r="180" s="40" customFormat="1" ht="15.75" customHeight="1"/>
    <row r="181" s="40" customFormat="1" ht="15.75" customHeight="1"/>
    <row r="182" s="40" customFormat="1" ht="15.75" customHeight="1"/>
    <row r="183" s="40" customFormat="1" ht="15.75" customHeight="1"/>
    <row r="184" s="40" customFormat="1" ht="15.75" customHeight="1"/>
    <row r="185" s="40" customFormat="1" ht="15.75" customHeight="1"/>
    <row r="186" s="40" customFormat="1" ht="15.75" customHeight="1"/>
    <row r="187" s="40" customFormat="1" ht="15.75" customHeight="1"/>
    <row r="188" s="40" customFormat="1" ht="15.75" customHeight="1"/>
    <row r="189" s="40" customFormat="1" ht="15.75" customHeight="1"/>
    <row r="190" s="40" customFormat="1" ht="15.75" customHeight="1"/>
    <row r="191" s="40" customFormat="1" ht="15.75" customHeight="1"/>
    <row r="192" s="40" customFormat="1" ht="15.75" customHeight="1"/>
    <row r="193" s="40" customFormat="1" ht="15.75" customHeight="1"/>
    <row r="194" s="40" customFormat="1" ht="15.75" customHeight="1"/>
    <row r="195" s="40" customFormat="1" ht="15.75" customHeight="1"/>
    <row r="196" s="40" customFormat="1" ht="15.75" customHeight="1"/>
    <row r="197" s="40" customFormat="1" ht="15.75" customHeight="1"/>
    <row r="198" s="40" customFormat="1" ht="15.75" customHeight="1"/>
    <row r="199" s="40" customFormat="1" ht="15.75" customHeight="1"/>
    <row r="200" s="40" customFormat="1" ht="15.75" customHeight="1"/>
    <row r="201" s="40" customFormat="1" ht="15.75" customHeight="1"/>
    <row r="202" s="40" customFormat="1" ht="15.75" customHeight="1"/>
    <row r="203" s="40" customFormat="1" ht="15.75" customHeight="1"/>
    <row r="204" s="40" customFormat="1" ht="15.75" customHeight="1"/>
    <row r="205" s="40" customFormat="1" ht="15.75" customHeight="1"/>
    <row r="206" s="40" customFormat="1" ht="15.75" customHeight="1"/>
    <row r="207" s="40" customFormat="1" ht="15.75" customHeight="1"/>
    <row r="208" s="40" customFormat="1" ht="15.75" customHeight="1"/>
    <row r="209" s="40" customFormat="1" ht="15.75" customHeight="1"/>
    <row r="210" s="40" customFormat="1" ht="15.75" customHeight="1"/>
    <row r="211" s="40" customFormat="1" ht="15.75" customHeight="1"/>
    <row r="212" s="40" customFormat="1" ht="15.75" customHeight="1"/>
    <row r="213" s="40" customFormat="1" ht="15.75" customHeight="1"/>
    <row r="214" s="40" customFormat="1" ht="15.75" customHeight="1"/>
    <row r="215" s="40" customFormat="1" ht="15.75" customHeight="1"/>
    <row r="216" s="40" customFormat="1" ht="15.75" customHeight="1"/>
    <row r="217" s="40" customFormat="1" ht="15.75" customHeight="1"/>
    <row r="218" s="40" customFormat="1" ht="15.75" customHeight="1"/>
    <row r="219" s="40" customFormat="1" ht="15.75" customHeight="1"/>
    <row r="220" s="40" customFormat="1" ht="15.75" customHeight="1"/>
    <row r="221" s="40" customFormat="1" ht="15.75" customHeight="1"/>
    <row r="222" s="40" customFormat="1" ht="15.75" customHeight="1"/>
    <row r="223" s="40" customFormat="1" ht="15.75" customHeight="1"/>
    <row r="224" s="40" customFormat="1" ht="15.75" customHeight="1"/>
    <row r="225" s="40" customFormat="1" ht="15.75" customHeight="1"/>
    <row r="226" s="40" customFormat="1" ht="15.75" customHeight="1"/>
    <row r="227" s="40" customFormat="1" ht="15.75" customHeight="1"/>
    <row r="228" s="40" customFormat="1" ht="15.75" customHeight="1"/>
    <row r="229" s="40" customFormat="1" ht="15.75" customHeight="1"/>
    <row r="230" s="40" customFormat="1" ht="15.75" customHeight="1"/>
    <row r="231" s="40" customFormat="1" ht="15.75" customHeight="1"/>
    <row r="232" s="40" customFormat="1" ht="15.75" customHeight="1"/>
    <row r="233" s="40" customFormat="1" ht="15.75" customHeight="1"/>
    <row r="234" s="40" customFormat="1" ht="15.75" customHeight="1"/>
    <row r="235" s="40" customFormat="1" ht="15.75" customHeight="1"/>
    <row r="236" s="40" customFormat="1" ht="15.75" customHeight="1"/>
    <row r="237" s="40" customFormat="1" ht="15.75" customHeight="1"/>
    <row r="238" s="40" customFormat="1" ht="15.75" customHeight="1"/>
    <row r="239" s="40" customFormat="1" ht="15.75" customHeight="1"/>
    <row r="240" s="40" customFormat="1" ht="15.75" customHeight="1"/>
    <row r="241" s="40" customFormat="1" ht="15.75" customHeight="1"/>
    <row r="242" s="40" customFormat="1" ht="15.75" customHeight="1"/>
    <row r="243" s="40" customFormat="1" ht="15.75" customHeight="1"/>
    <row r="244" s="40" customFormat="1" ht="15.75" customHeight="1"/>
    <row r="245" s="40" customFormat="1" ht="15.75" customHeight="1"/>
    <row r="246" s="40" customFormat="1" ht="15.75" customHeight="1"/>
    <row r="247" s="40" customFormat="1" ht="15.75" customHeight="1"/>
    <row r="248" s="40" customFormat="1" ht="15.75" customHeight="1"/>
    <row r="249" s="40" customFormat="1" ht="15.75" customHeight="1"/>
    <row r="250" s="40" customFormat="1" ht="15.75" customHeight="1"/>
    <row r="251" s="40" customFormat="1" ht="15.75" customHeight="1"/>
    <row r="252" s="40" customFormat="1" ht="15.75" customHeight="1"/>
    <row r="253" s="40" customFormat="1" ht="15.75" customHeight="1"/>
    <row r="254" s="40" customFormat="1" ht="15.75" customHeight="1"/>
    <row r="255" s="40" customFormat="1" ht="15.75" customHeight="1"/>
    <row r="256" s="40" customFormat="1" ht="15.75" customHeight="1"/>
    <row r="257" s="40" customFormat="1" ht="15.75" customHeight="1"/>
    <row r="258" s="40" customFormat="1" ht="15.75" customHeight="1"/>
    <row r="259" s="40" customFormat="1" ht="15.75" customHeight="1"/>
    <row r="260" s="40" customFormat="1" ht="15.75" customHeight="1"/>
    <row r="261" s="40" customFormat="1" ht="15.75" customHeight="1"/>
    <row r="262" s="40" customFormat="1" ht="15.75" customHeight="1"/>
    <row r="263" s="40" customFormat="1" ht="15.75" customHeight="1"/>
    <row r="264" s="40" customFormat="1" ht="15.75" customHeight="1"/>
    <row r="265" s="40" customFormat="1" ht="15.75" customHeight="1"/>
    <row r="266" s="40" customFormat="1" ht="15.75" customHeight="1"/>
    <row r="267" s="40" customFormat="1" ht="15.75" customHeight="1"/>
    <row r="268" s="40" customFormat="1" ht="15.75" customHeight="1"/>
    <row r="269" s="40" customFormat="1" ht="15.75" customHeight="1"/>
    <row r="270" s="40" customFormat="1" ht="15.75" customHeight="1"/>
    <row r="271" s="40" customFormat="1" ht="15.75" customHeight="1"/>
    <row r="272" s="40" customFormat="1" ht="15.75" customHeight="1"/>
    <row r="273" s="40" customFormat="1" ht="15.75" customHeight="1"/>
    <row r="274" s="40" customFormat="1" ht="15.75" customHeight="1"/>
    <row r="275" s="40" customFormat="1" ht="15.75" customHeight="1"/>
    <row r="276" s="40" customFormat="1" ht="15.75" customHeight="1"/>
    <row r="277" s="40" customFormat="1" ht="15.75" customHeight="1"/>
    <row r="278" s="40" customFormat="1" ht="15.75" customHeight="1"/>
    <row r="279" s="40" customFormat="1" ht="15.75" customHeight="1"/>
    <row r="280" s="40" customFormat="1" ht="15.75" customHeight="1"/>
    <row r="281" s="40" customFormat="1" ht="15.75" customHeight="1"/>
    <row r="282" s="40" customFormat="1" ht="15.75" customHeight="1"/>
    <row r="283" s="40" customFormat="1" ht="15.75" customHeight="1"/>
    <row r="284" s="40" customFormat="1" ht="15.75" customHeight="1"/>
    <row r="285" s="40" customFormat="1" ht="15.75" customHeight="1"/>
    <row r="286" s="40" customFormat="1" ht="15.75" customHeight="1"/>
    <row r="287" s="40" customFormat="1" ht="15.75" customHeight="1"/>
    <row r="288" s="40" customFormat="1" ht="15.75" customHeight="1"/>
    <row r="289" s="40" customFormat="1" ht="15.75" customHeight="1"/>
    <row r="290" s="40" customFormat="1" ht="15.75" customHeight="1"/>
    <row r="291" s="40" customFormat="1" ht="15.75" customHeight="1"/>
    <row r="292" s="40" customFormat="1" ht="15.75" customHeight="1"/>
    <row r="293" s="40" customFormat="1" ht="15.75" customHeight="1"/>
    <row r="294" s="40" customFormat="1" ht="15.75" customHeight="1"/>
    <row r="295" s="40" customFormat="1" ht="15.75" customHeight="1"/>
    <row r="296" s="40" customFormat="1" ht="15.75" customHeight="1"/>
    <row r="297" s="40" customFormat="1" ht="15.75" customHeight="1"/>
    <row r="298" s="40" customFormat="1" ht="15.75" customHeight="1"/>
    <row r="299" s="40" customFormat="1" ht="15.75" customHeight="1"/>
    <row r="300" s="40" customFormat="1" ht="15.75" customHeight="1"/>
    <row r="301" s="40" customFormat="1" ht="15.75" customHeight="1"/>
    <row r="302" s="40" customFormat="1" ht="15.75" customHeight="1"/>
    <row r="303" s="40" customFormat="1" ht="15.75" customHeight="1"/>
    <row r="304" s="40" customFormat="1" ht="15.75" customHeight="1"/>
    <row r="305" s="40" customFormat="1" ht="15.75" customHeight="1"/>
    <row r="306" s="40" customFormat="1" ht="15.75" customHeight="1"/>
    <row r="307" s="40" customFormat="1" ht="15.75" customHeight="1"/>
    <row r="308" s="40" customFormat="1" ht="15.75" customHeight="1"/>
    <row r="309" s="40" customFormat="1" ht="15.75" customHeight="1"/>
    <row r="310" s="40" customFormat="1" ht="15.75" customHeight="1"/>
    <row r="311" s="40" customFormat="1" ht="15.75" customHeight="1"/>
    <row r="312" s="40" customFormat="1" ht="15.75" customHeight="1"/>
    <row r="313" s="40" customFormat="1" ht="15.75" customHeight="1"/>
    <row r="314" s="40" customFormat="1" ht="15.75" customHeight="1"/>
    <row r="315" s="40" customFormat="1" ht="15.75" customHeight="1"/>
    <row r="316" s="40" customFormat="1" ht="15.75" customHeight="1"/>
    <row r="317" s="40" customFormat="1" ht="15.75" customHeight="1"/>
    <row r="318" s="40" customFormat="1" ht="15.75" customHeight="1"/>
    <row r="319" s="40" customFormat="1" ht="15.75" customHeight="1"/>
    <row r="320" s="40" customFormat="1" ht="15.75" customHeight="1"/>
    <row r="321" s="40" customFormat="1" ht="15.75" customHeight="1"/>
    <row r="322" s="40" customFormat="1" ht="15.75" customHeight="1"/>
    <row r="323" s="40" customFormat="1" ht="15.75" customHeight="1"/>
    <row r="324" s="40" customFormat="1" ht="15.75" customHeight="1"/>
    <row r="325" s="40" customFormat="1" ht="15.75" customHeight="1"/>
    <row r="326" s="40" customFormat="1" ht="15.75" customHeight="1"/>
    <row r="327" s="40" customFormat="1" ht="15.75" customHeight="1"/>
    <row r="328" s="40" customFormat="1" ht="15.75" customHeight="1"/>
    <row r="329" s="40" customFormat="1" ht="15.75" customHeight="1"/>
    <row r="330" s="40" customFormat="1" ht="15.75" customHeight="1"/>
    <row r="331" s="40" customFormat="1" ht="15.75" customHeight="1"/>
    <row r="332" s="40" customFormat="1" ht="15.75" customHeight="1"/>
    <row r="333" s="40" customFormat="1" ht="15.75" customHeight="1"/>
    <row r="334" s="40" customFormat="1" ht="15.75" customHeight="1"/>
    <row r="335" s="40" customFormat="1" ht="15.75" customHeight="1"/>
    <row r="336" s="40" customFormat="1" ht="15.75" customHeight="1"/>
    <row r="337" s="40" customFormat="1" ht="15.75" customHeight="1"/>
    <row r="338" s="40" customFormat="1" ht="15.75" customHeight="1"/>
    <row r="339" s="40" customFormat="1" ht="15.75" customHeight="1"/>
    <row r="340" s="40" customFormat="1" ht="15.75" customHeight="1"/>
    <row r="341" s="40" customFormat="1" ht="15.75" customHeight="1"/>
    <row r="342" s="40" customFormat="1" ht="15.75" customHeight="1"/>
    <row r="343" s="40" customFormat="1" ht="15.75" customHeight="1"/>
    <row r="344" s="40" customFormat="1" ht="15.75" customHeight="1"/>
    <row r="345" s="40" customFormat="1" ht="15.75" customHeight="1"/>
    <row r="346" s="40" customFormat="1" ht="15.75" customHeight="1"/>
    <row r="347" s="40" customFormat="1" ht="15.75" customHeight="1"/>
    <row r="348" s="40" customFormat="1" ht="15.75" customHeight="1"/>
    <row r="349" s="40" customFormat="1" ht="15.75" customHeight="1"/>
    <row r="350" s="40" customFormat="1" ht="15.75" customHeight="1"/>
    <row r="351" s="40" customFormat="1" ht="15.75" customHeight="1"/>
    <row r="352" s="40" customFormat="1" ht="15.75" customHeight="1"/>
    <row r="353" s="40" customFormat="1" ht="15.75" customHeight="1"/>
    <row r="354" s="40" customFormat="1" ht="15.75" customHeight="1"/>
    <row r="355" s="40" customFormat="1" ht="15.75" customHeight="1"/>
    <row r="356" s="40" customFormat="1" ht="15.75" customHeight="1"/>
    <row r="357" s="40" customFormat="1" ht="15.75" customHeight="1"/>
    <row r="358" s="40" customFormat="1" ht="15.75" customHeight="1"/>
    <row r="359" s="40" customFormat="1" ht="15.75" customHeight="1"/>
    <row r="360" s="40" customFormat="1" ht="15.75" customHeight="1"/>
    <row r="361" s="40" customFormat="1" ht="15.75" customHeight="1"/>
    <row r="362" s="40" customFormat="1" ht="15.75" customHeight="1"/>
    <row r="363" s="40" customFormat="1" ht="15.75" customHeight="1"/>
    <row r="364" s="40" customFormat="1" ht="15.75" customHeight="1"/>
    <row r="365" s="40" customFormat="1" ht="15.75" customHeight="1"/>
    <row r="366" s="40" customFormat="1" ht="15.75" customHeight="1"/>
    <row r="367" s="40" customFormat="1" ht="15.75" customHeight="1"/>
    <row r="368" s="40" customFormat="1" ht="15.75" customHeight="1"/>
    <row r="369" s="40" customFormat="1" ht="15.75" customHeight="1"/>
    <row r="370" s="40" customFormat="1" ht="15.75" customHeight="1"/>
    <row r="371" s="40" customFormat="1" ht="15.75" customHeight="1"/>
    <row r="372" s="40" customFormat="1" ht="15.75" customHeight="1"/>
    <row r="373" s="40" customFormat="1" ht="15.75" customHeight="1"/>
    <row r="374" s="40" customFormat="1" ht="15.75" customHeight="1"/>
    <row r="375" s="40" customFormat="1" ht="15.75" customHeight="1"/>
    <row r="376" s="40" customFormat="1" ht="15.75" customHeight="1"/>
    <row r="377" s="40" customFormat="1" ht="15.75" customHeight="1"/>
    <row r="378" s="40" customFormat="1" ht="15.75" customHeight="1"/>
    <row r="379" s="40" customFormat="1" ht="15.75" customHeight="1"/>
    <row r="380" s="40" customFormat="1" ht="15.75" customHeight="1"/>
    <row r="381" s="40" customFormat="1" ht="15.75" customHeight="1"/>
    <row r="382" s="40" customFormat="1" ht="15.75" customHeight="1"/>
    <row r="383" s="40" customFormat="1" ht="15.75" customHeight="1"/>
    <row r="384" s="40" customFormat="1" ht="15.75" customHeight="1"/>
    <row r="385" s="40" customFormat="1" ht="15.75" customHeight="1"/>
    <row r="386" s="40" customFormat="1" ht="15.75" customHeight="1"/>
    <row r="387" s="40" customFormat="1" ht="15.75" customHeight="1"/>
    <row r="388" s="40" customFormat="1" ht="15.75" customHeight="1"/>
    <row r="389" s="40" customFormat="1" ht="15.75" customHeight="1"/>
    <row r="390" s="40" customFormat="1" ht="15.75" customHeight="1"/>
    <row r="391" s="40" customFormat="1" ht="15.75" customHeight="1"/>
    <row r="392" s="40" customFormat="1" ht="15.75" customHeight="1"/>
    <row r="393" s="40" customFormat="1" ht="15.75" customHeight="1"/>
    <row r="394" s="40" customFormat="1" ht="15.75" customHeight="1"/>
    <row r="395" s="40" customFormat="1" ht="15.75" customHeight="1"/>
    <row r="396" s="40" customFormat="1" ht="15.75" customHeight="1"/>
    <row r="397" s="40" customFormat="1" ht="15.75" customHeight="1"/>
    <row r="398" s="40" customFormat="1" ht="15.75" customHeight="1"/>
    <row r="399" s="40" customFormat="1" ht="15.75" customHeight="1"/>
    <row r="400" s="40" customFormat="1" ht="15.75" customHeight="1"/>
    <row r="401" s="40" customFormat="1" ht="15.75" customHeight="1"/>
    <row r="402" s="40" customFormat="1" ht="15.75" customHeight="1"/>
    <row r="403" s="40" customFormat="1" ht="15.75" customHeight="1"/>
    <row r="404" s="40" customFormat="1" ht="15.75" customHeight="1"/>
    <row r="405" s="40" customFormat="1" ht="15.75" customHeight="1"/>
    <row r="406" s="40" customFormat="1" ht="15.75" customHeight="1"/>
    <row r="407" s="40" customFormat="1" ht="15.75" customHeight="1"/>
    <row r="408" s="40" customFormat="1" ht="15.75" customHeight="1"/>
    <row r="409" s="40" customFormat="1" ht="15.75" customHeight="1"/>
    <row r="410" s="40" customFormat="1" ht="15.75" customHeight="1"/>
    <row r="411" s="40" customFormat="1" ht="15.75" customHeight="1"/>
    <row r="412" s="40" customFormat="1" ht="15.75" customHeight="1"/>
    <row r="413" s="40" customFormat="1" ht="15.75" customHeight="1"/>
    <row r="414" s="40" customFormat="1" ht="15.75" customHeight="1"/>
    <row r="415" s="40" customFormat="1" ht="15.75" customHeight="1"/>
    <row r="416" s="40" customFormat="1" ht="15.75" customHeight="1"/>
    <row r="417" s="40" customFormat="1" ht="15.75" customHeight="1"/>
    <row r="418" s="40" customFormat="1" ht="15.75" customHeight="1"/>
    <row r="419" s="40" customFormat="1" ht="15.75" customHeight="1"/>
    <row r="420" s="40" customFormat="1" ht="15.75" customHeight="1"/>
    <row r="421" s="40" customFormat="1" ht="15.75" customHeight="1"/>
    <row r="422" s="40" customFormat="1" ht="15.75" customHeight="1"/>
    <row r="423" s="40" customFormat="1" ht="15.75" customHeight="1"/>
    <row r="424" s="40" customFormat="1" ht="15.75" customHeight="1"/>
    <row r="425" s="40" customFormat="1" ht="15.75" customHeight="1"/>
    <row r="426" s="40" customFormat="1" ht="15.75" customHeight="1"/>
    <row r="427" s="40" customFormat="1" ht="15.75" customHeight="1"/>
    <row r="428" s="40" customFormat="1" ht="15.75" customHeight="1"/>
    <row r="429" s="40" customFormat="1" ht="15.75" customHeight="1"/>
    <row r="430" s="40" customFormat="1" ht="15.75" customHeight="1"/>
    <row r="431" s="40" customFormat="1" ht="15.75" customHeight="1"/>
    <row r="432" s="40" customFormat="1" ht="15.75" customHeight="1"/>
    <row r="433" s="40" customFormat="1" ht="15.75" customHeight="1"/>
    <row r="434" s="40" customFormat="1" ht="15.75" customHeight="1"/>
    <row r="435" s="40" customFormat="1" ht="15.75" customHeight="1"/>
    <row r="436" s="40" customFormat="1" ht="15.75" customHeight="1"/>
    <row r="437" s="40" customFormat="1" ht="15.75" customHeight="1"/>
    <row r="438" s="40" customFormat="1" ht="15.75" customHeight="1"/>
    <row r="439" s="40" customFormat="1" ht="15.75" customHeight="1"/>
    <row r="440" s="40" customFormat="1" ht="15.75" customHeight="1"/>
    <row r="441" s="40" customFormat="1" ht="15.75" customHeight="1"/>
    <row r="442" s="40" customFormat="1" ht="15.75" customHeight="1"/>
    <row r="443" s="40" customFormat="1" ht="15.75" customHeight="1"/>
    <row r="444" s="40" customFormat="1" ht="15.75" customHeight="1"/>
    <row r="445" s="40" customFormat="1" ht="15.75" customHeight="1"/>
    <row r="446" s="40" customFormat="1" ht="15.75" customHeight="1"/>
    <row r="447" s="40" customFormat="1" ht="15.75" customHeight="1"/>
    <row r="448" s="40" customFormat="1" ht="15.75" customHeight="1"/>
    <row r="449" s="40" customFormat="1" ht="15.75" customHeight="1"/>
    <row r="450" s="40" customFormat="1" ht="15.75" customHeight="1"/>
    <row r="451" s="40" customFormat="1" ht="15.75" customHeight="1"/>
    <row r="452" s="40" customFormat="1" ht="15.75" customHeight="1"/>
    <row r="453" s="40" customFormat="1" ht="15.75" customHeight="1"/>
    <row r="454" s="40" customFormat="1" ht="15.75" customHeight="1"/>
    <row r="455" s="40" customFormat="1" ht="15.75" customHeight="1"/>
    <row r="456" s="40" customFormat="1" ht="15.75" customHeight="1"/>
    <row r="457" s="40" customFormat="1" ht="15.75" customHeight="1"/>
    <row r="458" s="40" customFormat="1" ht="15.75" customHeight="1"/>
    <row r="459" s="40" customFormat="1" ht="15.75" customHeight="1"/>
    <row r="460" s="40" customFormat="1" ht="15.75" customHeight="1"/>
    <row r="461" s="40" customFormat="1" ht="15.75" customHeight="1"/>
    <row r="462" s="40" customFormat="1" ht="15.75" customHeight="1"/>
    <row r="463" s="40" customFormat="1" ht="15.75" customHeight="1"/>
    <row r="464" s="40" customFormat="1" ht="15.75" customHeight="1"/>
    <row r="465" s="40" customFormat="1" ht="15.75" customHeight="1"/>
    <row r="466" s="40" customFormat="1" ht="15.75" customHeight="1"/>
    <row r="467" s="40" customFormat="1" ht="15.75" customHeight="1"/>
    <row r="468" s="40" customFormat="1" ht="15.75" customHeight="1"/>
    <row r="469" s="40" customFormat="1" ht="15.75" customHeight="1"/>
    <row r="470" s="40" customFormat="1" ht="15.75" customHeight="1"/>
    <row r="471" s="40" customFormat="1" ht="15.75" customHeight="1"/>
    <row r="472" s="40" customFormat="1" ht="15.75" customHeight="1"/>
    <row r="473" s="40" customFormat="1" ht="15.75" customHeight="1"/>
    <row r="474" s="40" customFormat="1" ht="15.75" customHeight="1"/>
    <row r="475" s="40" customFormat="1" ht="15.75" customHeight="1"/>
    <row r="476" s="40" customFormat="1" ht="15.75" customHeight="1"/>
    <row r="477" s="40" customFormat="1" ht="15.75" customHeight="1"/>
    <row r="478" s="40" customFormat="1" ht="15.75" customHeight="1"/>
    <row r="479" s="40" customFormat="1" ht="15.75" customHeight="1"/>
    <row r="480" s="40" customFormat="1" ht="15.75" customHeight="1"/>
    <row r="481" s="40" customFormat="1" ht="15.75" customHeight="1"/>
    <row r="482" s="40" customFormat="1" ht="15.75" customHeight="1"/>
    <row r="483" s="40" customFormat="1" ht="15.75" customHeight="1"/>
    <row r="484" s="40" customFormat="1" ht="15.75" customHeight="1"/>
    <row r="485" s="40" customFormat="1" ht="15.75" customHeight="1"/>
    <row r="486" s="40" customFormat="1" ht="15.75" customHeight="1"/>
    <row r="487" s="40" customFormat="1" ht="15.75" customHeight="1"/>
    <row r="488" s="40" customFormat="1" ht="15.75" customHeight="1"/>
    <row r="489" s="40" customFormat="1" ht="15.75" customHeight="1"/>
    <row r="490" s="40" customFormat="1" ht="15.75" customHeight="1"/>
    <row r="491" s="40" customFormat="1" ht="15.75" customHeight="1"/>
    <row r="492" s="40" customFormat="1" ht="15.75" customHeight="1"/>
    <row r="493" s="40" customFormat="1" ht="15.75" customHeight="1"/>
    <row r="494" s="40" customFormat="1" ht="15.75" customHeight="1"/>
    <row r="495" s="40" customFormat="1" ht="15.75" customHeight="1"/>
    <row r="496" s="40" customFormat="1" ht="15.75" customHeight="1"/>
    <row r="497" s="40" customFormat="1" ht="15.75" customHeight="1"/>
    <row r="498" s="40" customFormat="1" ht="15.75" customHeight="1"/>
    <row r="499" s="40" customFormat="1" ht="15.75" customHeight="1"/>
    <row r="500" s="40" customFormat="1" ht="15.75" customHeight="1"/>
    <row r="501" s="40" customFormat="1" ht="15.75" customHeight="1"/>
    <row r="502" s="40" customFormat="1" ht="15.75" customHeight="1"/>
    <row r="503" s="40" customFormat="1" ht="15.75" customHeight="1"/>
    <row r="504" s="40" customFormat="1" ht="15.75" customHeight="1"/>
    <row r="505" s="40" customFormat="1" ht="15.75" customHeight="1"/>
    <row r="506" s="40" customFormat="1" ht="15.75" customHeight="1"/>
    <row r="507" s="40" customFormat="1" ht="15.75" customHeight="1"/>
    <row r="508" s="40" customFormat="1" ht="15.75" customHeight="1"/>
    <row r="509" s="40" customFormat="1" ht="15.75" customHeight="1"/>
    <row r="510" s="40" customFormat="1" ht="15.75" customHeight="1"/>
    <row r="511" s="40" customFormat="1" ht="15.75" customHeight="1"/>
    <row r="512" s="40" customFormat="1" ht="15.75" customHeight="1"/>
    <row r="513" s="40" customFormat="1" ht="15.75" customHeight="1"/>
    <row r="514" s="40" customFormat="1" ht="15.75" customHeight="1"/>
    <row r="515" s="40" customFormat="1" ht="15.75" customHeight="1"/>
    <row r="516" s="40" customFormat="1" ht="15.75" customHeight="1"/>
    <row r="517" s="40" customFormat="1" ht="15.75" customHeight="1"/>
    <row r="518" s="40" customFormat="1" ht="15.75" customHeight="1"/>
    <row r="519" s="40" customFormat="1" ht="15.75" customHeight="1"/>
    <row r="520" s="40" customFormat="1" ht="15.75" customHeight="1"/>
    <row r="521" s="40" customFormat="1" ht="15.75" customHeight="1"/>
    <row r="522" s="40" customFormat="1" ht="15.75" customHeight="1"/>
    <row r="523" s="40" customFormat="1" ht="15.75" customHeight="1"/>
    <row r="524" s="40" customFormat="1" ht="15.75" customHeight="1"/>
    <row r="525" s="40" customFormat="1" ht="15.75" customHeight="1"/>
    <row r="526" s="40" customFormat="1" ht="15.75" customHeight="1"/>
    <row r="527" s="40" customFormat="1" ht="15.75" customHeight="1"/>
    <row r="528" s="40" customFormat="1" ht="15.75" customHeight="1"/>
    <row r="529" s="40" customFormat="1" ht="15.75" customHeight="1"/>
    <row r="530" s="40" customFormat="1" ht="15.75" customHeight="1"/>
    <row r="531" s="40" customFormat="1" ht="15.75" customHeight="1"/>
    <row r="532" s="40" customFormat="1" ht="15.75" customHeight="1"/>
    <row r="533" s="40" customFormat="1" ht="15.75" customHeight="1"/>
    <row r="534" s="40" customFormat="1" ht="15.75" customHeight="1"/>
    <row r="535" s="40" customFormat="1" ht="15.75" customHeight="1"/>
    <row r="536" s="40" customFormat="1" ht="15.75" customHeight="1"/>
    <row r="537" s="40" customFormat="1" ht="15.75" customHeight="1"/>
    <row r="538" s="40" customFormat="1" ht="15.75" customHeight="1"/>
    <row r="539" s="40" customFormat="1" ht="15.75" customHeight="1"/>
    <row r="540" s="40" customFormat="1" ht="15.75" customHeight="1"/>
    <row r="541" s="40" customFormat="1" ht="15.75" customHeight="1"/>
    <row r="542" s="40" customFormat="1" ht="15.75" customHeight="1"/>
    <row r="543" s="40" customFormat="1" ht="15.75" customHeight="1"/>
    <row r="544" s="40" customFormat="1" ht="15.75" customHeight="1"/>
    <row r="545" s="40" customFormat="1" ht="15.75" customHeight="1"/>
    <row r="546" s="40" customFormat="1" ht="15.75" customHeight="1"/>
    <row r="547" s="40" customFormat="1" ht="15.75" customHeight="1"/>
    <row r="548" s="40" customFormat="1" ht="15.75" customHeight="1"/>
    <row r="549" s="40" customFormat="1" ht="15.75" customHeight="1"/>
    <row r="550" s="40" customFormat="1" ht="15.75" customHeight="1"/>
    <row r="551" s="40" customFormat="1" ht="15.75" customHeight="1"/>
    <row r="552" s="40" customFormat="1" ht="15.75" customHeight="1"/>
    <row r="553" s="40" customFormat="1" ht="15.75" customHeight="1"/>
    <row r="554" s="40" customFormat="1" ht="15.75" customHeight="1"/>
    <row r="555" s="40" customFormat="1" ht="15.75" customHeight="1"/>
    <row r="556" s="40" customFormat="1" ht="15.75" customHeight="1"/>
    <row r="557" s="40" customFormat="1" ht="15.75" customHeight="1"/>
    <row r="558" s="40" customFormat="1" ht="15.75" customHeight="1"/>
    <row r="559" s="40" customFormat="1" ht="15.75" customHeight="1"/>
    <row r="560" s="40" customFormat="1" ht="15.75" customHeight="1"/>
    <row r="561" s="40" customFormat="1" ht="15.75" customHeight="1"/>
    <row r="562" s="40" customFormat="1" ht="15.75" customHeight="1"/>
    <row r="563" s="40" customFormat="1" ht="15.75" customHeight="1"/>
    <row r="564" s="40" customFormat="1" ht="15.75" customHeight="1"/>
    <row r="565" s="40" customFormat="1" ht="15.75" customHeight="1"/>
    <row r="566" s="40" customFormat="1" ht="15.75" customHeight="1"/>
    <row r="567" s="40" customFormat="1" ht="15.75" customHeight="1"/>
    <row r="568" s="40" customFormat="1" ht="15.75" customHeight="1"/>
    <row r="569" s="40" customFormat="1" ht="15.75" customHeight="1"/>
    <row r="570" s="40" customFormat="1" ht="15.75" customHeight="1"/>
    <row r="571" s="40" customFormat="1" ht="15.75" customHeight="1"/>
    <row r="572" s="40" customFormat="1" ht="15.75" customHeight="1"/>
    <row r="573" s="40" customFormat="1" ht="15.75" customHeight="1"/>
    <row r="574" s="40" customFormat="1" ht="15.75" customHeight="1"/>
    <row r="575" s="40" customFormat="1" ht="15.75" customHeight="1"/>
    <row r="576" s="40" customFormat="1" ht="15.75" customHeight="1"/>
    <row r="577" s="40" customFormat="1" ht="15.75" customHeight="1"/>
    <row r="578" s="40" customFormat="1" ht="15.75" customHeight="1"/>
    <row r="579" s="40" customFormat="1" ht="15.75" customHeight="1"/>
    <row r="580" s="40" customFormat="1" ht="15.75" customHeight="1"/>
    <row r="581" s="40" customFormat="1" ht="15.75" customHeight="1"/>
    <row r="582" s="40" customFormat="1" ht="15.75" customHeight="1"/>
    <row r="583" s="40" customFormat="1" ht="15.75" customHeight="1"/>
    <row r="584" s="40" customFormat="1" ht="15.75" customHeight="1"/>
    <row r="585" s="40" customFormat="1" ht="15.75" customHeight="1"/>
    <row r="586" s="40" customFormat="1" ht="15.75" customHeight="1"/>
    <row r="587" s="40" customFormat="1" ht="15.75" customHeight="1"/>
    <row r="588" s="40" customFormat="1" ht="15.75" customHeight="1"/>
    <row r="589" s="40" customFormat="1" ht="15.75" customHeight="1"/>
    <row r="590" s="40" customFormat="1" ht="15.75" customHeight="1"/>
    <row r="591" s="40" customFormat="1" ht="15.75" customHeight="1"/>
    <row r="592" s="40" customFormat="1" ht="15.75" customHeight="1"/>
    <row r="593" s="40" customFormat="1" ht="15.75" customHeight="1"/>
    <row r="594" s="40" customFormat="1" ht="15.75" customHeight="1"/>
    <row r="595" s="40" customFormat="1" ht="15.75" customHeight="1"/>
    <row r="596" s="40" customFormat="1" ht="15.75" customHeight="1"/>
    <row r="597" s="40" customFormat="1" ht="15.75" customHeight="1"/>
    <row r="598" s="40" customFormat="1" ht="15.75" customHeight="1"/>
    <row r="599" s="40" customFormat="1" ht="15.75" customHeight="1"/>
    <row r="600" s="40" customFormat="1" ht="15.75" customHeight="1"/>
    <row r="601" s="40" customFormat="1" ht="15.75" customHeight="1"/>
    <row r="602" s="40" customFormat="1" ht="15.75" customHeight="1"/>
    <row r="603" s="40" customFormat="1" ht="15.75" customHeight="1"/>
    <row r="604" s="40" customFormat="1" ht="15.75" customHeight="1"/>
    <row r="605" s="40" customFormat="1" ht="15.75" customHeight="1"/>
    <row r="606" s="40" customFormat="1" ht="15.75" customHeight="1"/>
    <row r="607" s="40" customFormat="1" ht="15.75" customHeight="1"/>
    <row r="608" s="40" customFormat="1" ht="15.75" customHeight="1"/>
    <row r="609" s="40" customFormat="1" ht="15.75" customHeight="1"/>
    <row r="610" s="40" customFormat="1" ht="15.75" customHeight="1"/>
    <row r="611" s="40" customFormat="1" ht="15.75" customHeight="1"/>
    <row r="612" s="40" customFormat="1" ht="15.75" customHeight="1"/>
    <row r="613" s="40" customFormat="1" ht="15.75" customHeight="1"/>
    <row r="614" s="40" customFormat="1" ht="15.75" customHeight="1"/>
    <row r="615" s="40" customFormat="1" ht="15.75" customHeight="1"/>
    <row r="616" s="40" customFormat="1" ht="15.75" customHeight="1"/>
    <row r="617" s="40" customFormat="1" ht="15.75" customHeight="1"/>
    <row r="618" s="40" customFormat="1" ht="15.75" customHeight="1"/>
    <row r="619" s="40" customFormat="1" ht="15.75" customHeight="1"/>
    <row r="620" s="40" customFormat="1" ht="15.75" customHeight="1"/>
    <row r="621" s="40" customFormat="1" ht="15.75" customHeight="1"/>
    <row r="622" s="40" customFormat="1" ht="15.75" customHeight="1"/>
    <row r="623" s="40" customFormat="1" ht="15.75" customHeight="1"/>
    <row r="624" s="40" customFormat="1" ht="15.75" customHeight="1"/>
    <row r="625" s="40" customFormat="1" ht="15.75" customHeight="1"/>
    <row r="626" s="40" customFormat="1" ht="15.75" customHeight="1"/>
    <row r="627" s="40" customFormat="1" ht="15.75" customHeight="1"/>
    <row r="628" s="40" customFormat="1" ht="15.75" customHeight="1"/>
    <row r="629" s="40" customFormat="1" ht="15.75" customHeight="1"/>
    <row r="630" s="40" customFormat="1" ht="15.75" customHeight="1"/>
    <row r="631" s="40" customFormat="1" ht="15.75" customHeight="1"/>
    <row r="632" s="40" customFormat="1" ht="15.75" customHeight="1"/>
    <row r="633" s="40" customFormat="1" ht="15.75" customHeight="1"/>
    <row r="634" s="40" customFormat="1" ht="15.75" customHeight="1"/>
    <row r="635" s="40" customFormat="1" ht="15.75" customHeight="1"/>
    <row r="636" s="40" customFormat="1" ht="15.75" customHeight="1"/>
    <row r="637" s="40" customFormat="1" ht="15.75" customHeight="1"/>
    <row r="638" s="40" customFormat="1" ht="15.75" customHeight="1"/>
    <row r="639" s="40" customFormat="1" ht="15.75" customHeight="1"/>
    <row r="640" s="40" customFormat="1" ht="15.75" customHeight="1"/>
    <row r="641" s="40" customFormat="1" ht="15.75" customHeight="1"/>
    <row r="642" s="40" customFormat="1" ht="15.75" customHeight="1"/>
    <row r="643" s="40" customFormat="1" ht="15.75" customHeight="1"/>
    <row r="644" s="40" customFormat="1" ht="15.75" customHeight="1"/>
    <row r="645" s="40" customFormat="1" ht="15.75" customHeight="1"/>
    <row r="646" s="40" customFormat="1" ht="15.75" customHeight="1"/>
    <row r="647" s="40" customFormat="1" ht="15.75" customHeight="1"/>
    <row r="648" s="40" customFormat="1" ht="15.75" customHeight="1"/>
    <row r="649" s="40" customFormat="1" ht="15.75" customHeight="1"/>
    <row r="650" s="40" customFormat="1" ht="15.75" customHeight="1"/>
    <row r="651" s="40" customFormat="1" ht="15.75" customHeight="1"/>
    <row r="652" s="40" customFormat="1" ht="15.75" customHeight="1"/>
    <row r="653" s="40" customFormat="1" ht="15.75" customHeight="1"/>
    <row r="654" s="40" customFormat="1" ht="15.75" customHeight="1"/>
    <row r="655" s="40" customFormat="1" ht="15.75" customHeight="1"/>
    <row r="656" s="40" customFormat="1" ht="15.75" customHeight="1"/>
    <row r="657" s="40" customFormat="1" ht="15.75" customHeight="1"/>
    <row r="658" s="40" customFormat="1" ht="15.75" customHeight="1"/>
    <row r="659" s="40" customFormat="1" ht="15.75" customHeight="1"/>
    <row r="660" s="40" customFormat="1" ht="15.75" customHeight="1"/>
    <row r="661" s="40" customFormat="1" ht="15.75" customHeight="1"/>
    <row r="662" s="40" customFormat="1" ht="15.75" customHeight="1"/>
    <row r="663" s="40" customFormat="1" ht="15.75" customHeight="1"/>
    <row r="664" s="40" customFormat="1" ht="15.75" customHeight="1"/>
    <row r="665" s="40" customFormat="1" ht="15.75" customHeight="1"/>
    <row r="666" s="40" customFormat="1" ht="15.75" customHeight="1"/>
    <row r="667" s="40" customFormat="1" ht="15.75" customHeight="1"/>
    <row r="668" s="40" customFormat="1" ht="15.75" customHeight="1"/>
    <row r="669" s="40" customFormat="1" ht="15.75" customHeight="1"/>
    <row r="670" s="40" customFormat="1" ht="15.75" customHeight="1"/>
    <row r="671" s="40" customFormat="1" ht="15.75" customHeight="1"/>
    <row r="672" s="40" customFormat="1" ht="15.75" customHeight="1"/>
    <row r="673" s="40" customFormat="1" ht="15.75" customHeight="1"/>
    <row r="674" s="40" customFormat="1" ht="15.75" customHeight="1"/>
    <row r="675" s="40" customFormat="1" ht="15.75" customHeight="1"/>
    <row r="676" s="40" customFormat="1" ht="15.75" customHeight="1"/>
    <row r="677" s="40" customFormat="1" ht="15.75" customHeight="1"/>
    <row r="678" s="40" customFormat="1" ht="15.75" customHeight="1"/>
    <row r="679" s="40" customFormat="1" ht="15.75" customHeight="1"/>
    <row r="680" s="40" customFormat="1" ht="15.75" customHeight="1"/>
    <row r="681" s="40" customFormat="1" ht="15.75" customHeight="1"/>
    <row r="682" s="40" customFormat="1" ht="15.75" customHeight="1"/>
    <row r="683" s="40" customFormat="1" ht="15.75" customHeight="1"/>
    <row r="684" s="40" customFormat="1" ht="15.75" customHeight="1"/>
    <row r="685" s="40" customFormat="1" ht="15.75" customHeight="1"/>
    <row r="686" s="40" customFormat="1" ht="15.75" customHeight="1"/>
    <row r="687" s="40" customFormat="1" ht="15.75" customHeight="1"/>
    <row r="688" s="40" customFormat="1" ht="15.75" customHeight="1"/>
    <row r="689" s="40" customFormat="1" ht="15.75" customHeight="1"/>
    <row r="690" s="40" customFormat="1" ht="15.75" customHeight="1"/>
    <row r="691" s="40" customFormat="1" ht="15.75" customHeight="1"/>
    <row r="692" s="40" customFormat="1" ht="15.75" customHeight="1"/>
    <row r="693" s="40" customFormat="1" ht="15.75" customHeight="1"/>
    <row r="694" s="40" customFormat="1" ht="15.75" customHeight="1"/>
    <row r="695" s="40" customFormat="1" ht="15.75" customHeight="1"/>
    <row r="696" s="40" customFormat="1" ht="15.75" customHeight="1"/>
    <row r="697" s="40" customFormat="1" ht="15.75" customHeight="1"/>
    <row r="698" s="40" customFormat="1" ht="15.75" customHeight="1"/>
    <row r="699" s="40" customFormat="1" ht="15.75" customHeight="1"/>
    <row r="700" s="40" customFormat="1" ht="15.75" customHeight="1"/>
    <row r="701" s="40" customFormat="1" ht="15.75" customHeight="1"/>
    <row r="702" s="40" customFormat="1" ht="15.75" customHeight="1"/>
    <row r="703" s="40" customFormat="1" ht="15.75" customHeight="1"/>
    <row r="704" s="40" customFormat="1" ht="15.75" customHeight="1"/>
    <row r="705" s="40" customFormat="1" ht="15.75" customHeight="1"/>
    <row r="706" s="40" customFormat="1" ht="15.75" customHeight="1"/>
    <row r="707" s="40" customFormat="1" ht="15.75" customHeight="1"/>
    <row r="708" s="40" customFormat="1" ht="15.75" customHeight="1"/>
    <row r="709" s="40" customFormat="1" ht="15.75" customHeight="1"/>
    <row r="710" s="40" customFormat="1" ht="15.75" customHeight="1"/>
    <row r="711" s="40" customFormat="1" ht="15.75" customHeight="1"/>
    <row r="712" s="40" customFormat="1" ht="15.75" customHeight="1"/>
    <row r="713" s="40" customFormat="1" ht="15.75" customHeight="1"/>
    <row r="714" s="40" customFormat="1" ht="15.75" customHeight="1"/>
    <row r="715" s="40" customFormat="1" ht="15.75" customHeight="1"/>
    <row r="716" s="40" customFormat="1" ht="15.75" customHeight="1"/>
    <row r="717" s="40" customFormat="1" ht="15.75" customHeight="1"/>
    <row r="718" s="40" customFormat="1" ht="15.75" customHeight="1"/>
    <row r="719" s="40" customFormat="1" ht="15.75" customHeight="1"/>
    <row r="720" s="40" customFormat="1" ht="15.75" customHeight="1"/>
    <row r="721" s="40" customFormat="1" ht="15.75" customHeight="1"/>
    <row r="722" s="40" customFormat="1" ht="15.75" customHeight="1"/>
    <row r="723" s="40" customFormat="1" ht="15.75" customHeight="1"/>
    <row r="724" s="40" customFormat="1" ht="15.75" customHeight="1"/>
    <row r="725" s="40" customFormat="1" ht="15.75" customHeight="1"/>
    <row r="726" s="40" customFormat="1" ht="15.75" customHeight="1"/>
    <row r="727" s="40" customFormat="1" ht="15.75" customHeight="1"/>
    <row r="728" s="40" customFormat="1" ht="15.75" customHeight="1"/>
    <row r="729" s="40" customFormat="1" ht="15.75" customHeight="1"/>
    <row r="730" s="40" customFormat="1" ht="15.75" customHeight="1"/>
    <row r="731" s="40" customFormat="1" ht="15.75" customHeight="1"/>
    <row r="732" s="40" customFormat="1" ht="15.75" customHeight="1"/>
    <row r="733" s="40" customFormat="1" ht="15.75" customHeight="1"/>
    <row r="734" s="40" customFormat="1" ht="15.75" customHeight="1"/>
    <row r="735" s="40" customFormat="1" ht="15.75" customHeight="1"/>
    <row r="736" s="40" customFormat="1" ht="15.75" customHeight="1"/>
    <row r="737" s="40" customFormat="1" ht="15.75" customHeight="1"/>
    <row r="738" s="40" customFormat="1" ht="15.75" customHeight="1"/>
    <row r="739" s="40" customFormat="1" ht="15.75" customHeight="1"/>
    <row r="740" s="40" customFormat="1" ht="15.75" customHeight="1"/>
    <row r="741" s="40" customFormat="1" ht="15.75" customHeight="1"/>
    <row r="742" s="40" customFormat="1" ht="15.75" customHeight="1"/>
    <row r="743" s="40" customFormat="1" ht="15.75" customHeight="1"/>
    <row r="744" s="40" customFormat="1" ht="15.75" customHeight="1"/>
    <row r="745" s="40" customFormat="1" ht="15.75" customHeight="1"/>
    <row r="746" s="40" customFormat="1" ht="15.75" customHeight="1"/>
    <row r="747" s="40" customFormat="1" ht="15.75" customHeight="1"/>
    <row r="748" s="40" customFormat="1" ht="15.75" customHeight="1"/>
    <row r="749" s="40" customFormat="1" ht="15.75" customHeight="1"/>
    <row r="750" s="40" customFormat="1" ht="15.75" customHeight="1"/>
    <row r="751" s="40" customFormat="1" ht="15.75" customHeight="1"/>
    <row r="752" s="40" customFormat="1" ht="15.75" customHeight="1"/>
    <row r="753" s="40" customFormat="1" ht="15.75" customHeight="1"/>
    <row r="754" s="40" customFormat="1" ht="15.75" customHeight="1"/>
    <row r="755" s="40" customFormat="1" ht="15.75" customHeight="1"/>
    <row r="756" s="40" customFormat="1" ht="15.75" customHeight="1"/>
    <row r="757" s="40" customFormat="1" ht="15.75" customHeight="1"/>
    <row r="758" s="40" customFormat="1" ht="15.75" customHeight="1"/>
    <row r="759" s="40" customFormat="1" ht="15.75" customHeight="1"/>
    <row r="760" s="40" customFormat="1" ht="15.75" customHeight="1"/>
    <row r="761" s="40" customFormat="1" ht="15.75" customHeight="1"/>
    <row r="762" s="40" customFormat="1" ht="15.75" customHeight="1"/>
    <row r="763" s="40" customFormat="1" ht="15.75" customHeight="1"/>
    <row r="764" s="40" customFormat="1" ht="15.75" customHeight="1"/>
    <row r="765" s="40" customFormat="1" ht="15.75" customHeight="1"/>
    <row r="766" s="40" customFormat="1" ht="15.75" customHeight="1"/>
    <row r="767" s="40" customFormat="1" ht="15.75" customHeight="1"/>
    <row r="768" s="40" customFormat="1" ht="15.75" customHeight="1"/>
    <row r="769" s="40" customFormat="1" ht="15.75" customHeight="1"/>
    <row r="770" s="40" customFormat="1" ht="15.75" customHeight="1"/>
    <row r="771" s="40" customFormat="1" ht="15.75" customHeight="1"/>
    <row r="772" s="40" customFormat="1" ht="15.75" customHeight="1"/>
    <row r="773" s="40" customFormat="1" ht="15.75" customHeight="1"/>
    <row r="774" s="40" customFormat="1" ht="15.75" customHeight="1"/>
    <row r="775" s="40" customFormat="1" ht="15.75" customHeight="1"/>
    <row r="776" s="40" customFormat="1" ht="15.75" customHeight="1"/>
    <row r="777" s="40" customFormat="1" ht="15.75" customHeight="1"/>
    <row r="778" s="40" customFormat="1" ht="15.75" customHeight="1"/>
    <row r="779" s="40" customFormat="1" ht="15.75" customHeight="1"/>
    <row r="780" s="40" customFormat="1" ht="15.75" customHeight="1"/>
    <row r="781" s="40" customFormat="1" ht="15.75" customHeight="1"/>
    <row r="782" s="40" customFormat="1" ht="15.75" customHeight="1"/>
    <row r="783" s="40" customFormat="1" ht="15.75" customHeight="1"/>
    <row r="784" s="40" customFormat="1" ht="15.75" customHeight="1"/>
    <row r="785" s="40" customFormat="1" ht="15.75" customHeight="1"/>
    <row r="786" s="40" customFormat="1" ht="15.75" customHeight="1"/>
    <row r="787" s="40" customFormat="1" ht="15.75" customHeight="1"/>
    <row r="788" s="40" customFormat="1" ht="15.75" customHeight="1"/>
    <row r="789" s="40" customFormat="1" ht="15.75" customHeight="1"/>
    <row r="790" s="40" customFormat="1" ht="15.75" customHeight="1"/>
    <row r="791" s="40" customFormat="1" ht="15.75" customHeight="1"/>
    <row r="792" s="40" customFormat="1" ht="15.75" customHeight="1"/>
    <row r="793" s="40" customFormat="1" ht="15.75" customHeight="1"/>
    <row r="794" s="40" customFormat="1" ht="15.75" customHeight="1"/>
    <row r="795" s="40" customFormat="1" ht="15.75" customHeight="1"/>
    <row r="796" s="40" customFormat="1" ht="15.75" customHeight="1"/>
    <row r="797" s="40" customFormat="1" ht="15.75" customHeight="1"/>
    <row r="798" s="40" customFormat="1" ht="15.75" customHeight="1"/>
    <row r="799" s="40" customFormat="1" ht="15.75" customHeight="1"/>
    <row r="800" s="40" customFormat="1" ht="15.75" customHeight="1"/>
    <row r="801" s="40" customFormat="1" ht="15.75" customHeight="1"/>
    <row r="802" s="40" customFormat="1" ht="15.75" customHeight="1"/>
    <row r="803" s="40" customFormat="1" ht="15.75" customHeight="1"/>
    <row r="804" s="40" customFormat="1" ht="15.75" customHeight="1"/>
    <row r="805" s="40" customFormat="1" ht="15.75" customHeight="1"/>
    <row r="806" s="40" customFormat="1" ht="15.75" customHeight="1"/>
    <row r="807" s="40" customFormat="1" ht="15.75" customHeight="1"/>
    <row r="808" s="40" customFormat="1" ht="15.75" customHeight="1"/>
    <row r="809" s="40" customFormat="1" ht="15.75" customHeight="1"/>
    <row r="810" s="40" customFormat="1" ht="15.75" customHeight="1"/>
    <row r="811" s="40" customFormat="1" ht="15.75" customHeight="1"/>
    <row r="812" s="40" customFormat="1" ht="15.75" customHeight="1"/>
    <row r="813" s="40" customFormat="1" ht="15.75" customHeight="1"/>
    <row r="814" s="40" customFormat="1" ht="15.75" customHeight="1"/>
    <row r="815" s="40" customFormat="1" ht="15.75" customHeight="1"/>
    <row r="816" s="40" customFormat="1" ht="15.75" customHeight="1"/>
    <row r="817" s="40" customFormat="1" ht="15.75" customHeight="1"/>
    <row r="818" s="40" customFormat="1" ht="15.75" customHeight="1"/>
    <row r="819" s="40" customFormat="1" ht="15.75" customHeight="1"/>
    <row r="820" s="40" customFormat="1" ht="15.75" customHeight="1"/>
    <row r="821" s="40" customFormat="1" ht="15.75" customHeight="1"/>
    <row r="822" s="40" customFormat="1" ht="15.75" customHeight="1"/>
    <row r="823" s="40" customFormat="1" ht="15.75" customHeight="1"/>
    <row r="824" s="40" customFormat="1" ht="15.75" customHeight="1"/>
    <row r="825" s="40" customFormat="1" ht="15.75" customHeight="1"/>
    <row r="826" s="40" customFormat="1" ht="15.75" customHeight="1"/>
    <row r="827" s="40" customFormat="1" ht="15.75" customHeight="1"/>
    <row r="828" s="40" customFormat="1" ht="15.75" customHeight="1"/>
    <row r="829" s="40" customFormat="1" ht="15.75" customHeight="1"/>
    <row r="830" s="40" customFormat="1" ht="15.75" customHeight="1"/>
    <row r="831" s="40" customFormat="1" ht="15.75" customHeight="1"/>
    <row r="832" s="40" customFormat="1" ht="15.75" customHeight="1"/>
    <row r="833" s="40" customFormat="1" ht="15.75" customHeight="1"/>
    <row r="834" s="40" customFormat="1" ht="15.75" customHeight="1"/>
    <row r="835" s="40" customFormat="1" ht="15.75" customHeight="1"/>
    <row r="836" s="40" customFormat="1" ht="15.75" customHeight="1"/>
    <row r="837" s="40" customFormat="1" ht="15.75" customHeight="1"/>
    <row r="838" s="40" customFormat="1" ht="15.75" customHeight="1"/>
    <row r="839" s="40" customFormat="1" ht="15.75" customHeight="1"/>
    <row r="840" s="40" customFormat="1" ht="15.75" customHeight="1"/>
    <row r="841" s="40" customFormat="1" ht="15.75" customHeight="1"/>
    <row r="842" s="40" customFormat="1" ht="15.75" customHeight="1"/>
    <row r="843" s="40" customFormat="1" ht="15.75" customHeight="1"/>
    <row r="844" s="40" customFormat="1" ht="15.75" customHeight="1"/>
    <row r="845" s="40" customFormat="1" ht="15.75" customHeight="1"/>
    <row r="846" s="40" customFormat="1" ht="15.75" customHeight="1"/>
    <row r="847" s="40" customFormat="1" ht="15.75" customHeight="1"/>
    <row r="848" s="40" customFormat="1" ht="15.75" customHeight="1"/>
    <row r="849" s="40" customFormat="1" ht="15.75" customHeight="1"/>
    <row r="850" s="40" customFormat="1" ht="15.75" customHeight="1"/>
    <row r="851" s="40" customFormat="1" ht="15.75" customHeight="1"/>
    <row r="852" s="40" customFormat="1" ht="15.75" customHeight="1"/>
    <row r="853" s="40" customFormat="1" ht="15.75" customHeight="1"/>
    <row r="854" s="40" customFormat="1" ht="15.75" customHeight="1"/>
    <row r="855" s="40" customFormat="1" ht="15.75" customHeight="1"/>
    <row r="856" s="40" customFormat="1" ht="15.75" customHeight="1"/>
    <row r="857" s="40" customFormat="1" ht="15.75" customHeight="1"/>
    <row r="858" s="40" customFormat="1" ht="15.75" customHeight="1"/>
    <row r="859" s="40" customFormat="1" ht="15.75" customHeight="1"/>
    <row r="860" s="40" customFormat="1" ht="15.75" customHeight="1"/>
    <row r="861" s="40" customFormat="1" ht="15.75" customHeight="1"/>
    <row r="862" s="40" customFormat="1" ht="15.75" customHeight="1"/>
    <row r="863" s="40" customFormat="1" ht="15.75" customHeight="1"/>
    <row r="864" s="40" customFormat="1" ht="15.75" customHeight="1"/>
    <row r="865" s="40" customFormat="1" ht="15.75" customHeight="1"/>
    <row r="866" s="40" customFormat="1" ht="15.75" customHeight="1"/>
    <row r="867" s="40" customFormat="1" ht="15.75" customHeight="1"/>
    <row r="868" s="40" customFormat="1" ht="15.75" customHeight="1"/>
    <row r="869" s="40" customFormat="1" ht="15.75" customHeight="1"/>
    <row r="870" s="40" customFormat="1" ht="15.75" customHeight="1"/>
    <row r="871" s="40" customFormat="1" ht="15.75" customHeight="1"/>
    <row r="872" s="40" customFormat="1" ht="15.75" customHeight="1"/>
    <row r="873" s="40" customFormat="1" ht="15.75" customHeight="1"/>
    <row r="874" s="40" customFormat="1" ht="15.75" customHeight="1"/>
    <row r="875" s="40" customFormat="1" ht="15.75" customHeight="1"/>
    <row r="876" s="40" customFormat="1" ht="15.75" customHeight="1"/>
    <row r="877" s="40" customFormat="1" ht="15.75" customHeight="1"/>
    <row r="878" s="40" customFormat="1" ht="15.75" customHeight="1"/>
    <row r="879" s="40" customFormat="1" ht="15.75" customHeight="1"/>
    <row r="880" s="40" customFormat="1" ht="15.75" customHeight="1"/>
    <row r="881" s="40" customFormat="1" ht="15.75" customHeight="1"/>
    <row r="882" s="40" customFormat="1" ht="15.75" customHeight="1"/>
    <row r="883" s="40" customFormat="1" ht="15.75" customHeight="1"/>
    <row r="884" s="40" customFormat="1" ht="15.75" customHeight="1"/>
    <row r="885" s="40" customFormat="1" ht="15.75" customHeight="1"/>
    <row r="886" s="40" customFormat="1" ht="15.75" customHeight="1"/>
    <row r="887" s="40" customFormat="1" ht="15.75" customHeight="1"/>
    <row r="888" s="40" customFormat="1" ht="15.75" customHeight="1"/>
    <row r="889" s="40" customFormat="1" ht="15.75" customHeight="1"/>
    <row r="890" s="40" customFormat="1" ht="15.75" customHeight="1"/>
    <row r="891" s="40" customFormat="1" ht="15.75" customHeight="1"/>
    <row r="892" s="40" customFormat="1" ht="15.75" customHeight="1"/>
    <row r="893" s="40" customFormat="1" ht="15.75" customHeight="1"/>
    <row r="894" s="40" customFormat="1" ht="15.75" customHeight="1"/>
    <row r="895" s="40" customFormat="1" ht="15.75" customHeight="1"/>
    <row r="896" s="40" customFormat="1" ht="15.75" customHeight="1"/>
    <row r="897" s="40" customFormat="1" ht="15.75" customHeight="1"/>
    <row r="898" s="40" customFormat="1" ht="15.75" customHeight="1"/>
    <row r="899" s="40" customFormat="1" ht="15.75" customHeight="1"/>
    <row r="900" s="40" customFormat="1" ht="15.75" customHeight="1"/>
    <row r="901" s="40" customFormat="1" ht="15.75" customHeight="1"/>
    <row r="902" s="40" customFormat="1" ht="15.75" customHeight="1"/>
    <row r="903" s="40" customFormat="1" ht="15.75" customHeight="1"/>
    <row r="904" s="40" customFormat="1" ht="15.75" customHeight="1"/>
    <row r="905" s="40" customFormat="1" ht="15.75" customHeight="1"/>
    <row r="906" s="40" customFormat="1" ht="15.75" customHeight="1"/>
    <row r="907" s="40" customFormat="1" ht="15.75" customHeight="1"/>
    <row r="908" s="40" customFormat="1" ht="15.75" customHeight="1"/>
    <row r="909" s="40" customFormat="1" ht="15.75" customHeight="1"/>
    <row r="910" s="40" customFormat="1" ht="15.75" customHeight="1"/>
    <row r="911" s="40" customFormat="1" ht="15.75" customHeight="1"/>
    <row r="912" s="40" customFormat="1" ht="15.75" customHeight="1"/>
    <row r="913" s="40" customFormat="1" ht="15.75" customHeight="1"/>
    <row r="914" s="40" customFormat="1" ht="15.75" customHeight="1"/>
    <row r="915" s="40" customFormat="1" ht="15.75" customHeight="1"/>
    <row r="916" s="40" customFormat="1" ht="15.75" customHeight="1"/>
    <row r="917" s="40" customFormat="1" ht="15.75" customHeight="1"/>
    <row r="918" s="40" customFormat="1" ht="15.75" customHeight="1"/>
    <row r="919" s="40" customFormat="1" ht="15.75" customHeight="1"/>
    <row r="920" s="40" customFormat="1" ht="15.75" customHeight="1"/>
    <row r="921" s="40" customFormat="1" ht="15.75" customHeight="1"/>
    <row r="922" s="40" customFormat="1" ht="15.75" customHeight="1"/>
    <row r="923" s="40" customFormat="1" ht="15.75" customHeight="1"/>
    <row r="924" s="40" customFormat="1" ht="15.75" customHeight="1"/>
    <row r="925" s="40" customFormat="1" ht="15.75" customHeight="1"/>
    <row r="926" s="40" customFormat="1" ht="15.75" customHeight="1"/>
    <row r="927" s="40" customFormat="1" ht="15.75" customHeight="1"/>
    <row r="928" s="40" customFormat="1" ht="15.75" customHeight="1"/>
    <row r="929" s="40" customFormat="1" ht="15.75" customHeight="1"/>
    <row r="930" s="40" customFormat="1" ht="15.75" customHeight="1"/>
    <row r="931" s="40" customFormat="1" ht="15.75" customHeight="1"/>
    <row r="932" s="40" customFormat="1" ht="15.75" customHeight="1"/>
    <row r="933" s="40" customFormat="1" ht="15.75" customHeight="1"/>
    <row r="934" s="40" customFormat="1" ht="15.75" customHeight="1"/>
    <row r="935" s="40" customFormat="1" ht="15.75" customHeight="1"/>
    <row r="936" s="40" customFormat="1" ht="15.75" customHeight="1"/>
    <row r="937" s="40" customFormat="1" ht="15.75" customHeight="1"/>
    <row r="938" s="40" customFormat="1" ht="15.75" customHeight="1"/>
    <row r="939" s="40" customFormat="1" ht="15.75" customHeight="1"/>
    <row r="940" s="40" customFormat="1" ht="15.75" customHeight="1"/>
    <row r="941" s="40" customFormat="1" ht="15.75" customHeight="1"/>
    <row r="942" s="40" customFormat="1" ht="15.75" customHeight="1"/>
    <row r="943" s="40" customFormat="1" ht="15.75" customHeight="1"/>
    <row r="944" s="40" customFormat="1" ht="15.75" customHeight="1"/>
    <row r="945" s="40" customFormat="1" ht="15.75" customHeight="1"/>
    <row r="946" s="40" customFormat="1" ht="15.75" customHeight="1"/>
    <row r="947" s="40" customFormat="1" ht="15.75" customHeight="1"/>
    <row r="948" s="40" customFormat="1" ht="15.75" customHeight="1"/>
    <row r="949" s="40" customFormat="1" ht="15.75" customHeight="1"/>
    <row r="950" s="40" customFormat="1" ht="15.75" customHeight="1"/>
    <row r="951" s="40" customFormat="1" ht="15.75" customHeight="1"/>
    <row r="952" s="40" customFormat="1" ht="15.75" customHeight="1"/>
    <row r="953" s="40" customFormat="1" ht="15.75" customHeight="1"/>
    <row r="954" s="40" customFormat="1" ht="15.75" customHeight="1"/>
    <row r="955" s="40" customFormat="1" ht="15.75" customHeight="1"/>
    <row r="956" s="40" customFormat="1" ht="15.75" customHeight="1"/>
    <row r="957" s="40" customFormat="1" ht="15.75" customHeight="1"/>
    <row r="958" s="40" customFormat="1" ht="15.75" customHeight="1"/>
    <row r="959" s="40" customFormat="1" ht="15.75" customHeight="1"/>
    <row r="960" s="40" customFormat="1" ht="15.75" customHeight="1"/>
    <row r="961" s="40" customFormat="1" ht="15.75" customHeight="1"/>
    <row r="962" s="40" customFormat="1" ht="15.75" customHeight="1"/>
    <row r="963" s="40" customFormat="1" ht="15.75" customHeight="1"/>
    <row r="964" s="40" customFormat="1" ht="15.75" customHeight="1"/>
    <row r="965" s="40" customFormat="1" ht="15.75" customHeight="1"/>
    <row r="966" s="40" customFormat="1" ht="15.75" customHeight="1"/>
    <row r="967" s="40" customFormat="1" ht="15.75" customHeight="1"/>
    <row r="968" s="40" customFormat="1" ht="15.75" customHeight="1"/>
    <row r="969" s="40" customFormat="1" ht="15.75" customHeight="1"/>
    <row r="970" s="40" customFormat="1" ht="15.75" customHeight="1"/>
    <row r="971" s="40" customFormat="1" ht="15.75" customHeight="1"/>
    <row r="972" s="40" customFormat="1" ht="15.75" customHeight="1"/>
    <row r="973" s="40" customFormat="1" ht="15.75" customHeight="1"/>
    <row r="974" s="40" customFormat="1" ht="15.75" customHeight="1"/>
    <row r="975" s="40" customFormat="1" ht="15.75" customHeight="1"/>
    <row r="976" s="40" customFormat="1" ht="15.75" customHeight="1"/>
    <row r="977" s="40" customFormat="1" ht="15.75" customHeight="1"/>
    <row r="978" s="40" customFormat="1" ht="15.75" customHeight="1"/>
    <row r="979" s="40" customFormat="1" ht="15.75" customHeight="1"/>
    <row r="980" s="40" customFormat="1" ht="15.75" customHeight="1"/>
    <row r="981" s="40" customFormat="1" ht="15.75" customHeight="1"/>
    <row r="982" s="40" customFormat="1" ht="15.75" customHeight="1"/>
    <row r="983" s="40" customFormat="1" ht="15.75" customHeight="1"/>
    <row r="984" s="40" customFormat="1" ht="15.75" customHeight="1"/>
    <row r="985" s="40" customFormat="1" ht="15.75" customHeight="1"/>
    <row r="986" s="40" customFormat="1" ht="15.75" customHeight="1"/>
    <row r="987" s="40" customFormat="1" ht="15.75" customHeight="1"/>
    <row r="988" s="40" customFormat="1" ht="15.75" customHeight="1"/>
    <row r="989" s="40" customFormat="1" ht="15.75" customHeight="1"/>
    <row r="990" s="40" customFormat="1" ht="15.75" customHeight="1"/>
    <row r="991" s="40" customFormat="1" ht="15.75" customHeight="1"/>
    <row r="992" s="40" customFormat="1" ht="15.75" customHeight="1"/>
    <row r="993" s="40" customFormat="1" ht="15.75" customHeight="1"/>
    <row r="994" s="40" customFormat="1" ht="15.75" customHeight="1"/>
    <row r="995" s="40" customFormat="1" ht="15.75" customHeight="1"/>
    <row r="996" s="40" customFormat="1" ht="15.75" customHeight="1"/>
    <row r="997" s="40" customFormat="1" ht="15.75" customHeight="1"/>
    <row r="998" s="40" customFormat="1" ht="15.75" customHeight="1"/>
    <row r="999" s="40" customFormat="1" ht="15.75" customHeight="1"/>
    <row r="1000" s="40" customFormat="1" ht="15.75" customHeight="1"/>
  </sheetData>
  <mergeCells count="17">
    <mergeCell ref="I11:J11"/>
    <mergeCell ref="E20:G20"/>
    <mergeCell ref="B44:D44"/>
    <mergeCell ref="E44:G44"/>
    <mergeCell ref="B20:D20"/>
    <mergeCell ref="B26:D26"/>
    <mergeCell ref="E26:G26"/>
    <mergeCell ref="B32:D32"/>
    <mergeCell ref="E32:G32"/>
    <mergeCell ref="B38:D38"/>
    <mergeCell ref="E38:G38"/>
    <mergeCell ref="B2:D2"/>
    <mergeCell ref="E2:G2"/>
    <mergeCell ref="B8:D8"/>
    <mergeCell ref="E8:G8"/>
    <mergeCell ref="B14:D14"/>
    <mergeCell ref="E14:G1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tabSelected="1" topLeftCell="B30" workbookViewId="0">
      <selection activeCell="D12" sqref="D12"/>
    </sheetView>
  </sheetViews>
  <sheetFormatPr defaultColWidth="14.453125" defaultRowHeight="15" customHeight="1"/>
  <cols>
    <col min="1" max="1" width="8.7265625" customWidth="1"/>
    <col min="2" max="2" width="12" customWidth="1"/>
    <col min="3" max="3" width="19" customWidth="1"/>
    <col min="4" max="4" width="14.26953125" customWidth="1"/>
    <col min="5" max="5" width="14.453125" customWidth="1"/>
    <col min="6" max="6" width="16.26953125" bestFit="1" customWidth="1"/>
    <col min="7" max="7" width="17.08984375" customWidth="1"/>
    <col min="8" max="9" width="8.7265625" customWidth="1"/>
    <col min="10" max="10" width="7" customWidth="1"/>
    <col min="11" max="12" width="13.08984375" customWidth="1"/>
    <col min="13" max="13" width="18.26953125" customWidth="1"/>
    <col min="14" max="14" width="22" customWidth="1"/>
    <col min="15" max="26" width="8.7265625" customWidth="1"/>
  </cols>
  <sheetData>
    <row r="1" spans="1:12" ht="14.5">
      <c r="A1" s="5"/>
      <c r="D1" s="1"/>
    </row>
    <row r="2" spans="1:12" ht="14.5">
      <c r="A2" s="52"/>
      <c r="B2" s="56"/>
      <c r="C2" s="57"/>
      <c r="D2" s="57"/>
      <c r="E2" s="56"/>
      <c r="F2" s="57"/>
      <c r="G2" s="57"/>
    </row>
    <row r="3" spans="1:12" ht="14.5">
      <c r="A3" s="52"/>
      <c r="B3" s="53"/>
      <c r="C3" s="53"/>
      <c r="D3" s="53"/>
      <c r="E3" s="53"/>
      <c r="F3" s="53"/>
      <c r="G3" s="53"/>
    </row>
    <row r="4" spans="1:12" ht="14.5">
      <c r="A4" s="53"/>
      <c r="B4" s="53" t="s">
        <v>6</v>
      </c>
      <c r="C4" s="54" t="s">
        <v>7</v>
      </c>
      <c r="D4" s="55" t="s">
        <v>29</v>
      </c>
      <c r="E4" s="53" t="s">
        <v>6</v>
      </c>
      <c r="F4" s="54" t="s">
        <v>7</v>
      </c>
      <c r="G4" s="55" t="s">
        <v>29</v>
      </c>
    </row>
    <row r="5" spans="1:12" ht="14.5">
      <c r="A5" s="53"/>
      <c r="B5" s="52">
        <v>17548</v>
      </c>
      <c r="C5" s="54">
        <v>131769566843</v>
      </c>
      <c r="D5" s="55">
        <f>C5/B5</f>
        <v>7509093.1640642807</v>
      </c>
      <c r="E5" s="52">
        <v>17548</v>
      </c>
      <c r="F5" s="54">
        <v>131769566843</v>
      </c>
      <c r="G5" s="55">
        <f>F5/E5</f>
        <v>7509093.1640642807</v>
      </c>
    </row>
    <row r="6" spans="1:12" ht="14.5">
      <c r="A6" s="1"/>
      <c r="B6" s="1"/>
      <c r="C6" s="13"/>
      <c r="D6" s="7"/>
      <c r="E6" s="1"/>
      <c r="F6" s="13"/>
      <c r="G6" s="7"/>
    </row>
    <row r="7" spans="1:12" ht="14.5">
      <c r="A7" s="5" t="s">
        <v>20</v>
      </c>
      <c r="B7" s="1"/>
      <c r="E7" s="5" t="s">
        <v>21</v>
      </c>
    </row>
    <row r="8" spans="1:12" ht="14.5">
      <c r="A8" s="5" t="s">
        <v>22</v>
      </c>
      <c r="B8" s="1"/>
      <c r="E8" s="5" t="s">
        <v>22</v>
      </c>
      <c r="F8" s="1"/>
    </row>
    <row r="9" spans="1:12" ht="14.5">
      <c r="A9" s="4" t="s">
        <v>23</v>
      </c>
      <c r="B9" s="4" t="s">
        <v>24</v>
      </c>
      <c r="C9" s="4" t="s">
        <v>30</v>
      </c>
      <c r="E9" s="4" t="s">
        <v>23</v>
      </c>
      <c r="F9" s="4" t="s">
        <v>24</v>
      </c>
      <c r="G9" s="4" t="s">
        <v>25</v>
      </c>
    </row>
    <row r="10" spans="1:12" ht="14.5">
      <c r="A10" s="4">
        <v>1</v>
      </c>
      <c r="B10" s="4">
        <v>50</v>
      </c>
      <c r="C10" s="11">
        <f>$D$5*((Male!H52*Male!B52)/(Male!G52-Male!G53))</f>
        <v>2323662.9925734205</v>
      </c>
      <c r="E10" s="4">
        <v>1</v>
      </c>
      <c r="F10" s="4">
        <v>50</v>
      </c>
      <c r="G10" s="11">
        <f>$G$5*((Female!H52*Female!B52)/(Female!G52-Female!G53))</f>
        <v>2520478.3867133139</v>
      </c>
    </row>
    <row r="11" spans="1:12" ht="14.5">
      <c r="A11" s="4">
        <v>2</v>
      </c>
      <c r="B11" s="4">
        <v>51</v>
      </c>
      <c r="C11" s="11">
        <f>$D$5*((Male!H53*Male!B53)/(Male!G53-Male!G54))</f>
        <v>2482078.3803656329</v>
      </c>
      <c r="E11" s="4">
        <v>2</v>
      </c>
      <c r="F11" s="4">
        <v>51</v>
      </c>
      <c r="G11" s="11">
        <f>$G$5*((Female!H53*Female!B53)/(Female!G53-Female!G54))</f>
        <v>2687564.7784480117</v>
      </c>
    </row>
    <row r="12" spans="1:12" ht="14.5">
      <c r="A12" s="4">
        <v>3</v>
      </c>
      <c r="B12" s="4">
        <v>52</v>
      </c>
      <c r="C12" s="11">
        <f>$D$5*((Male!H54*Male!B54)/(Male!G54-Male!G55))</f>
        <v>2646791.9804884456</v>
      </c>
      <c r="E12" s="4">
        <v>3</v>
      </c>
      <c r="F12" s="4">
        <v>52</v>
      </c>
      <c r="G12" s="11">
        <f>$G$5*((Female!H54*Female!B54)/(Female!G54-Female!G55))</f>
        <v>2859949.9511819137</v>
      </c>
    </row>
    <row r="13" spans="1:12" ht="14.5">
      <c r="A13" s="4">
        <v>4</v>
      </c>
      <c r="B13" s="4">
        <v>53</v>
      </c>
      <c r="C13" s="11">
        <f>$D$5*((Male!H55*Male!B55)/(Male!G55-Male!G56))</f>
        <v>2817498.159446056</v>
      </c>
      <c r="E13" s="4">
        <v>4</v>
      </c>
      <c r="F13" s="4">
        <v>53</v>
      </c>
      <c r="G13" s="11">
        <f>$G$5*((Female!H55*Female!B55)/(Female!G55-Female!G56))</f>
        <v>3037164.5307879783</v>
      </c>
    </row>
    <row r="14" spans="1:12" ht="14.5">
      <c r="A14" s="4">
        <v>5</v>
      </c>
      <c r="B14" s="4">
        <v>54</v>
      </c>
      <c r="C14" s="11">
        <f>$D$5*((Male!H56*Male!B56)/(Male!G56-Male!G57))</f>
        <v>2993813.4548098291</v>
      </c>
      <c r="E14" s="4">
        <v>5</v>
      </c>
      <c r="F14" s="4">
        <v>54</v>
      </c>
      <c r="G14" s="11">
        <f>$G$5*((Female!H56*Female!B56)/(Female!G56-Female!G57))</f>
        <v>3218669.0357121117</v>
      </c>
    </row>
    <row r="15" spans="1:12" ht="14.5">
      <c r="A15" s="4">
        <v>6</v>
      </c>
      <c r="B15" s="4">
        <v>55</v>
      </c>
      <c r="C15" s="11">
        <f>$D$5*((Male!H57*Male!B57)/(Male!G57-Male!G58))</f>
        <v>3175273.8413199037</v>
      </c>
      <c r="E15" s="4">
        <v>6</v>
      </c>
      <c r="F15" s="4">
        <v>55</v>
      </c>
      <c r="G15" s="11">
        <f>$G$5*((Female!H57*Female!B57)/(Female!G57-Female!G58))</f>
        <v>3403855.7141397605</v>
      </c>
    </row>
    <row r="16" spans="1:12" ht="14.5">
      <c r="A16" s="4">
        <v>7</v>
      </c>
      <c r="B16" s="4">
        <v>56</v>
      </c>
      <c r="C16" s="11">
        <f>$D$5*((Male!H58*Male!B58)/(Male!G58-Male!G59))</f>
        <v>3361333.2340853764</v>
      </c>
      <c r="E16" s="4">
        <v>7</v>
      </c>
      <c r="F16" s="4">
        <v>56</v>
      </c>
      <c r="G16" s="11">
        <f>$G$5*((Female!H58*Female!B58)/(Female!G58-Female!G59))</f>
        <v>3592051.8023845223</v>
      </c>
      <c r="I16" s="24" t="s">
        <v>31</v>
      </c>
      <c r="J16" s="25" t="s">
        <v>32</v>
      </c>
      <c r="K16" s="26" t="s">
        <v>33</v>
      </c>
      <c r="L16" s="21"/>
    </row>
    <row r="17" spans="1:12" ht="14.5">
      <c r="A17" s="4">
        <v>8</v>
      </c>
      <c r="B17" s="4">
        <v>57</v>
      </c>
      <c r="C17" s="11">
        <f>$D$5*((Male!H59*Male!B59)/(Male!G59-Male!G60))</f>
        <v>3551363.4526512506</v>
      </c>
      <c r="E17" s="4">
        <v>8</v>
      </c>
      <c r="F17" s="4">
        <v>57</v>
      </c>
      <c r="G17" s="11">
        <f>$G$5*((Female!H59*Female!B59)/(Female!G59-Female!G60))</f>
        <v>3782524.2794950041</v>
      </c>
      <c r="I17" s="19"/>
      <c r="J17" s="19"/>
      <c r="K17" s="14" t="s">
        <v>1</v>
      </c>
      <c r="L17" s="14" t="s">
        <v>2</v>
      </c>
    </row>
    <row r="18" spans="1:12" ht="14.5">
      <c r="A18" s="4">
        <v>9</v>
      </c>
      <c r="B18" s="4">
        <v>58</v>
      </c>
      <c r="C18" s="11">
        <f>$D$5*((Male!H60*Male!B60)/(Male!G60-Male!G61))</f>
        <v>3744655.8605695269</v>
      </c>
      <c r="E18" s="4">
        <v>9</v>
      </c>
      <c r="F18" s="4">
        <v>58</v>
      </c>
      <c r="G18" s="11">
        <f>$G$5*((Female!H60*Female!B60)/(Female!G60-Female!G61))</f>
        <v>3974486.1582661797</v>
      </c>
      <c r="I18" s="15">
        <v>1</v>
      </c>
      <c r="J18" s="15">
        <v>50</v>
      </c>
      <c r="K18" s="16">
        <v>2323662.9925734187</v>
      </c>
      <c r="L18" s="16">
        <v>2520478.3867133101</v>
      </c>
    </row>
    <row r="19" spans="1:12" ht="14.5">
      <c r="A19" s="4">
        <v>10</v>
      </c>
      <c r="B19" s="4">
        <v>59</v>
      </c>
      <c r="C19" s="11">
        <f>$D$5*((Male!H61*Male!B61)/(Male!G61-Male!G62))</f>
        <v>3940424.8755411459</v>
      </c>
      <c r="E19" s="4">
        <v>10</v>
      </c>
      <c r="F19" s="4">
        <v>59</v>
      </c>
      <c r="G19" s="11">
        <f>$G$5*((Female!H61*Female!B61)/(Female!G61-Female!G62))</f>
        <v>4167104.3117657201</v>
      </c>
      <c r="I19" s="15">
        <v>2</v>
      </c>
      <c r="J19" s="15">
        <v>51</v>
      </c>
      <c r="K19" s="16">
        <v>2482078.380365686</v>
      </c>
      <c r="L19" s="16">
        <v>2687564.7784480117</v>
      </c>
    </row>
    <row r="20" spans="1:12" ht="14.5">
      <c r="A20" s="4">
        <v>11</v>
      </c>
      <c r="B20" s="4">
        <v>60</v>
      </c>
      <c r="C20" s="11">
        <f>$D$5*((Male!H62*Male!B62)/(Male!G62-Male!G63))</f>
        <v>4137813.5138144461</v>
      </c>
      <c r="E20" s="4">
        <v>11</v>
      </c>
      <c r="F20" s="4">
        <v>60</v>
      </c>
      <c r="G20" s="11">
        <f>$G$5*((Female!H62*Female!B62)/(Female!G62-Female!G63))</f>
        <v>4359508.7878893977</v>
      </c>
      <c r="I20" s="15">
        <v>3</v>
      </c>
      <c r="J20" s="15">
        <v>52</v>
      </c>
      <c r="K20" s="16">
        <v>2646791.9804884442</v>
      </c>
      <c r="L20" s="16">
        <v>2859949.9511819147</v>
      </c>
    </row>
    <row r="21" spans="1:12" ht="15.75" customHeight="1">
      <c r="A21" s="4">
        <v>12</v>
      </c>
      <c r="B21" s="4">
        <v>61</v>
      </c>
      <c r="C21" s="11">
        <f>$D$5*((Male!H63*Male!B63)/(Male!G63-Male!G64))</f>
        <v>4335901.0883069728</v>
      </c>
      <c r="E21" s="4">
        <v>12</v>
      </c>
      <c r="F21" s="4">
        <v>61</v>
      </c>
      <c r="G21" s="11">
        <f>$G$5*((Female!H63*Female!B63)/(Female!G63-Female!G64))</f>
        <v>4550803.5134900482</v>
      </c>
      <c r="I21" s="15">
        <v>4</v>
      </c>
      <c r="J21" s="15">
        <v>53</v>
      </c>
      <c r="K21" s="16">
        <v>2817498.1594460546</v>
      </c>
      <c r="L21" s="16">
        <v>3037164.5307879751</v>
      </c>
    </row>
    <row r="22" spans="1:12" ht="15.75" customHeight="1">
      <c r="A22" s="4">
        <v>13</v>
      </c>
      <c r="B22" s="4">
        <v>62</v>
      </c>
      <c r="C22" s="11">
        <f>$D$5*((Male!H64*Male!B64)/(Male!G64-Male!G65))</f>
        <v>4533713.1223287676</v>
      </c>
      <c r="E22" s="4">
        <v>13</v>
      </c>
      <c r="F22" s="4">
        <v>62</v>
      </c>
      <c r="G22" s="11">
        <f>$G$5*((Female!H64*Female!B64)/(Female!G64-Female!G65))</f>
        <v>4740078.2358324965</v>
      </c>
      <c r="I22" s="15">
        <v>5</v>
      </c>
      <c r="J22" s="15">
        <v>54</v>
      </c>
      <c r="K22" s="16">
        <v>2993813.4548098301</v>
      </c>
      <c r="L22" s="16">
        <v>3218669.0357121136</v>
      </c>
    </row>
    <row r="23" spans="1:12" ht="15.75" customHeight="1">
      <c r="A23" s="4">
        <v>14</v>
      </c>
      <c r="B23" s="4">
        <v>63</v>
      </c>
      <c r="C23" s="11">
        <f>$D$5*((Male!H65*Male!B65)/(Male!G65-Male!G66))</f>
        <v>4730233.4699644074</v>
      </c>
      <c r="E23" s="4">
        <v>14</v>
      </c>
      <c r="F23" s="4">
        <v>63</v>
      </c>
      <c r="G23" s="11">
        <f>$G$5*((Female!H65*Female!B65)/(Female!G65-Female!G66))</f>
        <v>4926421.4944615318</v>
      </c>
      <c r="I23" s="15">
        <v>6</v>
      </c>
      <c r="J23" s="15">
        <v>55</v>
      </c>
      <c r="K23" s="16">
        <v>3175273.8413198986</v>
      </c>
      <c r="L23" s="16">
        <v>3403855.7141397567</v>
      </c>
    </row>
    <row r="24" spans="1:12" ht="15.75" customHeight="1">
      <c r="A24" s="4">
        <v>15</v>
      </c>
      <c r="B24" s="4">
        <v>64</v>
      </c>
      <c r="C24" s="11">
        <f>$D$5*((Male!H66*Male!B66)/(Male!G66-Male!G67))</f>
        <v>4924418.551094152</v>
      </c>
      <c r="E24" s="4">
        <v>15</v>
      </c>
      <c r="F24" s="4">
        <v>64</v>
      </c>
      <c r="G24" s="11">
        <f>$G$5*((Female!H66*Female!B66)/(Female!G66-Female!G67))</f>
        <v>5108934.3633354297</v>
      </c>
      <c r="I24" s="15">
        <v>7</v>
      </c>
      <c r="J24" s="15">
        <v>56</v>
      </c>
      <c r="K24" s="16">
        <v>3361333.2340853768</v>
      </c>
      <c r="L24" s="16">
        <v>3592051.8023845241</v>
      </c>
    </row>
    <row r="25" spans="1:12" ht="15.75" customHeight="1">
      <c r="A25" s="4">
        <v>16</v>
      </c>
      <c r="B25" s="4">
        <v>65</v>
      </c>
      <c r="C25" s="11">
        <f>$D$5*((Male!H67*Male!B67)/(Male!G67-Male!G68))</f>
        <v>5115213.5156629868</v>
      </c>
      <c r="E25" s="4">
        <v>16</v>
      </c>
      <c r="F25" s="4">
        <v>65</v>
      </c>
      <c r="G25" s="11">
        <f>$G$5*((Female!H67*Female!B67)/(Female!G67-Female!G68))</f>
        <v>5286744.6538581541</v>
      </c>
      <c r="I25" s="15">
        <v>8</v>
      </c>
      <c r="J25" s="15">
        <v>57</v>
      </c>
      <c r="K25" s="16">
        <v>3551363.4526512516</v>
      </c>
      <c r="L25" s="16">
        <v>3782524.2794950013</v>
      </c>
    </row>
    <row r="26" spans="1:12" ht="15.75" customHeight="1">
      <c r="A26" s="4">
        <v>17</v>
      </c>
      <c r="B26" s="4">
        <v>66</v>
      </c>
      <c r="C26" s="11">
        <f>$D$5*((Male!H68*Male!B68)/(Male!G68-Male!G69))</f>
        <v>5301570.0511993738</v>
      </c>
      <c r="E26" s="4">
        <v>17</v>
      </c>
      <c r="F26" s="4">
        <v>66</v>
      </c>
      <c r="G26" s="11">
        <f>$G$5*((Female!H68*Female!B68)/(Female!G68-Female!G69))</f>
        <v>5459021.227006318</v>
      </c>
      <c r="I26" s="15">
        <v>9</v>
      </c>
      <c r="J26" s="15">
        <v>58</v>
      </c>
      <c r="K26" s="16">
        <v>3744655.860569525</v>
      </c>
      <c r="L26" s="16">
        <v>3974486.1582661807</v>
      </c>
    </row>
    <row r="27" spans="1:12" ht="15.75" customHeight="1">
      <c r="A27" s="4">
        <v>18</v>
      </c>
      <c r="B27" s="4">
        <v>67</v>
      </c>
      <c r="C27" s="11">
        <f>$D$5*((Male!H69*Male!B69)/(Male!G69-Male!G70))</f>
        <v>5482465.4439560724</v>
      </c>
      <c r="E27" s="4">
        <v>18</v>
      </c>
      <c r="F27" s="4">
        <v>67</v>
      </c>
      <c r="G27" s="11">
        <f>$G$5*((Female!H69*Female!B69)/(Female!G69-Female!G70))</f>
        <v>5624988.0298989462</v>
      </c>
      <c r="I27" s="15">
        <v>10</v>
      </c>
      <c r="J27" s="15">
        <v>59</v>
      </c>
      <c r="K27" s="16">
        <v>3940424.8755411473</v>
      </c>
      <c r="L27" s="16">
        <v>4167104.3117657178</v>
      </c>
    </row>
    <row r="28" spans="1:12" ht="15.75" customHeight="1">
      <c r="A28" s="4">
        <v>19</v>
      </c>
      <c r="B28" s="4">
        <v>68</v>
      </c>
      <c r="C28" s="11">
        <f>$D$5*((Male!H70*Male!B70)/(Male!G70-Male!G71))</f>
        <v>5656922.4027210595</v>
      </c>
      <c r="E28" s="4">
        <v>19</v>
      </c>
      <c r="F28" s="4">
        <v>68</v>
      </c>
      <c r="G28" s="11">
        <f>$G$5*((Female!H70*Female!B70)/(Female!G70-Female!G71))</f>
        <v>5783937.4515854483</v>
      </c>
      <c r="I28" s="15">
        <v>11</v>
      </c>
      <c r="J28" s="15">
        <v>60</v>
      </c>
      <c r="K28" s="16">
        <v>4137813.5138144461</v>
      </c>
      <c r="L28" s="16">
        <v>4359508.7878893977</v>
      </c>
    </row>
    <row r="29" spans="1:12" ht="15.75" customHeight="1">
      <c r="A29" s="4">
        <v>20</v>
      </c>
      <c r="B29" s="4">
        <v>69</v>
      </c>
      <c r="C29" s="11">
        <f>$D$5*((Male!H71*Male!B71)/(Male!G71-Male!G72))</f>
        <v>5824029.0616418673</v>
      </c>
      <c r="E29" s="4">
        <v>20</v>
      </c>
      <c r="F29" s="4">
        <v>69</v>
      </c>
      <c r="G29" s="11">
        <f>$G$5*((Female!H71*Female!B71)/(Female!G71-Female!G72))</f>
        <v>5935242.5869125081</v>
      </c>
      <c r="I29" s="15">
        <v>12</v>
      </c>
      <c r="J29" s="15">
        <v>61</v>
      </c>
      <c r="K29" s="16">
        <v>4335901.0883069709</v>
      </c>
      <c r="L29" s="16">
        <v>4550803.515423906</v>
      </c>
    </row>
    <row r="30" spans="1:12" ht="15.75" customHeight="1">
      <c r="A30" s="23" t="s">
        <v>26</v>
      </c>
      <c r="B30" s="22"/>
      <c r="C30" s="11">
        <f>SUM(C10:C29)</f>
        <v>81079176.452540711</v>
      </c>
      <c r="E30" s="23" t="s">
        <v>26</v>
      </c>
      <c r="F30" s="22"/>
      <c r="G30" s="11">
        <f>SUM(G10:G29)</f>
        <v>85019529.29316479</v>
      </c>
      <c r="I30" s="15">
        <v>13</v>
      </c>
      <c r="J30" s="15">
        <v>62</v>
      </c>
      <c r="K30" s="16">
        <v>4533713.1223287666</v>
      </c>
      <c r="L30" s="16">
        <v>4740078.2358324993</v>
      </c>
    </row>
    <row r="31" spans="1:12" ht="15.75" customHeight="1">
      <c r="I31" s="15">
        <v>14</v>
      </c>
      <c r="J31" s="15">
        <v>63</v>
      </c>
      <c r="K31" s="16">
        <v>4730233.4699644037</v>
      </c>
      <c r="L31" s="16">
        <v>4926421.4944615271</v>
      </c>
    </row>
    <row r="32" spans="1:12" ht="15.75" customHeight="1">
      <c r="A32" s="12" t="s">
        <v>27</v>
      </c>
      <c r="B32" s="10"/>
      <c r="C32" s="10"/>
      <c r="E32" s="12" t="s">
        <v>27</v>
      </c>
      <c r="F32" s="10"/>
      <c r="G32" s="10"/>
      <c r="I32" s="15">
        <v>15</v>
      </c>
      <c r="J32" s="15">
        <v>64</v>
      </c>
      <c r="K32" s="16">
        <v>4924418.551094153</v>
      </c>
      <c r="L32" s="16">
        <v>5108934.3633354297</v>
      </c>
    </row>
    <row r="33" spans="1:14" ht="15.75" customHeight="1">
      <c r="A33" s="4" t="s">
        <v>23</v>
      </c>
      <c r="B33" s="4" t="s">
        <v>24</v>
      </c>
      <c r="C33" s="10"/>
      <c r="E33" s="4" t="s">
        <v>23</v>
      </c>
      <c r="F33" s="4" t="s">
        <v>24</v>
      </c>
      <c r="G33" s="10"/>
      <c r="I33" s="15">
        <v>16</v>
      </c>
      <c r="J33" s="15">
        <v>65</v>
      </c>
      <c r="K33" s="16">
        <v>5115213.515662984</v>
      </c>
      <c r="L33" s="16">
        <v>5286744.6538581531</v>
      </c>
    </row>
    <row r="34" spans="1:14" ht="15.75" customHeight="1">
      <c r="A34" s="4">
        <v>1</v>
      </c>
      <c r="B34" s="4">
        <v>50</v>
      </c>
      <c r="C34" s="10">
        <f>Male!H52*Male!B52</f>
        <v>26.422862490304016</v>
      </c>
      <c r="D34" s="2"/>
      <c r="E34" s="4">
        <v>1</v>
      </c>
      <c r="F34" s="4">
        <v>50</v>
      </c>
      <c r="G34" s="10">
        <f>Female!H52*Female!B52</f>
        <v>21.654419595242171</v>
      </c>
      <c r="I34" s="15">
        <v>17</v>
      </c>
      <c r="J34" s="15">
        <v>66</v>
      </c>
      <c r="K34" s="16">
        <v>5301570.0511993738</v>
      </c>
      <c r="L34" s="16">
        <v>5459021.2270063171</v>
      </c>
    </row>
    <row r="35" spans="1:14" ht="15.75" customHeight="1">
      <c r="A35" s="4">
        <v>2</v>
      </c>
      <c r="B35" s="4">
        <v>51</v>
      </c>
      <c r="C35" s="10">
        <f>Male!H53*Male!B53</f>
        <v>18.143532242005151</v>
      </c>
      <c r="E35" s="4">
        <v>2</v>
      </c>
      <c r="F35" s="4">
        <v>51</v>
      </c>
      <c r="G35" s="10">
        <f>Female!H53*Female!B53</f>
        <v>14.255199698427976</v>
      </c>
      <c r="I35" s="15">
        <v>18</v>
      </c>
      <c r="J35" s="15">
        <v>67</v>
      </c>
      <c r="K35" s="16">
        <v>5482465.4439560706</v>
      </c>
      <c r="L35" s="16">
        <v>5624988.029898352</v>
      </c>
    </row>
    <row r="36" spans="1:14" ht="15.75" customHeight="1">
      <c r="A36" s="4">
        <v>3</v>
      </c>
      <c r="B36" s="4">
        <v>52</v>
      </c>
      <c r="C36" s="10">
        <f>Male!H54*Male!B54</f>
        <v>12.040845548555865</v>
      </c>
      <c r="E36" s="4">
        <v>3</v>
      </c>
      <c r="F36" s="4">
        <v>52</v>
      </c>
      <c r="G36" s="10">
        <f>Female!H54*Female!B54</f>
        <v>9.037492255686157</v>
      </c>
      <c r="I36" s="15">
        <v>19</v>
      </c>
      <c r="J36" s="15">
        <v>68</v>
      </c>
      <c r="K36" s="16">
        <v>5656922.4027210604</v>
      </c>
      <c r="L36" s="16">
        <v>5783937.4515854474</v>
      </c>
    </row>
    <row r="37" spans="1:14" ht="15.75" customHeight="1">
      <c r="A37" s="4">
        <v>4</v>
      </c>
      <c r="B37" s="4">
        <v>53</v>
      </c>
      <c r="C37" s="10">
        <f>Male!H55*Male!B55</f>
        <v>7.7037740217154926</v>
      </c>
      <c r="E37" s="4">
        <v>4</v>
      </c>
      <c r="F37" s="4">
        <v>53</v>
      </c>
      <c r="G37" s="10">
        <f>Female!H55*Female!B55</f>
        <v>5.503850979517928</v>
      </c>
      <c r="I37" s="15">
        <v>20</v>
      </c>
      <c r="J37" s="15">
        <v>69</v>
      </c>
      <c r="K37" s="16">
        <v>5824103.7306538606</v>
      </c>
      <c r="L37" s="16">
        <v>5935242.5869125063</v>
      </c>
    </row>
    <row r="38" spans="1:14" ht="15.75" customHeight="1">
      <c r="A38" s="4">
        <v>5</v>
      </c>
      <c r="B38" s="4">
        <v>54</v>
      </c>
      <c r="C38" s="10">
        <f>Male!H56*Male!B56</f>
        <v>4.7392774610039758</v>
      </c>
      <c r="E38" s="4">
        <v>5</v>
      </c>
      <c r="F38" s="4">
        <v>54</v>
      </c>
      <c r="G38" s="10">
        <f>Female!H56*Female!B56</f>
        <v>3.2112021679581386</v>
      </c>
    </row>
    <row r="39" spans="1:14" ht="15.75" customHeight="1">
      <c r="A39" s="4">
        <v>6</v>
      </c>
      <c r="B39" s="4">
        <v>55</v>
      </c>
      <c r="C39" s="10">
        <f>Male!H57*Male!B57</f>
        <v>2.7955195542071336</v>
      </c>
      <c r="E39" s="4">
        <v>6</v>
      </c>
      <c r="F39" s="4">
        <v>55</v>
      </c>
      <c r="G39" s="10">
        <f>Female!H57*Female!B57</f>
        <v>1.7899013124981322</v>
      </c>
      <c r="M39" s="18"/>
      <c r="N39" s="18"/>
    </row>
    <row r="40" spans="1:14" ht="15.75" customHeight="1">
      <c r="A40" s="4">
        <v>7</v>
      </c>
      <c r="B40" s="4">
        <v>56</v>
      </c>
      <c r="C40" s="10">
        <f>Male!H58*Male!B58</f>
        <v>1.5763772482925691</v>
      </c>
      <c r="E40" s="4">
        <v>7</v>
      </c>
      <c r="F40" s="4">
        <v>56</v>
      </c>
      <c r="G40" s="10">
        <f>Female!H58*Female!B58</f>
        <v>0.95031442103366826</v>
      </c>
      <c r="L40" s="68" t="s">
        <v>34</v>
      </c>
      <c r="M40" s="68" t="s">
        <v>35</v>
      </c>
      <c r="N40" s="68" t="s">
        <v>36</v>
      </c>
    </row>
    <row r="41" spans="1:14" ht="15.75" customHeight="1">
      <c r="A41" s="4">
        <v>8</v>
      </c>
      <c r="B41" s="4">
        <v>57</v>
      </c>
      <c r="C41" s="10">
        <f>Male!H59*Male!B59</f>
        <v>0.84709587175587631</v>
      </c>
      <c r="E41" s="4">
        <v>8</v>
      </c>
      <c r="F41" s="4">
        <v>57</v>
      </c>
      <c r="G41" s="10">
        <f>Female!H59*Female!B59</f>
        <v>0.47910961984612693</v>
      </c>
      <c r="L41" s="67" t="s">
        <v>1</v>
      </c>
      <c r="M41" s="69">
        <f>C30</f>
        <v>81079176.452540711</v>
      </c>
      <c r="N41" s="69">
        <f>C55*20</f>
        <v>51170534.90825019</v>
      </c>
    </row>
    <row r="42" spans="1:14" ht="15.75" customHeight="1">
      <c r="A42" s="4">
        <v>9</v>
      </c>
      <c r="B42" s="4">
        <v>58</v>
      </c>
      <c r="C42" s="10">
        <f>Male!H60*Male!B60</f>
        <v>0.43234035929624776</v>
      </c>
      <c r="E42" s="4">
        <v>9</v>
      </c>
      <c r="F42" s="4">
        <v>58</v>
      </c>
      <c r="G42" s="10">
        <f>Female!H60*Female!B60</f>
        <v>0.22862230092516433</v>
      </c>
      <c r="L42" s="67" t="s">
        <v>2</v>
      </c>
      <c r="M42" s="69">
        <f>G30</f>
        <v>85019529.29316479</v>
      </c>
      <c r="N42" s="69">
        <f>G55*20</f>
        <v>54867961.653678805</v>
      </c>
    </row>
    <row r="43" spans="1:14" ht="15.75" customHeight="1">
      <c r="A43" s="4">
        <v>10</v>
      </c>
      <c r="B43" s="4">
        <v>59</v>
      </c>
      <c r="C43" s="10">
        <f>Male!H61*Male!B61</f>
        <v>0.20883365382500202</v>
      </c>
      <c r="E43" s="4">
        <v>10</v>
      </c>
      <c r="F43" s="4">
        <v>59</v>
      </c>
      <c r="G43" s="10">
        <f>Female!H61*Female!B61</f>
        <v>0.1029052367686944</v>
      </c>
    </row>
    <row r="44" spans="1:14" ht="15.75" customHeight="1">
      <c r="A44" s="4">
        <v>11</v>
      </c>
      <c r="B44" s="4">
        <v>60</v>
      </c>
      <c r="C44" s="10">
        <f>Male!H62*Male!B62</f>
        <v>9.5110420663332085E-2</v>
      </c>
      <c r="E44" s="4">
        <v>11</v>
      </c>
      <c r="F44" s="4">
        <v>60</v>
      </c>
      <c r="G44" s="10">
        <f>Female!H62*Female!B62</f>
        <v>4.3535230659971183E-2</v>
      </c>
    </row>
    <row r="45" spans="1:14" ht="15.75" customHeight="1">
      <c r="A45" s="4">
        <v>12</v>
      </c>
      <c r="B45" s="4">
        <v>61</v>
      </c>
      <c r="C45" s="10">
        <f>Male!H63*Male!B63</f>
        <v>4.0680537375696935E-2</v>
      </c>
      <c r="E45" s="4">
        <v>12</v>
      </c>
      <c r="F45" s="4">
        <v>61</v>
      </c>
      <c r="G45" s="10">
        <f>Female!H63*Female!B63</f>
        <v>1.7246708074781177E-2</v>
      </c>
    </row>
    <row r="46" spans="1:14" ht="15.75" customHeight="1">
      <c r="A46" s="4">
        <v>13</v>
      </c>
      <c r="B46" s="4">
        <v>62</v>
      </c>
      <c r="C46" s="10">
        <f>Male!H64*Male!B64</f>
        <v>1.6272590046639938E-2</v>
      </c>
      <c r="E46" s="4">
        <v>13</v>
      </c>
      <c r="F46" s="4">
        <v>62</v>
      </c>
      <c r="G46" s="10">
        <f>Female!H64*Female!B64</f>
        <v>6.3729009240383926E-3</v>
      </c>
    </row>
    <row r="47" spans="1:14" ht="15.75" customHeight="1">
      <c r="A47" s="4">
        <v>14</v>
      </c>
      <c r="B47" s="4">
        <v>63</v>
      </c>
      <c r="C47" s="10">
        <f>Male!H65*Male!B65</f>
        <v>6.0606132659515519E-3</v>
      </c>
      <c r="E47" s="4">
        <v>14</v>
      </c>
      <c r="F47" s="4">
        <v>63</v>
      </c>
      <c r="G47" s="10">
        <f>Female!H65*Female!B65</f>
        <v>2.1875665649378974E-3</v>
      </c>
    </row>
    <row r="48" spans="1:14" ht="15.75" customHeight="1">
      <c r="A48" s="4">
        <v>15</v>
      </c>
      <c r="B48" s="4">
        <v>64</v>
      </c>
      <c r="C48" s="10">
        <f>Male!H66*Male!B66</f>
        <v>2.0918870637457242E-3</v>
      </c>
      <c r="E48" s="4">
        <v>15</v>
      </c>
      <c r="F48" s="4">
        <v>64</v>
      </c>
      <c r="G48" s="10">
        <f>Female!H66*Female!B66</f>
        <v>6.9458895366054951E-4</v>
      </c>
    </row>
    <row r="49" spans="1:10" ht="15.75" customHeight="1">
      <c r="A49" s="4">
        <v>16</v>
      </c>
      <c r="B49" s="4">
        <v>65</v>
      </c>
      <c r="C49" s="10">
        <f>Male!H67*Male!B67</f>
        <v>6.658589084917139E-4</v>
      </c>
      <c r="E49" s="4">
        <v>16</v>
      </c>
      <c r="F49" s="4">
        <v>65</v>
      </c>
      <c r="G49" s="10">
        <f>Female!H67*Female!B67</f>
        <v>2.0309806754570842E-4</v>
      </c>
    </row>
    <row r="50" spans="1:10" ht="15.75" customHeight="1">
      <c r="A50" s="4">
        <v>17</v>
      </c>
      <c r="B50" s="4">
        <v>66</v>
      </c>
      <c r="C50" s="10">
        <f>Male!H68*Male!B68</f>
        <v>1.9444319328891377E-4</v>
      </c>
      <c r="E50" s="4">
        <v>17</v>
      </c>
      <c r="F50" s="4">
        <v>66</v>
      </c>
      <c r="G50" s="10">
        <f>Female!H68*Female!B68</f>
        <v>5.4435354456028503E-5</v>
      </c>
    </row>
    <row r="51" spans="1:10" ht="15.75" customHeight="1">
      <c r="A51" s="4">
        <v>18</v>
      </c>
      <c r="B51" s="4">
        <v>67</v>
      </c>
      <c r="C51" s="10">
        <f>Male!H69*Male!B69</f>
        <v>5.1807490178374867E-5</v>
      </c>
      <c r="E51" s="4">
        <v>18</v>
      </c>
      <c r="F51" s="4">
        <v>67</v>
      </c>
      <c r="G51" s="10">
        <f>Female!H69*Female!B69</f>
        <v>1.330927704884672E-5</v>
      </c>
    </row>
    <row r="52" spans="1:10" ht="15.75" customHeight="1">
      <c r="A52" s="4">
        <v>19</v>
      </c>
      <c r="B52" s="4">
        <v>68</v>
      </c>
      <c r="C52" s="10">
        <f>Male!H70*Male!B70</f>
        <v>1.2522107718517248E-5</v>
      </c>
      <c r="E52" s="4">
        <v>19</v>
      </c>
      <c r="F52" s="4">
        <v>68</v>
      </c>
      <c r="G52" s="10">
        <f>Female!H70*Female!B70</f>
        <v>2.9535145376252902E-6</v>
      </c>
      <c r="J52" s="2"/>
    </row>
    <row r="53" spans="1:10" ht="15.75" customHeight="1">
      <c r="A53" s="4">
        <v>20</v>
      </c>
      <c r="B53" s="4">
        <v>69</v>
      </c>
      <c r="C53" s="10">
        <f>Male!H71*Male!B71</f>
        <v>2.7290441582556883E-6</v>
      </c>
      <c r="E53" s="4">
        <v>20</v>
      </c>
      <c r="F53" s="4">
        <v>69</v>
      </c>
      <c r="G53" s="10">
        <f>Female!H71*Female!B71</f>
        <v>5.9177660292718167E-7</v>
      </c>
    </row>
    <row r="54" spans="1:10" ht="15.75" customHeight="1">
      <c r="A54" s="20" t="s">
        <v>28</v>
      </c>
      <c r="B54" s="22"/>
      <c r="C54" s="10">
        <f>SUM(C34:C53)</f>
        <v>75.071601860120538</v>
      </c>
      <c r="E54" s="20" t="s">
        <v>28</v>
      </c>
      <c r="F54" s="22"/>
      <c r="G54" s="10">
        <f>SUM(G34:G53)</f>
        <v>57.283328971071747</v>
      </c>
    </row>
    <row r="55" spans="1:10" ht="15.75" customHeight="1">
      <c r="A55" s="58" t="s">
        <v>37</v>
      </c>
      <c r="B55" s="59"/>
      <c r="C55" s="60">
        <f>(D5/(Male!G52-Male!G71))*C54</f>
        <v>2558526.7454125094</v>
      </c>
      <c r="E55" s="63" t="s">
        <v>37</v>
      </c>
      <c r="F55" s="59"/>
      <c r="G55" s="60">
        <f>((G5*G54)/(Female!G52-Female!G71))</f>
        <v>2743398.0826839404</v>
      </c>
    </row>
    <row r="56" spans="1:10" ht="15.75" customHeight="1">
      <c r="A56" s="61" t="s">
        <v>42</v>
      </c>
      <c r="B56" s="62"/>
      <c r="C56" s="65">
        <f>20*C55</f>
        <v>51170534.90825019</v>
      </c>
      <c r="E56" s="61" t="s">
        <v>26</v>
      </c>
      <c r="F56" s="64"/>
      <c r="G56" s="66">
        <f>G55*20</f>
        <v>54867961.653678805</v>
      </c>
    </row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M39:N39"/>
    <mergeCell ref="A56:B56"/>
    <mergeCell ref="E56:F56"/>
    <mergeCell ref="I16:I17"/>
    <mergeCell ref="J16:J17"/>
    <mergeCell ref="K16:L16"/>
    <mergeCell ref="A30:B30"/>
    <mergeCell ref="A54:B54"/>
    <mergeCell ref="E54:F54"/>
    <mergeCell ref="A55:B55"/>
    <mergeCell ref="E55:F55"/>
    <mergeCell ref="E30:F3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Morbidity rate</vt:lpstr>
      <vt:lpstr>Male</vt:lpstr>
      <vt:lpstr>Female</vt:lpstr>
      <vt:lpstr>Total tarif</vt:lpstr>
      <vt:lpstr>Premium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Maulida Shabrina</dc:creator>
  <cp:lastModifiedBy>maulidanshabrina@outlook.com</cp:lastModifiedBy>
  <dcterms:created xsi:type="dcterms:W3CDTF">2024-06-09T14:42:40Z</dcterms:created>
  <dcterms:modified xsi:type="dcterms:W3CDTF">2024-06-09T14:42:40Z</dcterms:modified>
</cp:coreProperties>
</file>