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801"/>
  <workbookPr defaultThemeVersion="124226"/>
  <mc:AlternateContent>
    <mc:Choice Requires="x15">
      <x15ac:absPath xmlns:x15ac="http://schemas.microsoft.com/office/spreadsheetml/2010/11/ac" url="C:\Users\Moazzam.Shah\Desktop\"/>
    </mc:Choice>
  </mc:AlternateContent>
  <xr:revisionPtr documentId="13_ncr:1_{1EE34A91-0636-4148-9C3D-734AEB48DED7}" revIDLastSave="0" xr10:uidLastSave="{00000000-0000-0000-0000-000000000000}" xr6:coauthVersionLast="46" xr6:coauthVersionMax="46"/>
  <bookViews>
    <workbookView tabRatio="809" windowHeight="17640" windowWidth="29040" xWindow="28680" xr2:uid="{00000000-000D-0000-FFFF-FFFF00000000}" yWindow="-120"/>
  </bookViews>
  <sheets>
    <sheet name="FANF TOTAL" r:id="rId1" sheetId="7"/>
    <sheet name="FANF XXX-DO NOT USE" r:id="rId2" sheetId="6"/>
    <sheet name="FANF Client 1" r:id="rId3" sheetId="3"/>
    <sheet name="FANF Client 2" r:id="rId4" sheetId="8"/>
    <sheet name="FANF Client 3" r:id="rId5" sheetId="11"/>
    <sheet name="Orig Client 1" r:id="rId6" sheetId="4"/>
    <sheet name="Orig Client 2" r:id="rId7" sheetId="9"/>
    <sheet name="Orig Client 3" r:id="rId8" sheetId="10"/>
  </sheets>
  <definedNames>
    <definedName localSheetId="2" name="_xlnm.Print_Area">'FANF Client 1'!$A$1:$P$85</definedName>
    <definedName localSheetId="0" name="_xlnm.Print_Area">'FANF TOTAL'!$A$1:$P$89</definedName>
    <definedName localSheetId="1" name="_xlnm.Print_Area">'FANF XXX-DO NOT USE'!$A$1:$P$85</definedName>
    <definedName localSheetId="2" name="_xlnm.Print_Titles">'FANF Client 1'!$1:$2</definedName>
    <definedName localSheetId="0" name="_xlnm.Print_Titles">'FANF TOTAL'!$1:$2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H79"/>
  <c i="9" r="P7"/>
  <c i="9" r="P8"/>
  <c i="9" r="P9"/>
  <c i="9" r="P10"/>
  <c i="9" r="P11"/>
  <c i="9" r="P12"/>
  <c i="9" r="P13"/>
  <c i="9" r="P14"/>
  <c i="9" r="P15"/>
  <c i="9" r="P16"/>
  <c i="9" r="P17"/>
  <c i="9" r="P18"/>
  <c i="9" r="P19"/>
  <c i="9" r="P20"/>
  <c i="9" r="P21"/>
  <c i="9" r="P22"/>
  <c i="9" r="P23"/>
  <c i="9" r="P25"/>
  <c i="9" r="P26"/>
  <c i="9" r="O25"/>
  <c i="9" r="O26"/>
  <c i="9" r="O7"/>
  <c i="9" r="O8"/>
  <c i="9" r="O9"/>
  <c i="9" r="O10"/>
  <c i="9" r="O11"/>
  <c i="9" r="O12"/>
  <c i="9" r="O13"/>
  <c i="10" r="P26"/>
  <c i="10" r="P8"/>
  <c i="10" r="P9"/>
  <c i="10" r="P10"/>
  <c i="10" r="P11"/>
  <c i="10" r="P12"/>
  <c i="10" r="P13"/>
  <c i="10" r="P14"/>
  <c i="10" r="P15"/>
  <c i="10" r="P16"/>
  <c i="10" r="P17"/>
  <c i="10" r="P18"/>
  <c i="10" r="P19"/>
  <c i="10" r="P20"/>
  <c i="10" r="P21"/>
  <c i="10" r="P22"/>
  <c i="10" r="P23"/>
  <c i="10" r="P24"/>
  <c i="10" r="P25"/>
  <c i="10" r="P7"/>
  <c i="10" r="O9"/>
  <c i="10" r="O10"/>
  <c i="10" r="O11"/>
  <c i="10" r="O12"/>
  <c i="10" r="O13"/>
  <c i="10" r="O14"/>
  <c i="10" r="O15"/>
  <c i="10" r="O16"/>
  <c i="10" r="O17"/>
  <c i="10" r="O18"/>
  <c i="10" r="O19"/>
  <c i="10" r="O20"/>
  <c i="10" r="O21"/>
  <c i="10" r="O22"/>
  <c i="10" r="O23"/>
  <c i="10" r="O24"/>
  <c i="10" r="O25"/>
  <c i="10" r="O26"/>
  <c i="10" r="O8"/>
  <c i="10" r="O7"/>
  <c i="10" r="O33"/>
  <c i="10" r="E27"/>
  <c i="10" r="D27"/>
  <c i="10" r="C27"/>
  <c i="10" r="P34"/>
  <c i="10" r="P35"/>
  <c i="10" r="P36"/>
  <c i="10" r="P37"/>
  <c i="10" r="P38"/>
  <c i="10" r="P39"/>
  <c i="10" r="P40"/>
  <c i="10" r="P41"/>
  <c i="10" r="P42"/>
  <c i="10" r="P43"/>
  <c i="10" r="P44"/>
  <c i="10" r="P45"/>
  <c i="10" r="P46"/>
  <c i="10" r="P47"/>
  <c i="10" r="P48"/>
  <c i="10" r="P49"/>
  <c i="10" r="P50"/>
  <c i="10" r="P51"/>
  <c i="10" r="P52"/>
  <c i="10" r="O34"/>
  <c i="10" r="O35"/>
  <c i="10" r="O36"/>
  <c i="10" r="O37"/>
  <c i="10" r="O38"/>
  <c i="10" r="O39"/>
  <c i="10" r="O40"/>
  <c i="10" r="O41"/>
  <c i="10" r="O42"/>
  <c i="10" r="O43"/>
  <c i="10" r="O44"/>
  <c i="10" r="O45"/>
  <c i="10" r="O46"/>
  <c i="10" r="O47"/>
  <c i="10" r="O48"/>
  <c i="10" r="O49"/>
  <c i="10" r="O50"/>
  <c i="10" r="O51"/>
  <c i="10" r="O52"/>
  <c i="10" l="1" r="D74"/>
  <c i="10" r="H74"/>
  <c i="10" r="G74"/>
  <c i="10" r="C74"/>
  <c i="10" r="K74"/>
  <c i="10" l="1" r="P33"/>
  <c i="9" l="1" r="P36"/>
  <c i="9" r="P37"/>
  <c i="9" r="P38"/>
  <c i="9" r="P39"/>
  <c i="9" r="P40"/>
  <c i="9" r="P41"/>
  <c i="9" r="P42"/>
  <c i="9" r="P43"/>
  <c i="9" r="P44"/>
  <c i="9" r="P45"/>
  <c i="9" r="P46"/>
  <c i="9" r="P47"/>
  <c i="9" r="P48"/>
  <c i="9" r="P49"/>
  <c i="9" r="P50"/>
  <c i="9" r="P51"/>
  <c i="9" r="P52"/>
  <c i="9" r="P34"/>
  <c i="9" r="P35"/>
  <c i="9" r="P33"/>
  <c i="10" l="1" r="O59"/>
  <c i="10" r="O60"/>
  <c i="10" r="O61"/>
  <c i="10" r="O62"/>
  <c i="10" r="O63"/>
  <c i="10" r="O64"/>
  <c i="10" r="O65"/>
  <c i="10" r="O66"/>
  <c i="10" r="O67"/>
  <c i="10" r="O68"/>
  <c i="10" r="O69"/>
  <c i="10" r="O70"/>
  <c i="10" r="O71"/>
  <c i="10" r="O72"/>
  <c i="10" r="O73"/>
  <c i="10" l="1" r="O74"/>
  <c i="8" r="C56"/>
  <c i="8" r="C55"/>
  <c i="8" r="C54"/>
  <c i="8" r="C53"/>
  <c i="8" r="C52"/>
  <c i="8" r="C51"/>
  <c i="8" r="C50"/>
  <c i="8" r="C49"/>
  <c i="8" r="C48"/>
  <c i="8" r="C47"/>
  <c i="8" r="C46"/>
  <c i="8" r="C45"/>
  <c i="8" r="C44"/>
  <c i="8" r="C43"/>
  <c i="8" r="C42"/>
  <c i="8" r="C41"/>
  <c i="8" r="C40"/>
  <c i="8" r="C39"/>
  <c i="8" r="C38"/>
  <c i="8" r="C37"/>
  <c i="10" l="1" r="S73"/>
  <c i="10" r="T73"/>
  <c i="10" r="U73"/>
  <c i="10" r="S72"/>
  <c i="10" r="T72"/>
  <c i="10" r="U72"/>
  <c i="10" l="1" r="V72"/>
  <c i="10" r="V73"/>
  <c i="10" r="I53"/>
  <c i="10" r="H53"/>
  <c i="10" r="G53"/>
  <c i="10" r="F53"/>
  <c i="10" r="E53"/>
  <c i="10" r="D53"/>
  <c i="10" r="C53"/>
  <c i="8" r="D37"/>
  <c i="8" r="D38"/>
  <c i="8" r="D39"/>
  <c i="8" r="D40"/>
  <c i="8" r="D41"/>
  <c i="8" r="D42"/>
  <c i="8" r="D43"/>
  <c i="8" r="D44"/>
  <c i="8" r="D45"/>
  <c i="8" r="D46"/>
  <c i="8" r="D47"/>
  <c i="8" r="D48"/>
  <c i="8" r="D49"/>
  <c i="8" r="D50"/>
  <c i="8" r="D51"/>
  <c i="8" r="D52"/>
  <c i="8" r="D53"/>
  <c i="8" r="D54"/>
  <c i="8" r="D55"/>
  <c i="8" r="D56"/>
  <c i="8" r="E37"/>
  <c i="8" r="E38"/>
  <c i="8" r="E39"/>
  <c i="8" r="E40"/>
  <c i="8" r="E41"/>
  <c i="8" r="E42"/>
  <c i="8" r="E43"/>
  <c i="8" r="E44"/>
  <c i="8" r="E45"/>
  <c i="8" r="E46"/>
  <c i="8" r="E47"/>
  <c i="8" r="E48"/>
  <c i="8" r="E49"/>
  <c i="8" r="E50"/>
  <c i="8" r="E51"/>
  <c i="8" r="E52"/>
  <c i="8" r="E53"/>
  <c i="8" r="E54"/>
  <c i="8" r="E55"/>
  <c i="8" r="E56"/>
  <c i="8" r="F37"/>
  <c i="8" r="F38"/>
  <c i="8" r="F39"/>
  <c i="8" r="F40"/>
  <c i="8" r="F41"/>
  <c i="8" r="F42"/>
  <c i="8" r="F43"/>
  <c i="8" r="F44"/>
  <c i="8" r="F45"/>
  <c i="8" r="F46"/>
  <c i="8" r="F47"/>
  <c i="8" r="F48"/>
  <c i="8" r="F49"/>
  <c i="8" r="F50"/>
  <c i="8" r="F51"/>
  <c i="8" r="F52"/>
  <c i="8" r="F53"/>
  <c i="8" r="F54"/>
  <c i="8" r="F55"/>
  <c i="8" r="F56"/>
  <c i="8" r="G37"/>
  <c i="8" r="G38"/>
  <c i="8" r="G39"/>
  <c i="8" r="G40"/>
  <c i="8" r="G41"/>
  <c i="8" r="G42"/>
  <c i="8" r="G43"/>
  <c i="8" r="G44"/>
  <c i="8" r="G45"/>
  <c i="8" r="G46"/>
  <c i="8" r="G47"/>
  <c i="8" r="G48"/>
  <c i="8" r="G49"/>
  <c i="8" r="G50"/>
  <c i="8" r="G51"/>
  <c i="8" r="G52"/>
  <c i="8" r="G53"/>
  <c i="8" r="G54"/>
  <c i="8" r="G55"/>
  <c i="8" r="G56"/>
  <c i="8" r="H37"/>
  <c i="8" r="H38"/>
  <c i="8" r="H39"/>
  <c i="8" r="H40"/>
  <c i="8" r="H41"/>
  <c i="8" r="H42"/>
  <c i="8" r="H43"/>
  <c i="8" r="H44"/>
  <c i="8" r="H45"/>
  <c i="8" r="H46"/>
  <c i="8" r="H47"/>
  <c i="8" r="H48"/>
  <c i="8" r="H49"/>
  <c i="8" r="H50"/>
  <c i="8" r="H51"/>
  <c i="8" r="H52"/>
  <c i="8" r="H53"/>
  <c i="8" r="H54"/>
  <c i="8" r="H55"/>
  <c i="8" r="H56"/>
  <c i="8" r="I37"/>
  <c i="8" r="I38"/>
  <c i="8" r="I39"/>
  <c i="8" r="I40"/>
  <c i="8" r="I41"/>
  <c i="8" r="I42"/>
  <c i="8" r="I43"/>
  <c i="8" r="I44"/>
  <c i="8" r="I45"/>
  <c i="8" r="I46"/>
  <c i="8" r="I47"/>
  <c i="8" r="I48"/>
  <c i="8" r="I49"/>
  <c i="8" r="I50"/>
  <c i="8" r="I51"/>
  <c i="8" r="I52"/>
  <c i="8" r="I53"/>
  <c i="8" r="I54"/>
  <c i="8" r="I55"/>
  <c i="8" r="I56"/>
  <c i="8" r="J37"/>
  <c i="8" r="J38"/>
  <c i="8" r="J39"/>
  <c i="8" r="J40"/>
  <c i="8" r="J41"/>
  <c i="8" r="J42"/>
  <c i="8" r="J43"/>
  <c i="8" r="J44"/>
  <c i="8" r="J45"/>
  <c i="8" r="J46"/>
  <c i="8" r="J47"/>
  <c i="8" r="J48"/>
  <c i="8" r="J49"/>
  <c i="8" r="J50"/>
  <c i="8" r="J51"/>
  <c i="8" r="J52"/>
  <c i="8" r="J53"/>
  <c i="8" r="J54"/>
  <c i="8" r="J55"/>
  <c i="8" r="J56"/>
  <c i="8" r="K37"/>
  <c i="8" r="K38"/>
  <c i="8" r="K39"/>
  <c i="8" r="K40"/>
  <c i="8" r="K41"/>
  <c i="8" r="K42"/>
  <c i="8" r="K43"/>
  <c i="8" r="K44"/>
  <c i="8" r="K45"/>
  <c i="8" r="K46"/>
  <c i="8" r="K47"/>
  <c i="8" r="K48"/>
  <c i="8" r="K49"/>
  <c i="8" r="K50"/>
  <c i="8" r="K51"/>
  <c i="8" r="K52"/>
  <c i="8" r="K53"/>
  <c i="8" r="K54"/>
  <c i="8" r="K55"/>
  <c i="8" r="K56"/>
  <c i="10" l="1" r="S71"/>
  <c i="10" r="T71"/>
  <c i="10" r="U71"/>
  <c i="10" l="1" r="V71"/>
  <c i="9" r="O33"/>
  <c i="10" l="1" r="S70"/>
  <c i="10" r="T70"/>
  <c i="10" r="U70"/>
  <c i="10" l="1" r="V70"/>
  <c i="9" l="1" r="D74"/>
  <c i="9" r="C74"/>
  <c i="9" r="O51"/>
  <c i="9" r="O52"/>
  <c i="9" r="O50"/>
  <c i="9" r="O49"/>
  <c i="9" r="O48"/>
  <c i="9" r="O47"/>
  <c i="9" r="O46"/>
  <c i="9" r="O45"/>
  <c i="9" r="O44"/>
  <c i="9" r="O43"/>
  <c i="9" r="O42"/>
  <c i="9" r="O41"/>
  <c i="9" r="O40"/>
  <c i="9" r="O39"/>
  <c i="9" r="O38"/>
  <c i="9" r="O37"/>
  <c i="9" r="O36"/>
  <c i="9" r="O35"/>
  <c i="9" r="O34"/>
  <c i="6" r="L37"/>
  <c i="6" r="P37" s="1"/>
  <c i="9" r="C27"/>
  <c i="9" r="D27"/>
  <c i="9" r="E27"/>
  <c i="9" r="D79" s="1"/>
  <c i="9" r="G27"/>
  <c i="9" r="H27"/>
  <c i="9" r="I27"/>
  <c i="9" r="K27"/>
  <c i="9" r="L27"/>
  <c i="9" r="M27"/>
  <c i="9" r="G53"/>
  <c i="9" r="I53"/>
  <c i="9" r="H53"/>
  <c i="9" r="C53"/>
  <c i="9" r="D53"/>
  <c i="9" r="E53"/>
  <c i="9" r="O73"/>
  <c i="9" r="O72"/>
  <c i="9" r="O71"/>
  <c i="9" r="O70"/>
  <c i="9" r="O69"/>
  <c i="9" r="O68"/>
  <c i="9" r="O67"/>
  <c i="9" r="O66"/>
  <c i="9" r="O65"/>
  <c i="9" r="O64"/>
  <c i="9" r="O63"/>
  <c i="9" r="O62"/>
  <c i="9" r="O61"/>
  <c i="9" r="O60"/>
  <c i="9" r="O59"/>
  <c i="6" r="K29"/>
  <c i="6" r="J29"/>
  <c i="6" r="L29" s="1"/>
  <c i="6" r="I29"/>
  <c i="6" r="H29"/>
  <c i="6" r="G29"/>
  <c i="6" r="D29"/>
  <c i="6" r="F29"/>
  <c i="6" r="E29"/>
  <c i="6" r="E85" s="1"/>
  <c i="6" r="C29"/>
  <c i="11" r="K79"/>
  <c i="11" r="I79"/>
  <c i="11" r="H79"/>
  <c i="11" r="F79"/>
  <c i="11" r="E79"/>
  <c i="11" r="C79"/>
  <c i="11" r="K78"/>
  <c i="11" r="I78"/>
  <c i="11" r="H78"/>
  <c i="11" r="F78"/>
  <c i="11" r="E78"/>
  <c i="11" r="C78"/>
  <c i="11" r="K77"/>
  <c i="11" r="I77"/>
  <c i="11" r="H77"/>
  <c i="11" r="F77"/>
  <c i="11" r="E77"/>
  <c i="11" r="C77"/>
  <c i="11" r="K76"/>
  <c i="11" r="I76"/>
  <c i="11" r="H76"/>
  <c i="11" r="F76"/>
  <c i="11" r="E76"/>
  <c i="11" r="C76"/>
  <c i="11" r="K75"/>
  <c i="11" r="I75"/>
  <c i="11" r="H75"/>
  <c i="11" r="F75"/>
  <c i="11" r="E75"/>
  <c i="11" r="C75"/>
  <c i="11" r="K74"/>
  <c i="11" r="I74"/>
  <c i="11" r="H74"/>
  <c i="11" r="F74"/>
  <c i="11" r="E74"/>
  <c i="11" r="C74"/>
  <c i="11" r="K73"/>
  <c i="11" r="I73"/>
  <c i="11" r="H73"/>
  <c i="11" r="F73"/>
  <c i="11" r="E73"/>
  <c i="11" r="C73"/>
  <c i="11" r="K72"/>
  <c i="11" r="I72"/>
  <c i="11" r="H72"/>
  <c i="11" r="F72"/>
  <c i="11" r="E72"/>
  <c i="11" r="C72"/>
  <c i="11" r="K71"/>
  <c i="11" r="I71"/>
  <c i="11" r="H71"/>
  <c i="11" r="F71"/>
  <c i="11" r="E71"/>
  <c i="11" r="C71"/>
  <c i="11" r="K70"/>
  <c i="11" r="I70"/>
  <c i="11" r="H70"/>
  <c i="11" r="F70"/>
  <c i="11" r="E70"/>
  <c i="11" r="C70"/>
  <c i="11" r="K69"/>
  <c i="11" r="I69"/>
  <c i="11" r="H69"/>
  <c i="11" r="F69"/>
  <c i="11" r="E69"/>
  <c i="11" r="C69"/>
  <c i="11" r="K68"/>
  <c i="11" r="I68"/>
  <c i="11" r="H68"/>
  <c i="11" r="F68"/>
  <c i="11" r="E68"/>
  <c i="11" r="C68"/>
  <c i="11" r="K67"/>
  <c i="11" r="I67"/>
  <c i="11" r="H67"/>
  <c i="11" r="F67"/>
  <c i="11" r="E67"/>
  <c i="11" r="C67"/>
  <c i="11" r="K66"/>
  <c i="11" r="I66"/>
  <c i="11" r="H66"/>
  <c i="11" r="F66"/>
  <c i="11" r="E66"/>
  <c i="11" r="C66"/>
  <c i="11" r="K65"/>
  <c i="11" r="I65"/>
  <c i="11" r="H65"/>
  <c i="11" r="F65"/>
  <c i="11" r="E65"/>
  <c i="11" r="C65"/>
  <c i="11" r="K56"/>
  <c i="11" r="J56"/>
  <c i="11" r="I56"/>
  <c i="11" r="H56"/>
  <c i="11" r="G56"/>
  <c i="11" r="F56"/>
  <c i="11" r="E56"/>
  <c i="11" r="D56"/>
  <c i="11" r="C56"/>
  <c i="11" r="K55"/>
  <c i="11" r="J55"/>
  <c i="11" r="I55"/>
  <c i="11" r="H55"/>
  <c i="11" r="G55"/>
  <c i="11" r="F55"/>
  <c i="11" r="E55"/>
  <c i="11" r="D55"/>
  <c i="11" r="C55"/>
  <c i="11" r="K54"/>
  <c i="11" r="J54"/>
  <c i="11" r="I54"/>
  <c i="11" r="H54"/>
  <c i="11" r="G54"/>
  <c i="11" r="F54"/>
  <c i="11" r="E54"/>
  <c i="11" r="D54"/>
  <c i="11" r="C54"/>
  <c i="11" r="K53"/>
  <c i="11" r="J53"/>
  <c i="11" r="I53"/>
  <c i="11" r="H53"/>
  <c i="11" r="G53"/>
  <c i="11" r="F53"/>
  <c i="11" r="E53"/>
  <c i="11" r="D53"/>
  <c i="11" r="C53"/>
  <c i="11" r="K52"/>
  <c i="11" r="J52"/>
  <c i="11" r="I52"/>
  <c i="11" r="H52"/>
  <c i="11" r="G52"/>
  <c i="11" r="F52"/>
  <c i="11" r="E52"/>
  <c i="11" r="D52"/>
  <c i="11" r="C52"/>
  <c i="11" r="K51"/>
  <c i="11" r="J51"/>
  <c i="11" r="I51"/>
  <c i="11" r="H51"/>
  <c i="11" r="G51"/>
  <c i="11" r="F51"/>
  <c i="11" r="E51"/>
  <c i="11" r="D51"/>
  <c i="11" r="C51"/>
  <c i="11" r="K50"/>
  <c i="11" r="J50"/>
  <c i="11" r="I50"/>
  <c i="11" r="H50"/>
  <c i="11" r="G50"/>
  <c i="11" r="F50"/>
  <c i="11" r="E50"/>
  <c i="11" r="D50"/>
  <c i="11" r="C50"/>
  <c i="11" r="K49"/>
  <c i="11" r="J49"/>
  <c i="11" r="I49"/>
  <c i="11" r="H49"/>
  <c i="11" r="G49"/>
  <c i="11" r="F49"/>
  <c i="11" r="E49"/>
  <c i="11" r="D49"/>
  <c i="11" r="C49"/>
  <c i="11" r="K48"/>
  <c i="11" r="J48"/>
  <c i="11" r="I48"/>
  <c i="11" r="H48"/>
  <c i="11" r="G48"/>
  <c i="11" r="F48"/>
  <c i="11" r="E48"/>
  <c i="11" r="D48"/>
  <c i="11" r="C48"/>
  <c i="11" r="K47"/>
  <c i="11" r="J47"/>
  <c i="11" r="I47"/>
  <c i="11" r="H47"/>
  <c i="11" r="G47"/>
  <c i="11" r="F47"/>
  <c i="11" r="E47"/>
  <c i="11" r="D47"/>
  <c i="11" r="C47"/>
  <c i="11" r="K46"/>
  <c i="11" r="J46"/>
  <c i="11" r="I46"/>
  <c i="11" r="H46"/>
  <c i="11" r="G46"/>
  <c i="11" r="F46"/>
  <c i="11" r="E46"/>
  <c i="11" r="D46"/>
  <c i="11" r="C46"/>
  <c i="11" r="K45"/>
  <c i="11" r="J45"/>
  <c i="11" r="I45"/>
  <c i="11" r="H45"/>
  <c i="11" r="G45"/>
  <c i="11" r="F45"/>
  <c i="11" r="E45"/>
  <c i="11" r="D45"/>
  <c i="11" r="C45"/>
  <c i="11" r="K44"/>
  <c i="11" r="J44"/>
  <c i="11" r="I44"/>
  <c i="11" r="H44"/>
  <c i="11" r="G44"/>
  <c i="11" r="F44"/>
  <c i="11" r="E44"/>
  <c i="11" r="D44"/>
  <c i="11" r="C44"/>
  <c i="11" r="K43"/>
  <c i="11" r="J43"/>
  <c i="11" r="I43"/>
  <c i="11" r="H43"/>
  <c i="11" r="G43"/>
  <c i="11" r="F43"/>
  <c i="11" r="E43"/>
  <c i="11" r="D43"/>
  <c i="11" r="C43"/>
  <c i="11" r="K42"/>
  <c i="11" r="J42"/>
  <c i="11" r="I42"/>
  <c i="11" r="H42"/>
  <c i="11" r="G42"/>
  <c i="11" r="F42"/>
  <c i="11" r="E42"/>
  <c i="11" r="D42"/>
  <c i="11" r="C42"/>
  <c i="11" r="K41"/>
  <c i="11" r="J41"/>
  <c i="11" r="I41"/>
  <c i="11" r="H41"/>
  <c i="11" r="G41"/>
  <c i="11" r="F41"/>
  <c i="11" r="E41"/>
  <c i="11" r="D41"/>
  <c i="11" r="C41"/>
  <c i="11" r="K40"/>
  <c i="11" r="J40"/>
  <c i="11" r="I40"/>
  <c i="11" r="H40"/>
  <c i="11" r="G40"/>
  <c i="11" r="F40"/>
  <c i="11" r="E40"/>
  <c i="11" r="D40"/>
  <c i="11" r="C40"/>
  <c i="11" r="K39"/>
  <c i="11" r="J39"/>
  <c i="11" r="I39"/>
  <c i="11" r="H39"/>
  <c i="11" r="G39"/>
  <c i="11" r="F39"/>
  <c i="11" r="E39"/>
  <c i="11" r="D39"/>
  <c i="11" r="C39"/>
  <c i="11" r="K38"/>
  <c i="11" r="J38"/>
  <c i="11" r="I38"/>
  <c i="11" r="H38"/>
  <c i="11" r="G38"/>
  <c i="11" r="F38"/>
  <c i="11" r="E38"/>
  <c i="11" r="D38"/>
  <c i="11" r="C38"/>
  <c i="11" r="K37"/>
  <c i="11" r="J37"/>
  <c i="11" r="I37"/>
  <c i="11" r="H37"/>
  <c i="11" r="G37"/>
  <c i="11" r="F37"/>
  <c i="11" r="E37"/>
  <c i="11" r="D37"/>
  <c i="11" r="C37"/>
  <c i="11" r="K28"/>
  <c i="11" r="J28"/>
  <c i="11" r="I28"/>
  <c i="11" r="H28"/>
  <c i="11" r="G28"/>
  <c i="11" r="F28"/>
  <c i="11" r="E28"/>
  <c i="11" r="D28"/>
  <c i="11" r="C28"/>
  <c i="11" r="K27"/>
  <c i="11" r="J27"/>
  <c i="11" r="I27"/>
  <c i="11" r="H27"/>
  <c i="11" r="G27"/>
  <c i="11" r="F27"/>
  <c i="11" r="E27"/>
  <c i="11" r="D27"/>
  <c i="11" r="C27"/>
  <c i="11" r="K26"/>
  <c i="11" r="J26"/>
  <c i="11" r="I26"/>
  <c i="11" r="H26"/>
  <c i="11" r="G26"/>
  <c i="11" r="F26"/>
  <c i="11" r="E26"/>
  <c i="11" r="D26"/>
  <c i="11" r="C26"/>
  <c i="11" r="K25"/>
  <c i="11" r="J25"/>
  <c i="11" r="I25"/>
  <c i="11" r="H25"/>
  <c i="11" r="G25"/>
  <c i="11" r="F25"/>
  <c i="11" r="E25"/>
  <c i="11" r="D25"/>
  <c i="11" r="C25"/>
  <c i="11" r="K24"/>
  <c i="11" r="J24"/>
  <c i="11" r="I24"/>
  <c i="11" r="H24"/>
  <c i="11" r="G24"/>
  <c i="11" r="F24"/>
  <c i="11" r="E24"/>
  <c i="11" r="D24"/>
  <c i="11" r="C24"/>
  <c i="11" r="K23"/>
  <c i="11" r="J23"/>
  <c i="11" r="I23"/>
  <c i="11" r="H23"/>
  <c i="11" r="G23"/>
  <c i="11" r="F23"/>
  <c i="11" r="E23"/>
  <c i="11" r="D23"/>
  <c i="11" r="C23"/>
  <c i="11" r="K22"/>
  <c i="11" r="J22"/>
  <c i="11" r="I22"/>
  <c i="11" r="H22"/>
  <c i="11" r="G22"/>
  <c i="11" r="F22"/>
  <c i="11" r="E22"/>
  <c i="11" r="D22"/>
  <c i="11" r="C22"/>
  <c i="11" r="K21"/>
  <c i="11" r="J21"/>
  <c i="11" r="I21"/>
  <c i="11" r="H21"/>
  <c i="11" r="G21"/>
  <c i="11" r="F21"/>
  <c i="11" r="E21"/>
  <c i="11" r="D21"/>
  <c i="11" r="C21"/>
  <c i="11" r="K20"/>
  <c i="11" r="J20"/>
  <c i="11" r="I20"/>
  <c i="11" r="H20"/>
  <c i="11" r="G20"/>
  <c i="11" r="F20"/>
  <c i="11" r="E20"/>
  <c i="11" r="D20"/>
  <c i="11" r="C20"/>
  <c i="11" r="K19"/>
  <c i="11" r="J19"/>
  <c i="11" r="I19"/>
  <c i="11" r="H19"/>
  <c i="11" r="G19"/>
  <c i="11" r="F19"/>
  <c i="11" r="E19"/>
  <c i="11" r="D19"/>
  <c i="11" r="C19"/>
  <c i="11" r="K18"/>
  <c i="11" r="J18"/>
  <c i="11" r="I18"/>
  <c i="11" r="H18"/>
  <c i="11" r="G18"/>
  <c i="11" r="F18"/>
  <c i="11" r="E18"/>
  <c i="11" r="D18"/>
  <c i="11" r="C18"/>
  <c i="11" r="K17"/>
  <c i="11" r="J17"/>
  <c i="11" r="I17"/>
  <c i="11" r="H17"/>
  <c i="11" r="G17"/>
  <c i="11" r="F17"/>
  <c i="11" r="E17"/>
  <c i="11" r="D17"/>
  <c i="11" r="C17"/>
  <c i="11" r="K16"/>
  <c i="11" r="J16"/>
  <c i="11" r="I16"/>
  <c i="11" r="H16"/>
  <c i="11" r="G16"/>
  <c i="11" r="F16"/>
  <c i="11" r="E16"/>
  <c i="11" r="D16"/>
  <c i="11" r="C16"/>
  <c i="11" r="K15"/>
  <c i="11" r="J15"/>
  <c i="11" r="I15"/>
  <c i="11" r="H15"/>
  <c i="11" r="G15"/>
  <c i="11" r="F15"/>
  <c i="11" r="E15"/>
  <c i="11" r="D15"/>
  <c i="11" r="C15"/>
  <c i="11" r="K14"/>
  <c i="11" r="J14"/>
  <c i="11" r="I14"/>
  <c i="11" r="H14"/>
  <c i="11" r="G14"/>
  <c i="11" r="F14"/>
  <c i="11" r="E14"/>
  <c i="11" r="D14"/>
  <c i="11" r="C14"/>
  <c i="11" r="K13"/>
  <c i="11" r="J13"/>
  <c i="11" r="I13"/>
  <c i="11" r="H13"/>
  <c i="11" r="G13"/>
  <c i="11" r="F13"/>
  <c i="11" r="E13"/>
  <c i="11" r="D13"/>
  <c i="11" r="C13"/>
  <c i="11" r="K12"/>
  <c i="11" r="J12"/>
  <c i="11" r="I12"/>
  <c i="11" r="H12"/>
  <c i="11" r="G12"/>
  <c i="11" r="F12"/>
  <c i="11" r="E12"/>
  <c i="11" r="D12"/>
  <c i="11" r="C12"/>
  <c i="11" r="K11"/>
  <c i="11" r="J11"/>
  <c i="11" r="I11"/>
  <c i="11" r="H11"/>
  <c i="11" r="G11"/>
  <c i="11" r="F11"/>
  <c i="11" r="E11"/>
  <c i="11" r="D11"/>
  <c i="11" r="C11"/>
  <c i="11" r="K10"/>
  <c i="11" r="J10"/>
  <c i="11" r="I10"/>
  <c i="11" r="H10"/>
  <c i="11" r="G10"/>
  <c i="11" r="F10"/>
  <c i="11" r="E10"/>
  <c i="11" r="D10"/>
  <c i="11" r="C10"/>
  <c i="11" r="K9"/>
  <c i="11" r="J9"/>
  <c i="11" r="I9"/>
  <c i="11" r="H9"/>
  <c i="11" r="G9"/>
  <c i="11" r="F9"/>
  <c i="11" r="E9"/>
  <c i="11" r="D9"/>
  <c i="11" r="C9"/>
  <c i="11" r="O80"/>
  <c i="11" r="O70"/>
  <c i="11" r="O69"/>
  <c i="11" r="O68"/>
  <c i="11" r="O67"/>
  <c i="11" r="O66"/>
  <c i="11" r="O65"/>
  <c i="11" r="O28"/>
  <c i="11" r="O27"/>
  <c i="11" r="O26"/>
  <c i="11" r="O25"/>
  <c i="11" r="O24"/>
  <c i="11" r="O23"/>
  <c i="11" r="O22"/>
  <c i="11" r="O21"/>
  <c i="11" r="O20"/>
  <c i="11" r="O19"/>
  <c i="11" r="O18"/>
  <c i="11" r="O17"/>
  <c i="11" r="O16"/>
  <c i="11" r="O15"/>
  <c i="11" r="O14"/>
  <c i="11" r="O13"/>
  <c i="11" r="O12"/>
  <c i="11" r="O11"/>
  <c i="11" r="O10"/>
  <c i="11" r="O9"/>
  <c i="10" r="U69"/>
  <c i="10" r="T69"/>
  <c i="10" r="S69"/>
  <c i="10" r="U68"/>
  <c i="10" r="T68"/>
  <c i="10" r="S68"/>
  <c i="10" r="U67"/>
  <c i="10" r="T67"/>
  <c i="10" r="S67"/>
  <c i="10" r="U66"/>
  <c i="10" r="T66"/>
  <c i="10" r="S66"/>
  <c i="10" r="U65"/>
  <c i="10" r="T65"/>
  <c i="10" r="S65"/>
  <c i="10" r="U64"/>
  <c i="10" r="T64"/>
  <c i="10" r="S64"/>
  <c i="10" r="U63"/>
  <c i="10" r="T63"/>
  <c i="10" r="S63"/>
  <c i="10" r="U62"/>
  <c i="10" r="T62"/>
  <c i="10" r="S62"/>
  <c i="10" r="U61"/>
  <c i="10" r="T61"/>
  <c i="10" r="S61"/>
  <c i="10" r="U60"/>
  <c i="10" r="T60"/>
  <c i="10" r="S60"/>
  <c i="10" r="U59"/>
  <c i="10" r="T59"/>
  <c i="10" r="S59"/>
  <c i="10" r="M53"/>
  <c i="10" r="L53"/>
  <c i="10" r="K53"/>
  <c i="10" r="U52"/>
  <c i="10" r="T52"/>
  <c i="10" r="S52"/>
  <c i="10" r="U51"/>
  <c i="10" r="T51"/>
  <c i="10" r="S51"/>
  <c i="10" r="U50"/>
  <c i="10" r="T50"/>
  <c i="10" r="S50"/>
  <c i="10" r="U49"/>
  <c i="10" r="T49"/>
  <c i="10" r="S49"/>
  <c i="10" r="U48"/>
  <c i="10" r="T48"/>
  <c i="10" r="S48"/>
  <c i="10" r="U47"/>
  <c i="10" r="T47"/>
  <c i="10" r="S47"/>
  <c i="10" r="U46"/>
  <c i="10" r="T46"/>
  <c i="10" r="S46"/>
  <c i="10" r="U45"/>
  <c i="10" r="T45"/>
  <c i="10" r="S45"/>
  <c i="10" r="U44"/>
  <c i="10" r="T44"/>
  <c i="10" r="S44"/>
  <c i="10" r="U43"/>
  <c i="10" r="T43"/>
  <c i="10" r="S43"/>
  <c i="10" r="U42"/>
  <c i="10" r="T42"/>
  <c i="10" r="S42"/>
  <c i="10" r="U41"/>
  <c i="10" r="T41"/>
  <c i="10" r="S41"/>
  <c i="10" r="U40"/>
  <c i="10" r="T40"/>
  <c i="10" r="S40"/>
  <c i="10" r="U39"/>
  <c i="10" r="T39"/>
  <c i="10" r="S39"/>
  <c i="10" r="U38"/>
  <c i="10" r="T38"/>
  <c i="10" r="S38"/>
  <c i="10" r="U37"/>
  <c i="10" r="T37"/>
  <c i="10" r="S37"/>
  <c i="10" r="U36"/>
  <c i="10" r="T36"/>
  <c i="10" r="S36"/>
  <c i="10" r="U35"/>
  <c i="10" r="T35"/>
  <c i="10" r="S35"/>
  <c i="10" r="U34"/>
  <c i="10" r="T34"/>
  <c i="10" r="S34"/>
  <c i="10" r="U33"/>
  <c i="10" r="T33"/>
  <c i="10" r="S33"/>
  <c i="10" r="M27"/>
  <c i="10" r="L27"/>
  <c i="10" r="K27"/>
  <c i="10" r="I27"/>
  <c i="10" r="H27"/>
  <c i="10" r="G27"/>
  <c i="10" r="D79"/>
  <c i="10" r="C79"/>
  <c i="10" r="U26"/>
  <c i="10" r="T26"/>
  <c i="10" r="S26"/>
  <c i="10" r="U25"/>
  <c i="10" r="T25"/>
  <c i="10" r="S25"/>
  <c i="10" r="U24"/>
  <c i="10" r="T24"/>
  <c i="10" r="S24"/>
  <c i="10" r="U23"/>
  <c i="10" r="T23"/>
  <c i="10" r="S23"/>
  <c i="10" r="U22"/>
  <c i="10" r="T22"/>
  <c i="10" r="S22"/>
  <c i="10" r="U21"/>
  <c i="10" r="T21"/>
  <c i="10" r="S21"/>
  <c i="10" r="U20"/>
  <c i="10" r="T20"/>
  <c i="10" r="S20"/>
  <c i="10" r="U19"/>
  <c i="10" r="T19"/>
  <c i="10" r="S19"/>
  <c i="10" r="U18"/>
  <c i="10" r="T18"/>
  <c i="10" r="S18"/>
  <c i="10" r="U17"/>
  <c i="10" r="T17"/>
  <c i="10" r="S17"/>
  <c i="10" r="U16"/>
  <c i="10" r="T16"/>
  <c i="10" r="S16"/>
  <c i="10" r="U15"/>
  <c i="10" r="T15"/>
  <c i="10" r="S15"/>
  <c i="10" r="U14"/>
  <c i="10" r="T14"/>
  <c i="10" r="S14"/>
  <c i="10" r="U13"/>
  <c i="10" r="T13"/>
  <c i="10" r="S13"/>
  <c i="10" r="U12"/>
  <c i="10" r="T12"/>
  <c i="10" r="S12"/>
  <c i="10" r="U11"/>
  <c i="10" r="T11"/>
  <c i="10" r="S11"/>
  <c i="10" r="U10"/>
  <c i="10" r="T10"/>
  <c i="10" r="S10"/>
  <c i="10" r="U9"/>
  <c i="10" r="T9"/>
  <c i="10" r="S9"/>
  <c i="10" r="U8"/>
  <c i="10" r="T8"/>
  <c i="10" r="S8"/>
  <c i="10" r="U7"/>
  <c i="10" r="T7"/>
  <c i="10" r="S7"/>
  <c i="6" r="L9"/>
  <c i="6" r="M9"/>
  <c i="6" r="L10"/>
  <c i="6" r="M10"/>
  <c i="6" r="L11"/>
  <c i="6" r="M11"/>
  <c i="6" r="L12"/>
  <c i="6" r="P12" s="1"/>
  <c i="6" r="M12"/>
  <c i="6" r="L13"/>
  <c i="6" r="M13"/>
  <c i="6" r="L14"/>
  <c i="6" r="M14"/>
  <c i="6" r="L15"/>
  <c i="6" r="M15"/>
  <c i="9" r="H74"/>
  <c i="9" r="G74"/>
  <c i="8" r="C65"/>
  <c i="8" r="F65"/>
  <c i="8" r="I65"/>
  <c i="8" r="C67"/>
  <c i="8" r="F67"/>
  <c i="8" r="I67"/>
  <c i="8" r="C68"/>
  <c i="8" r="F68"/>
  <c i="8" r="I68"/>
  <c i="8" r="C69"/>
  <c i="8" r="F69"/>
  <c i="8" r="I69"/>
  <c i="8" r="C70"/>
  <c i="8" r="F70"/>
  <c i="8" r="I70"/>
  <c i="8" r="C71"/>
  <c i="8" r="F71"/>
  <c i="8" r="I71"/>
  <c i="8" r="C72"/>
  <c i="8" r="F72"/>
  <c i="8" r="I72"/>
  <c i="8" r="C73"/>
  <c i="8" r="F73"/>
  <c i="8" r="I73"/>
  <c i="8" r="C74"/>
  <c i="8" r="F74"/>
  <c i="8" r="I74"/>
  <c i="8" r="C75"/>
  <c i="8" r="F75"/>
  <c i="8" r="I75"/>
  <c i="8" r="C76"/>
  <c i="8" r="F76"/>
  <c i="8" r="I76"/>
  <c i="8" r="C77"/>
  <c i="8" r="F77"/>
  <c i="8" r="I77"/>
  <c i="8" r="C78"/>
  <c i="8" r="F78"/>
  <c i="8" r="I78"/>
  <c i="8" r="C79"/>
  <c i="8" r="F79"/>
  <c i="8" r="I79"/>
  <c i="8" r="E66"/>
  <c i="8" r="H66"/>
  <c i="8" r="K66"/>
  <c i="9" r="S33"/>
  <c i="9" r="T33"/>
  <c i="9" r="T34"/>
  <c i="9" r="T35"/>
  <c i="9" r="T36"/>
  <c i="9" r="T37"/>
  <c i="9" r="T38"/>
  <c i="9" r="T39"/>
  <c i="9" r="T40"/>
  <c i="9" r="T41"/>
  <c i="9" r="T42"/>
  <c i="9" r="T43"/>
  <c i="9" r="T44"/>
  <c i="9" r="T45"/>
  <c i="9" r="T46"/>
  <c i="9" r="T47"/>
  <c i="9" r="T48"/>
  <c i="9" r="T49"/>
  <c i="9" r="T50"/>
  <c i="9" r="T51"/>
  <c i="9" r="T52"/>
  <c i="9" r="U33"/>
  <c i="9" r="S34"/>
  <c i="9" r="U34"/>
  <c i="9" r="S35"/>
  <c i="9" r="U35"/>
  <c i="9" r="S36"/>
  <c i="9" r="U36"/>
  <c i="9" r="S37"/>
  <c i="9" r="U37"/>
  <c i="9" r="S38"/>
  <c i="9" r="U38"/>
  <c i="9" r="S39"/>
  <c i="9" r="U39"/>
  <c i="9" r="S40"/>
  <c i="9" r="U40"/>
  <c i="9" r="S41"/>
  <c i="9" r="U41"/>
  <c i="9" r="S42"/>
  <c i="9" r="U42"/>
  <c i="9" r="S43"/>
  <c i="9" r="U43"/>
  <c i="9" r="S44"/>
  <c i="9" r="U44"/>
  <c i="9" r="S45"/>
  <c i="9" r="U45"/>
  <c i="9" r="S46"/>
  <c i="9" r="U46"/>
  <c i="9" r="S47"/>
  <c i="9" r="U47"/>
  <c i="9" r="S48"/>
  <c i="9" r="U48"/>
  <c i="9" r="S49"/>
  <c i="9" r="U49"/>
  <c i="9" r="S50"/>
  <c i="9" r="U50"/>
  <c i="9" r="S59"/>
  <c i="9" r="T59"/>
  <c i="9" r="U59"/>
  <c i="9" r="S60"/>
  <c i="9" r="T60"/>
  <c i="9" r="T61"/>
  <c i="9" r="T62"/>
  <c i="9" r="T63"/>
  <c i="9" r="T64"/>
  <c i="9" r="T65"/>
  <c i="9" r="T66"/>
  <c i="9" r="T67"/>
  <c i="9" r="T68"/>
  <c i="9" r="T69"/>
  <c i="9" r="U60"/>
  <c i="9" r="S61"/>
  <c i="9" r="U61"/>
  <c i="9" r="S62"/>
  <c i="9" r="U62"/>
  <c i="9" r="S63"/>
  <c i="9" r="U63"/>
  <c i="9" r="S64"/>
  <c i="9" r="U64"/>
  <c i="9" r="S65"/>
  <c i="9" r="U65"/>
  <c i="9" r="S66"/>
  <c i="9" r="U66"/>
  <c i="9" r="S67"/>
  <c i="9" r="U67"/>
  <c i="9" r="S68"/>
  <c i="9" r="U68"/>
  <c i="9" r="S69"/>
  <c i="9" r="U69"/>
  <c i="6" r="L43"/>
  <c i="6" r="P43" s="1"/>
  <c i="8" r="E28"/>
  <c i="8" r="H28"/>
  <c i="8" r="K28"/>
  <c i="6" r="M28"/>
  <c i="6" r="P28" s="1"/>
  <c i="8" r="D27"/>
  <c i="8" r="G27"/>
  <c i="8" r="J27"/>
  <c i="6" r="L27"/>
  <c i="6" r="P27" s="1"/>
  <c i="8" r="D26"/>
  <c i="8" r="G26"/>
  <c i="8" r="J26"/>
  <c i="6" r="L26"/>
  <c i="8" r="D25"/>
  <c i="8" r="G25"/>
  <c i="8" r="J25"/>
  <c i="6" r="L25"/>
  <c i="6" r="P25" s="1"/>
  <c i="8" r="D24"/>
  <c i="8" r="G24"/>
  <c i="8" r="J24"/>
  <c i="6" r="L24"/>
  <c i="8" r="D23"/>
  <c i="8" r="G23"/>
  <c i="8" r="J23"/>
  <c i="6" r="L23"/>
  <c i="6" r="P23" s="1"/>
  <c i="8" r="D22"/>
  <c i="8" r="G22"/>
  <c i="8" r="J22"/>
  <c i="6" r="L22"/>
  <c i="8" r="D21"/>
  <c i="8" r="G21"/>
  <c i="8" r="J21"/>
  <c i="6" r="L21"/>
  <c i="6" r="P21" s="1"/>
  <c i="8" r="D20"/>
  <c i="8" r="G20"/>
  <c i="8" r="J20"/>
  <c i="6" r="L20"/>
  <c i="8" r="D19"/>
  <c i="8" r="G19"/>
  <c i="8" r="J19"/>
  <c i="6" r="L19"/>
  <c i="6" r="P19" s="1"/>
  <c i="8" r="D18"/>
  <c i="8" r="G18"/>
  <c i="8" r="J18"/>
  <c i="6" r="L18"/>
  <c i="8" r="D17"/>
  <c i="8" r="G17"/>
  <c i="8" r="J17"/>
  <c i="6" r="L17"/>
  <c i="6" r="P17" s="1"/>
  <c i="8" r="D16"/>
  <c i="8" r="G16"/>
  <c i="8" r="J16"/>
  <c i="6" r="L16"/>
  <c i="8" r="D15"/>
  <c i="8" r="G15"/>
  <c i="8" r="J15"/>
  <c i="8" r="D14"/>
  <c i="8" r="G14"/>
  <c i="8" r="J14"/>
  <c i="8" r="D13"/>
  <c i="8" r="G13"/>
  <c i="8" r="J13"/>
  <c i="8" r="D12"/>
  <c i="8" r="G12"/>
  <c i="8" r="J12"/>
  <c i="8" r="D11"/>
  <c i="8" r="G11"/>
  <c i="8" r="J11"/>
  <c i="8" r="D10"/>
  <c i="8" r="G10"/>
  <c i="8" r="J10"/>
  <c i="8" r="D9"/>
  <c i="8" r="G9"/>
  <c i="8" r="J9"/>
  <c i="6" r="M66"/>
  <c i="6" r="M65"/>
  <c i="6" r="M56"/>
  <c i="6" r="P56" s="1"/>
  <c i="8" r="K9"/>
  <c i="8" r="K10"/>
  <c i="8" r="K11"/>
  <c i="8" r="K12"/>
  <c i="8" r="K13"/>
  <c i="8" r="K14"/>
  <c i="8" r="K15"/>
  <c i="8" r="K16"/>
  <c i="8" r="K17"/>
  <c i="8" r="K18"/>
  <c i="8" r="K19"/>
  <c i="8" r="K20"/>
  <c i="8" r="K21"/>
  <c i="8" r="K22"/>
  <c i="8" r="K23"/>
  <c i="8" r="K24"/>
  <c i="8" r="K25"/>
  <c i="8" r="K26"/>
  <c i="8" r="K27"/>
  <c i="8" r="J28"/>
  <c i="8" r="I9"/>
  <c i="8" r="I10"/>
  <c i="8" r="I11"/>
  <c i="8" r="I12"/>
  <c i="8" r="I13"/>
  <c i="8" r="I14"/>
  <c i="8" r="I15"/>
  <c i="8" r="I16"/>
  <c i="8" r="I17"/>
  <c i="8" r="I18"/>
  <c i="8" r="I19"/>
  <c i="8" r="I20"/>
  <c i="8" r="I21"/>
  <c i="8" r="I22"/>
  <c i="8" r="I23"/>
  <c i="8" r="I24"/>
  <c i="8" r="I25"/>
  <c i="8" r="I26"/>
  <c i="8" r="I27"/>
  <c i="8" r="I28"/>
  <c i="8" r="H9"/>
  <c i="8" r="H10"/>
  <c i="8" r="H11"/>
  <c i="8" r="H12"/>
  <c i="8" r="H13"/>
  <c i="8" r="H14"/>
  <c i="8" r="H15"/>
  <c i="8" r="H16"/>
  <c i="8" r="H17"/>
  <c i="8" r="H18"/>
  <c i="8" r="H19"/>
  <c i="8" r="H20"/>
  <c i="8" r="H21"/>
  <c i="8" r="H22"/>
  <c i="8" r="H23"/>
  <c i="8" r="H24"/>
  <c i="8" r="H25"/>
  <c i="8" r="H26"/>
  <c i="8" r="H27"/>
  <c i="8" r="F9"/>
  <c i="8" r="F10"/>
  <c i="8" r="F11"/>
  <c i="8" r="F12"/>
  <c i="8" r="F13"/>
  <c i="8" r="F14"/>
  <c i="8" r="F15"/>
  <c i="8" r="F16"/>
  <c i="8" r="F17"/>
  <c i="8" r="F18"/>
  <c i="8" r="F19"/>
  <c i="8" r="F20"/>
  <c i="8" r="F21"/>
  <c i="8" r="F22"/>
  <c i="8" r="F23"/>
  <c i="8" r="F24"/>
  <c i="8" r="F25"/>
  <c i="8" r="F26"/>
  <c i="8" r="F27"/>
  <c i="8" r="F28"/>
  <c i="8" r="G28"/>
  <c i="8" r="E9"/>
  <c i="8" r="M9" s="1"/>
  <c i="8" r="E10"/>
  <c i="8" r="M10" s="1"/>
  <c i="8" r="E11"/>
  <c i="8" r="M11" s="1"/>
  <c i="8" r="E12"/>
  <c i="8" r="E13"/>
  <c i="8" r="M13" s="1"/>
  <c i="8" r="E14"/>
  <c i="8" r="M14" s="1"/>
  <c i="8" r="E15"/>
  <c i="8" r="M15" s="1"/>
  <c i="8" r="E16"/>
  <c i="8" r="M16" s="1"/>
  <c i="8" r="E17"/>
  <c i="8" r="M17" s="1"/>
  <c i="8" r="E18"/>
  <c i="8" r="M18" s="1"/>
  <c i="8" r="E19"/>
  <c i="8" r="M19" s="1"/>
  <c i="8" r="E20"/>
  <c i="8" r="E21"/>
  <c i="8" r="M21" s="1"/>
  <c i="8" r="E22"/>
  <c i="8" r="M22" s="1"/>
  <c i="8" r="E23"/>
  <c i="8" r="M23" s="1"/>
  <c i="8" r="E24"/>
  <c i="8" r="M24" s="1"/>
  <c i="8" r="E25"/>
  <c i="8" r="M25" s="1"/>
  <c i="8" r="E26"/>
  <c i="8" r="M26" s="1"/>
  <c i="8" r="E27"/>
  <c i="8" r="D28"/>
  <c i="8" r="C9"/>
  <c i="8" r="C10"/>
  <c i="8" r="C11"/>
  <c i="8" r="C12"/>
  <c i="8" r="C13"/>
  <c i="8" r="C14"/>
  <c i="8" r="C15"/>
  <c i="8" r="C16"/>
  <c i="8" r="C17"/>
  <c i="8" r="C18"/>
  <c i="8" r="C19"/>
  <c i="8" r="C20"/>
  <c i="8" r="C21"/>
  <c i="8" r="C22"/>
  <c i="8" r="C23"/>
  <c i="8" r="C24"/>
  <c i="8" r="C25"/>
  <c i="8" r="C26"/>
  <c i="8" r="C27"/>
  <c i="8" r="C28"/>
  <c i="3" r="O56"/>
  <c i="11" r="O56"/>
  <c i="3" r="O55"/>
  <c i="11" r="O55"/>
  <c i="3" r="O28"/>
  <c i="3" r="O27"/>
  <c i="6" r="O28"/>
  <c i="6" r="O27"/>
  <c i="6" r="O56"/>
  <c i="6" r="O55"/>
  <c i="9" r="M53"/>
  <c i="9" r="L74"/>
  <c i="9" r="K53"/>
  <c i="9" r="K74"/>
  <c i="8" r="K79"/>
  <c i="6" r="L28"/>
  <c i="6" r="M16"/>
  <c i="6" r="M17"/>
  <c i="6" r="M18"/>
  <c i="6" r="M19"/>
  <c i="6" r="M20"/>
  <c i="6" r="M21"/>
  <c i="6" r="M22"/>
  <c i="6" r="M23"/>
  <c i="6" r="M24"/>
  <c i="6" r="M25"/>
  <c i="6" r="M26"/>
  <c i="6" r="M27"/>
  <c i="6" r="L38"/>
  <c i="6" r="L39"/>
  <c i="6" r="L40"/>
  <c i="6" r="L41"/>
  <c i="6" r="L42"/>
  <c i="6" r="L44"/>
  <c i="6" r="P44" s="1"/>
  <c i="6" r="L45"/>
  <c i="6" r="L46"/>
  <c i="6" r="P46" s="1"/>
  <c i="6" r="L47"/>
  <c i="6" r="L48"/>
  <c i="6" r="L49"/>
  <c i="6" r="P49" s="1"/>
  <c i="6" r="L50"/>
  <c i="6" r="L51"/>
  <c i="6" r="L52"/>
  <c i="6" r="P52" s="1"/>
  <c i="6" r="L53"/>
  <c i="6" r="L54"/>
  <c i="6" r="P54" s="1"/>
  <c i="6" r="L55"/>
  <c i="6" r="L56"/>
  <c i="6" r="M37"/>
  <c i="6" r="M38"/>
  <c i="6" r="M39"/>
  <c i="6" r="M40"/>
  <c i="6" r="M41"/>
  <c i="6" r="M42"/>
  <c i="6" r="M43"/>
  <c i="6" r="M44"/>
  <c i="6" r="M45"/>
  <c i="6" r="M46"/>
  <c i="6" r="M47"/>
  <c i="6" r="M48"/>
  <c i="6" r="M49"/>
  <c i="6" r="M50"/>
  <c i="6" r="M51"/>
  <c i="6" r="M52"/>
  <c i="6" r="M53"/>
  <c i="6" r="M54"/>
  <c i="6" r="M55"/>
  <c i="6" r="H85"/>
  <c i="6" r="M67"/>
  <c i="6" r="M68"/>
  <c i="6" r="M69"/>
  <c i="6" r="M70"/>
  <c i="6" r="M71"/>
  <c i="6" r="M72"/>
  <c i="6" r="M73"/>
  <c i="6" r="M74"/>
  <c i="6" r="M75"/>
  <c i="6" r="M76"/>
  <c i="6" r="M77"/>
  <c i="6" r="M78"/>
  <c i="6" r="M79"/>
  <c i="3" r="I79"/>
  <c i="3" r="G79"/>
  <c i="7" r="G79" s="1"/>
  <c i="3" r="E79"/>
  <c i="3" r="J78"/>
  <c i="7" r="J78" s="1"/>
  <c i="3" r="H78"/>
  <c i="3" r="F78"/>
  <c i="3" r="D78"/>
  <c i="7" r="D78" s="1"/>
  <c i="3" r="K77"/>
  <c i="3" r="G77"/>
  <c i="7" r="G77" s="1"/>
  <c i="3" r="C77"/>
  <c i="3" r="J76"/>
  <c i="7" r="J76" s="1"/>
  <c i="3" r="H76"/>
  <c i="3" r="F76"/>
  <c i="3" r="D76"/>
  <c i="7" r="D76" s="1"/>
  <c i="3" r="K75"/>
  <c i="3" r="I75"/>
  <c i="3" r="G75"/>
  <c i="7" r="G75" s="1"/>
  <c i="3" r="E75"/>
  <c i="3" r="C75"/>
  <c i="3" r="J74"/>
  <c i="7" r="J74" s="1"/>
  <c i="3" r="H74"/>
  <c i="3" r="D74"/>
  <c i="7" r="D74" s="1"/>
  <c i="3" r="K73"/>
  <c i="3" r="I73"/>
  <c i="3" r="G73"/>
  <c i="7" r="G73" s="1"/>
  <c i="3" r="E73"/>
  <c i="3" r="J72"/>
  <c i="7" r="J72" s="1"/>
  <c i="3" r="F72"/>
  <c i="3" r="D72"/>
  <c i="7" r="D72" s="1"/>
  <c i="3" r="K71"/>
  <c i="3" r="G71"/>
  <c i="7" r="G71" s="1"/>
  <c i="3" r="C71"/>
  <c i="3" r="J70"/>
  <c i="7" r="J70" s="1"/>
  <c i="3" r="H70"/>
  <c i="3" r="D70"/>
  <c i="7" r="D70" s="1"/>
  <c i="3" r="I69"/>
  <c i="3" r="G69"/>
  <c i="7" r="G69" s="1"/>
  <c i="3" r="E69"/>
  <c i="3" r="C69"/>
  <c i="3" r="J68"/>
  <c i="7" r="J68" s="1"/>
  <c i="3" r="H68"/>
  <c i="3" r="F68"/>
  <c i="3" r="D68"/>
  <c i="7" r="D68" s="1"/>
  <c i="3" r="K67"/>
  <c i="3" r="I67"/>
  <c i="3" r="G67"/>
  <c i="7" r="G67" s="1"/>
  <c i="3" r="E67"/>
  <c i="3" r="C67"/>
  <c i="3" r="J66"/>
  <c i="7" r="J66" s="1"/>
  <c i="3" r="H66"/>
  <c i="3" r="D66"/>
  <c i="7" r="D66" s="1"/>
  <c i="3" r="K65"/>
  <c i="3" r="I65"/>
  <c i="3" r="G65"/>
  <c i="7" r="G65" s="1"/>
  <c i="3" r="E65"/>
  <c i="3" r="J53"/>
  <c i="3" r="D53"/>
  <c i="3" r="I52"/>
  <c i="3" r="E52"/>
  <c i="3" r="C52"/>
  <c i="3" r="J51"/>
  <c i="3" r="H51"/>
  <c i="3" r="F51"/>
  <c i="3" r="D51"/>
  <c i="3" r="K50"/>
  <c i="3" r="G50"/>
  <c i="3" r="C50"/>
  <c i="3" r="J49"/>
  <c i="3" r="H49"/>
  <c i="3" r="F49"/>
  <c i="3" r="D49"/>
  <c i="3" r="G48"/>
  <c i="3" r="E48"/>
  <c i="3" r="C48"/>
  <c i="3" r="J47"/>
  <c i="3" r="H47"/>
  <c i="3" r="F47"/>
  <c i="3" r="D47"/>
  <c i="3" r="G46"/>
  <c i="3" r="E46"/>
  <c i="3" r="C46"/>
  <c i="3" r="J45"/>
  <c i="3" r="H45"/>
  <c i="3" r="F45"/>
  <c i="3" r="K44"/>
  <c i="3" r="I44"/>
  <c i="3" r="G44"/>
  <c i="3" r="E44"/>
  <c i="3" r="K42"/>
  <c i="3" r="I42"/>
  <c i="3" r="G42"/>
  <c i="3" r="E42"/>
  <c i="3" r="C42"/>
  <c i="3" r="J41"/>
  <c i="3" r="H41"/>
  <c i="3" r="F41"/>
  <c i="3" r="D41"/>
  <c i="3" r="K40"/>
  <c i="3" r="I40"/>
  <c i="3" r="G40"/>
  <c i="3" r="E40"/>
  <c i="3" r="C40"/>
  <c i="3" r="J39"/>
  <c i="3" r="H39"/>
  <c i="3" r="F39"/>
  <c i="3" r="D39"/>
  <c i="3" r="C38"/>
  <c i="3" r="F37"/>
  <c i="3" r="G9"/>
  <c i="3" r="C65"/>
  <c i="8" r="K78"/>
  <c i="8" r="K77"/>
  <c i="8" r="K76"/>
  <c i="8" r="K75"/>
  <c i="8" r="K74"/>
  <c i="8" r="K73"/>
  <c i="8" r="K72"/>
  <c i="8" r="K71"/>
  <c i="8" r="K70"/>
  <c i="8" r="K69"/>
  <c i="8" r="K68"/>
  <c i="8" r="K67"/>
  <c i="8" r="K65"/>
  <c i="8" r="I66"/>
  <c i="8" r="H79"/>
  <c i="8" r="H78"/>
  <c i="8" r="H77"/>
  <c i="8" r="H76"/>
  <c i="8" r="H75"/>
  <c i="8" r="H74"/>
  <c i="8" r="H73"/>
  <c i="8" r="H72"/>
  <c i="8" r="E72"/>
  <c i="8" r="H71"/>
  <c i="8" r="H70"/>
  <c i="8" r="H69"/>
  <c i="8" r="H68"/>
  <c i="8" r="E68"/>
  <c i="8" r="H67"/>
  <c i="8" r="H65"/>
  <c i="8" r="F66"/>
  <c i="8" r="E79"/>
  <c i="8" r="E78"/>
  <c i="8" r="E77"/>
  <c i="8" r="E76"/>
  <c i="8" r="E75"/>
  <c i="8" r="E74"/>
  <c i="8" r="E73"/>
  <c i="8" r="E71"/>
  <c i="8" r="E70"/>
  <c i="8" r="E69"/>
  <c i="8" r="E67"/>
  <c i="8" r="E65"/>
  <c i="8" r="C66"/>
  <c i="3" r="G49"/>
  <c i="3" r="F40"/>
  <c i="9" r="L53"/>
  <c i="9" r="S52"/>
  <c i="9" r="U52"/>
  <c i="9" r="U51"/>
  <c i="9" r="S51"/>
  <c i="9" r="U26"/>
  <c i="9" r="T26"/>
  <c i="9" r="S26"/>
  <c i="9" r="U25"/>
  <c i="9" r="T25"/>
  <c i="9" r="S25"/>
  <c i="9" r="U24"/>
  <c i="9" r="T24"/>
  <c i="9" r="S24"/>
  <c i="9" r="P24"/>
  <c i="9" r="O24"/>
  <c i="9" r="U23"/>
  <c i="9" r="T23"/>
  <c i="9" r="S23"/>
  <c i="9" r="O23"/>
  <c i="9" r="U22"/>
  <c i="9" r="T22"/>
  <c i="9" r="S22"/>
  <c i="9" r="O22"/>
  <c i="9" r="U21"/>
  <c i="9" r="T21"/>
  <c i="9" r="S21"/>
  <c i="9" r="O21"/>
  <c i="9" r="U20"/>
  <c i="9" r="T20"/>
  <c i="9" r="S20"/>
  <c i="9" r="O20"/>
  <c i="9" r="U19"/>
  <c i="9" r="T19"/>
  <c i="9" r="S19"/>
  <c i="9" r="O19"/>
  <c i="9" r="U18"/>
  <c i="9" r="T18"/>
  <c i="9" r="S18"/>
  <c i="9" r="O18"/>
  <c i="9" r="U17"/>
  <c i="9" r="T17"/>
  <c i="9" r="S17"/>
  <c i="9" r="O17"/>
  <c i="9" r="U16"/>
  <c i="9" r="T16"/>
  <c i="9" r="S16"/>
  <c i="9" r="O16"/>
  <c i="9" r="U15"/>
  <c i="9" r="T15"/>
  <c i="9" r="S15"/>
  <c i="9" r="O15"/>
  <c i="9" r="U14"/>
  <c i="9" r="T14"/>
  <c i="9" r="S14"/>
  <c i="9" r="O14"/>
  <c i="9" r="U13"/>
  <c i="9" r="T13"/>
  <c i="9" r="S13"/>
  <c i="9" r="U12"/>
  <c i="9" r="T12"/>
  <c i="9" r="S12"/>
  <c i="9" r="U11"/>
  <c i="9" r="T11"/>
  <c i="9" r="S11"/>
  <c i="9" r="U10"/>
  <c i="9" r="T10"/>
  <c i="9" r="S10"/>
  <c i="9" r="U9"/>
  <c i="9" r="T9"/>
  <c i="9" r="S9"/>
  <c i="9" r="U8"/>
  <c i="9" r="T8"/>
  <c i="9" r="S8"/>
  <c i="9" r="U7"/>
  <c i="9" r="T7"/>
  <c i="9" r="S7"/>
  <c i="6" r="O65"/>
  <c i="6" r="O66"/>
  <c i="6" r="O67"/>
  <c i="6" r="P67" s="1"/>
  <c i="6" r="O68"/>
  <c i="6" r="P68" s="1"/>
  <c i="6" r="O69"/>
  <c i="6" r="P69"/>
  <c i="6" r="O70"/>
  <c i="6" r="P70"/>
  <c i="6" r="P71"/>
  <c i="6" r="P72"/>
  <c i="6" r="P73"/>
  <c i="6" r="P74"/>
  <c i="6" r="P75"/>
  <c i="6" r="P76"/>
  <c i="6" r="P77"/>
  <c i="6" r="P78"/>
  <c i="6" r="P79"/>
  <c i="6" r="O37"/>
  <c i="8" r="O80"/>
  <c i="8" r="O70"/>
  <c i="8" r="O69"/>
  <c i="8" r="O68"/>
  <c i="8" r="O67"/>
  <c i="8" r="O66"/>
  <c i="8" r="O65"/>
  <c i="8" r="O55"/>
  <c i="3" r="O54"/>
  <c i="3" r="O53"/>
  <c i="11" r="O53"/>
  <c i="8" r="O53"/>
  <c i="3" r="O52"/>
  <c i="11" r="O52" s="1"/>
  <c i="3" r="O51"/>
  <c i="11" r="O51" s="1"/>
  <c i="8" r="O51"/>
  <c i="3" r="O50"/>
  <c i="3" r="O49"/>
  <c i="8" r="O49"/>
  <c i="3" r="O48"/>
  <c i="8" r="O48" s="1"/>
  <c i="11" r="O48"/>
  <c i="3" r="O47"/>
  <c i="8" r="O47"/>
  <c i="3" r="O46"/>
  <c i="11" r="O46" s="1"/>
  <c i="8" r="O46"/>
  <c i="3" r="O45"/>
  <c i="11" r="O45"/>
  <c i="3" r="O44"/>
  <c i="11" r="O44" s="1"/>
  <c i="8" r="O44"/>
  <c i="3" r="O43"/>
  <c i="11" r="O43" s="1"/>
  <c i="3" r="O42"/>
  <c i="11" r="O42" s="1"/>
  <c i="3" r="O41"/>
  <c i="11" r="O41"/>
  <c i="3" r="O40"/>
  <c i="11" r="O40" s="1"/>
  <c i="3" r="O39"/>
  <c i="11" r="O39" s="1"/>
  <c i="3" r="O38"/>
  <c i="11" r="O38"/>
  <c i="8" r="O38"/>
  <c i="3" r="O37"/>
  <c i="11" r="O37" s="1"/>
  <c i="8" r="O28"/>
  <c i="8" r="O27"/>
  <c i="8" r="O26"/>
  <c i="8" r="O25"/>
  <c i="8" r="O24"/>
  <c i="8" r="O23"/>
  <c i="8" r="O22"/>
  <c i="8" r="O21"/>
  <c i="8" r="O20"/>
  <c i="8" r="O19"/>
  <c i="8" r="O18"/>
  <c i="8" r="O17"/>
  <c i="8" r="O16"/>
  <c i="8" r="O15"/>
  <c i="8" r="O14"/>
  <c i="8" r="O13"/>
  <c i="8" r="O12"/>
  <c i="8" r="O11"/>
  <c i="8" r="O10"/>
  <c i="8" r="O9"/>
  <c i="3" r="O80"/>
  <c i="3" r="O70"/>
  <c i="3" r="O69"/>
  <c i="3" r="O68"/>
  <c i="3" r="O67"/>
  <c i="3" r="O66"/>
  <c i="3" r="O65"/>
  <c i="3" r="O26"/>
  <c i="3" r="O25"/>
  <c i="3" r="O24"/>
  <c i="3" r="O23"/>
  <c i="3" r="O22"/>
  <c i="3" r="O21"/>
  <c i="3" r="O20"/>
  <c i="3" r="O19"/>
  <c i="3" r="O18"/>
  <c i="3" r="O17"/>
  <c i="3" r="O16"/>
  <c i="3" r="O15"/>
  <c i="3" r="O14"/>
  <c i="3" r="O13"/>
  <c i="3" r="O12"/>
  <c i="3" r="O11"/>
  <c i="3" r="O10"/>
  <c i="3" r="O9"/>
  <c i="6" r="O54"/>
  <c i="6" r="O53"/>
  <c i="6" r="O52"/>
  <c i="6" r="O51"/>
  <c i="6" r="O50"/>
  <c i="6" r="O49"/>
  <c i="6" r="O48"/>
  <c i="6" r="O47"/>
  <c i="6" r="O46"/>
  <c i="6" r="O45"/>
  <c i="6" r="O44"/>
  <c i="6" r="O43"/>
  <c i="6" r="O42"/>
  <c i="6" r="O41"/>
  <c i="6" r="O40"/>
  <c i="6" r="O39"/>
  <c i="6" r="O38"/>
  <c i="6" r="O26"/>
  <c i="6" r="O25"/>
  <c i="6" r="O24"/>
  <c i="6" r="O23"/>
  <c i="6" r="O22"/>
  <c i="6" r="O21"/>
  <c i="6" r="O20"/>
  <c i="6" r="O19"/>
  <c i="6" r="O18"/>
  <c i="6" r="P18" s="1"/>
  <c i="6" r="O17"/>
  <c i="6" r="O16"/>
  <c i="6" r="O15"/>
  <c i="6" r="O14"/>
  <c i="6" r="O13"/>
  <c i="6" r="O12"/>
  <c i="6" r="O11"/>
  <c i="6" r="O10"/>
  <c i="6" r="O9"/>
  <c i="3" r="E9"/>
  <c i="3" r="E41"/>
  <c i="3" r="K79"/>
  <c i="3" r="H79"/>
  <c i="3" r="F79"/>
  <c i="3" r="C79"/>
  <c i="3" r="K78"/>
  <c i="3" r="I78"/>
  <c i="3" r="E78"/>
  <c i="3" r="C78"/>
  <c i="3" r="I77"/>
  <c i="3" r="H77"/>
  <c i="3" r="F77"/>
  <c i="3" r="E77"/>
  <c i="3" r="K76"/>
  <c i="3" r="I76"/>
  <c i="3" r="E76"/>
  <c i="3" r="C76"/>
  <c i="3" r="H75"/>
  <c i="3" r="F75"/>
  <c i="3" r="K74"/>
  <c i="3" r="I74"/>
  <c i="3" r="F74"/>
  <c i="3" r="E74"/>
  <c i="3" r="C74"/>
  <c i="3" r="H73"/>
  <c i="3" r="F73"/>
  <c i="3" r="C73"/>
  <c i="3" r="K72"/>
  <c i="3" r="I72"/>
  <c i="3" r="H72"/>
  <c i="3" r="E72"/>
  <c i="3" r="C72"/>
  <c i="3" r="I71"/>
  <c i="3" r="H71"/>
  <c i="3" r="F71"/>
  <c i="3" r="E71"/>
  <c i="3" r="K70"/>
  <c i="3" r="I70"/>
  <c i="3" r="F70"/>
  <c i="3" r="E70"/>
  <c i="3" r="C70"/>
  <c i="3" r="K69"/>
  <c i="3" r="H69"/>
  <c i="3" r="H65"/>
  <c i="3" r="H67"/>
  <c i="3" r="F69"/>
  <c i="3" r="K68"/>
  <c i="3" r="I68"/>
  <c i="3" r="E68"/>
  <c i="3" r="C68"/>
  <c i="3" r="F67"/>
  <c i="3" r="K66"/>
  <c i="3" r="I66"/>
  <c i="3" r="F66"/>
  <c i="3" r="E66"/>
  <c i="3" r="C66"/>
  <c i="3" r="F65"/>
  <c i="3" r="K37"/>
  <c i="3" r="E37"/>
  <c i="3" r="H37"/>
  <c i="3" r="K56"/>
  <c i="3" r="J56"/>
  <c i="3" r="I56"/>
  <c i="3" r="H56"/>
  <c i="3" r="G56"/>
  <c i="3" r="F56"/>
  <c i="3" r="E56"/>
  <c i="3" r="D56"/>
  <c i="3" r="C56"/>
  <c i="3" r="K55"/>
  <c i="3" r="J55"/>
  <c i="3" r="I55"/>
  <c i="3" r="H55"/>
  <c i="3" r="G55"/>
  <c i="3" r="F55"/>
  <c i="3" r="E55"/>
  <c i="3" r="D55"/>
  <c i="3" r="C55"/>
  <c i="3" r="K54"/>
  <c i="3" r="J54"/>
  <c i="3" r="I54"/>
  <c i="3" r="H54"/>
  <c i="3" r="G54"/>
  <c i="3" r="F54"/>
  <c i="3" r="E54"/>
  <c i="3" r="D54"/>
  <c i="3" r="C54"/>
  <c i="3" r="K53"/>
  <c i="3" r="E53"/>
  <c i="3" r="H53"/>
  <c i="3" r="I53"/>
  <c i="3" r="G53"/>
  <c i="3" r="F53"/>
  <c i="3" r="C53"/>
  <c i="3" r="K52"/>
  <c i="3" r="H52"/>
  <c i="3" r="J52"/>
  <c i="3" r="G52"/>
  <c i="3" r="F52"/>
  <c i="3" r="D52"/>
  <c i="3" r="K51"/>
  <c i="3" r="I51"/>
  <c i="3" r="G51"/>
  <c i="3" r="E51"/>
  <c i="3" r="C51"/>
  <c i="3" r="J50"/>
  <c i="3" r="I50"/>
  <c i="3" r="H50"/>
  <c i="3" r="F50"/>
  <c i="3" r="E50"/>
  <c i="3" r="D50"/>
  <c i="3" r="K49"/>
  <c i="3" r="I49"/>
  <c i="3" r="E49"/>
  <c i="3" r="C49"/>
  <c i="3" r="K48"/>
  <c i="3" r="J48"/>
  <c i="3" r="I48"/>
  <c i="3" r="H48"/>
  <c i="3" r="F48"/>
  <c i="3" r="D48"/>
  <c i="3" r="K47"/>
  <c i="3" r="I47"/>
  <c i="3" r="G47"/>
  <c i="3" r="E47"/>
  <c i="3" r="C47"/>
  <c i="3" r="K46"/>
  <c i="3" r="J46"/>
  <c i="3" r="I46"/>
  <c i="3" r="H46"/>
  <c i="3" r="F46"/>
  <c i="3" r="D46"/>
  <c i="3" r="K45"/>
  <c i="3" r="I45"/>
  <c i="3" r="G45"/>
  <c i="3" r="E45"/>
  <c i="3" r="D45"/>
  <c i="3" r="C45"/>
  <c i="3" r="J44"/>
  <c i="3" r="H44"/>
  <c i="3" r="F44"/>
  <c i="3" r="D44"/>
  <c i="3" r="C44"/>
  <c i="3" r="K43"/>
  <c i="3" r="J43"/>
  <c i="3" r="I43"/>
  <c i="3" r="H43"/>
  <c i="3" r="G43"/>
  <c i="3" r="F43"/>
  <c i="3" r="E43"/>
  <c i="3" r="D43"/>
  <c i="3" r="C43"/>
  <c i="3" r="J42"/>
  <c i="3" r="H42"/>
  <c i="3" r="F42"/>
  <c i="3" r="D42"/>
  <c i="3" r="K41"/>
  <c i="3" r="I41"/>
  <c i="3" r="G41"/>
  <c i="3" r="C41"/>
  <c i="3" r="J40"/>
  <c i="3" r="H40"/>
  <c i="3" r="D40"/>
  <c i="3" r="K39"/>
  <c i="3" r="I39"/>
  <c i="3" r="G39"/>
  <c i="3" r="E39"/>
  <c i="3" r="C39"/>
  <c i="3" r="C37"/>
  <c i="3" r="K38"/>
  <c i="3" r="J38"/>
  <c i="3" r="I38"/>
  <c i="3" r="H38"/>
  <c i="3" r="G38"/>
  <c i="3" r="F38"/>
  <c i="3" r="E38"/>
  <c i="3" r="D38"/>
  <c i="3" r="J37"/>
  <c i="3" r="I37"/>
  <c i="3" r="G37"/>
  <c i="3" r="D37"/>
  <c i="3" r="H9"/>
  <c i="3" r="K28"/>
  <c i="3" r="J28"/>
  <c i="3" r="I28"/>
  <c i="3" r="H28"/>
  <c i="3" r="G28"/>
  <c i="3" r="F28"/>
  <c i="3" r="E28"/>
  <c i="3" r="D28"/>
  <c i="3" r="C28"/>
  <c i="3" r="K27"/>
  <c i="3" r="J27"/>
  <c i="3" r="I27"/>
  <c i="3" r="H27"/>
  <c i="3" r="G27"/>
  <c i="3" r="F27"/>
  <c i="3" r="E27"/>
  <c i="3" r="D27"/>
  <c i="3" r="C27"/>
  <c i="3" r="K26"/>
  <c i="3" r="J26"/>
  <c i="3" r="D26"/>
  <c i="3" r="G26"/>
  <c i="3" r="I26"/>
  <c i="3" r="H26"/>
  <c i="3" r="F26"/>
  <c i="3" r="E26"/>
  <c i="3" r="C26"/>
  <c i="3" r="K25"/>
  <c i="3" r="J25"/>
  <c i="3" r="I25"/>
  <c i="3" r="H25"/>
  <c i="3" r="G25"/>
  <c i="3" r="F25"/>
  <c i="3" r="E25"/>
  <c i="3" r="D25"/>
  <c i="3" r="C25"/>
  <c i="3" r="K24"/>
  <c i="3" r="J24"/>
  <c i="3" r="I24"/>
  <c i="3" r="H24"/>
  <c i="3" r="G24"/>
  <c i="3" r="F24"/>
  <c i="3" r="E24"/>
  <c i="3" r="D24"/>
  <c i="3" r="C24"/>
  <c i="3" r="K23"/>
  <c i="3" r="J23"/>
  <c i="3" r="I23"/>
  <c i="3" r="H23"/>
  <c i="3" r="G23"/>
  <c i="3" r="F23"/>
  <c i="3" r="E23"/>
  <c i="3" r="D23"/>
  <c i="3" r="C23"/>
  <c i="3" r="K22"/>
  <c i="3" r="J22"/>
  <c i="3" r="I22"/>
  <c i="3" r="H22"/>
  <c i="3" r="G22"/>
  <c i="3" r="F22"/>
  <c i="3" r="E22"/>
  <c i="3" r="D22"/>
  <c i="3" r="C22"/>
  <c i="3" r="K21"/>
  <c i="3" r="J21"/>
  <c i="3" r="I21"/>
  <c i="3" r="H21"/>
  <c i="3" r="G21"/>
  <c i="3" r="F21"/>
  <c i="3" r="E21"/>
  <c i="3" r="D21"/>
  <c i="3" r="C21"/>
  <c i="3" r="K20"/>
  <c i="3" r="J20"/>
  <c i="3" r="I20"/>
  <c i="3" r="H20"/>
  <c i="3" r="G20"/>
  <c i="3" r="F20"/>
  <c i="3" r="E20"/>
  <c i="3" r="D20"/>
  <c i="3" r="C20"/>
  <c i="3" r="K19"/>
  <c i="3" r="J19"/>
  <c i="3" r="I19"/>
  <c i="3" r="H19"/>
  <c i="3" r="G19"/>
  <c i="3" r="F19"/>
  <c i="3" r="E19"/>
  <c i="3" r="D19"/>
  <c i="3" r="C19"/>
  <c i="3" r="K18"/>
  <c i="3" r="J18"/>
  <c i="3" r="D18"/>
  <c i="3" r="G18"/>
  <c i="3" r="I18"/>
  <c i="3" r="H18"/>
  <c i="3" r="F18"/>
  <c i="3" r="E18"/>
  <c i="3" r="C18"/>
  <c i="3" r="K17"/>
  <c i="3" r="J17"/>
  <c i="3" r="I17"/>
  <c i="3" r="H17"/>
  <c i="3" r="G17"/>
  <c i="3" r="F17"/>
  <c i="3" r="E17"/>
  <c i="3" r="D17"/>
  <c i="3" r="C17"/>
  <c i="3" r="K16"/>
  <c i="3" r="J16"/>
  <c i="3" r="I16"/>
  <c i="3" r="H16"/>
  <c i="3" r="G16"/>
  <c i="3" r="F16"/>
  <c i="3" r="E16"/>
  <c i="3" r="D16"/>
  <c i="3" r="C16"/>
  <c i="3" r="K15"/>
  <c i="3" r="J15"/>
  <c i="3" r="D15"/>
  <c i="3" r="G15"/>
  <c i="3" r="I15"/>
  <c i="3" r="H15"/>
  <c i="3" r="F15"/>
  <c i="3" r="E15"/>
  <c i="3" r="C15"/>
  <c i="3" r="K14"/>
  <c i="3" r="J14"/>
  <c i="3" r="I14"/>
  <c i="3" r="H14"/>
  <c i="3" r="G14"/>
  <c i="3" r="F14"/>
  <c i="3" r="E14"/>
  <c i="3" r="D14"/>
  <c i="3" r="C14"/>
  <c i="3" r="K13"/>
  <c i="3" r="J13"/>
  <c i="3" r="I13"/>
  <c i="3" r="H13"/>
  <c i="3" r="G13"/>
  <c i="3" r="F13"/>
  <c i="3" r="E13"/>
  <c i="3" r="D13"/>
  <c i="3" r="C13"/>
  <c i="3" r="K12"/>
  <c i="3" r="J12"/>
  <c i="3" r="I12"/>
  <c i="3" r="H12"/>
  <c i="3" r="G12"/>
  <c i="3" r="F12"/>
  <c i="3" r="E12"/>
  <c i="3" r="D12"/>
  <c i="3" r="C12"/>
  <c i="3" r="K11"/>
  <c i="3" r="J11"/>
  <c i="3" r="I11"/>
  <c i="3" r="H11"/>
  <c i="3" r="G11"/>
  <c i="3" r="F11"/>
  <c i="3" r="E11"/>
  <c i="3" r="D11"/>
  <c i="3" r="C11"/>
  <c i="3" r="K10"/>
  <c i="3" r="J10"/>
  <c i="3" r="D10"/>
  <c i="3" r="G10"/>
  <c i="3" r="I10"/>
  <c i="3" r="H10"/>
  <c i="3" r="F10"/>
  <c i="3" r="E10"/>
  <c i="3" r="C10"/>
  <c i="3" r="K9"/>
  <c i="3" r="J9"/>
  <c i="3" r="I9"/>
  <c i="3" r="F9"/>
  <c i="3" r="D9"/>
  <c i="3" r="C9"/>
  <c i="3" r="D65"/>
  <c i="7" r="D65" s="1"/>
  <c i="3" r="J65"/>
  <c i="7" r="J65" s="1"/>
  <c i="3" r="G66"/>
  <c i="7" r="G66" s="1"/>
  <c i="3" r="D67"/>
  <c i="7" r="D67" s="1"/>
  <c i="3" r="J67"/>
  <c i="7" r="J67" s="1"/>
  <c i="3" r="G68"/>
  <c i="7" r="G68" s="1"/>
  <c i="3" r="D69"/>
  <c i="7" r="D69" s="1"/>
  <c i="3" r="J69"/>
  <c i="7" r="J69" s="1"/>
  <c i="3" r="G70"/>
  <c i="7" r="G70" s="1"/>
  <c i="3" r="D71"/>
  <c i="7" r="D71" s="1"/>
  <c i="3" r="J71"/>
  <c i="7" r="J71" s="1"/>
  <c i="3" r="G72"/>
  <c i="7" r="G72" s="1"/>
  <c i="3" r="D73"/>
  <c i="7" r="D73" s="1"/>
  <c i="3" r="J73"/>
  <c i="7" r="J73" s="1"/>
  <c i="3" r="G74"/>
  <c i="7" r="G74" s="1"/>
  <c i="3" r="D75"/>
  <c i="7" r="D75" s="1"/>
  <c i="3" r="J75"/>
  <c i="7" r="J75" s="1"/>
  <c i="3" r="G76"/>
  <c i="7" r="G76" s="1"/>
  <c i="3" r="D77"/>
  <c i="7" r="D77" s="1"/>
  <c i="3" r="J77"/>
  <c i="7" r="J77" s="1"/>
  <c i="3" r="G78"/>
  <c i="7" r="G78" s="1"/>
  <c i="3" r="D79"/>
  <c i="7" r="D79" s="1"/>
  <c i="3" r="J79"/>
  <c i="7" r="J79" s="1"/>
  <c i="6" r="P50"/>
  <c i="8" r="O42"/>
  <c i="11" r="O50"/>
  <c i="8" r="O50"/>
  <c i="8" r="O40"/>
  <c i="11" r="O54"/>
  <c i="8" r="O54"/>
  <c i="6" r="P51"/>
  <c i="8" r="O56"/>
  <c i="8" r="D57"/>
  <c i="6" r="F85"/>
  <c i="8" r="P54"/>
  <c i="11" r="O47"/>
  <c i="11" r="O49"/>
  <c i="8" r="O41"/>
  <c i="8" r="O43"/>
  <c i="8" r="O45"/>
  <c i="10" l="1" r="L79"/>
  <c i="6" r="P48"/>
  <c i="6" r="P39"/>
  <c i="6" r="P66"/>
  <c i="6" r="P13"/>
  <c i="6" r="P9"/>
  <c i="6" r="P29" s="1"/>
  <c i="8" r="O37"/>
  <c i="6" r="P55"/>
  <c i="6" r="P47"/>
  <c i="6" r="P38"/>
  <c i="8" r="O39"/>
  <c i="6" r="P53"/>
  <c i="6" r="P57" s="1"/>
  <c i="6" r="P45"/>
  <c i="6" r="P11"/>
  <c i="6" r="P15"/>
  <c i="8" r="O52"/>
  <c i="6" r="P42"/>
  <c i="6" r="P41"/>
  <c i="6" r="P16"/>
  <c i="6" r="P20"/>
  <c i="6" r="P22"/>
  <c i="6" r="P24"/>
  <c i="6" r="P26"/>
  <c i="6" r="P14"/>
  <c i="6" r="P10"/>
  <c i="6" r="P40"/>
  <c i="8" r="L22"/>
  <c i="8" r="P22" s="1"/>
  <c i="9" r="S27"/>
  <c i="8" r="M28"/>
  <c i="8" r="P28" s="1"/>
  <c i="7" r="D15"/>
  <c i="11" r="H80"/>
  <c i="11" r="I80"/>
  <c i="11" r="K80"/>
  <c i="10" r="V41"/>
  <c i="11" r="M52"/>
  <c i="7" r="H55"/>
  <c i="7" r="I23"/>
  <c i="7" r="G44"/>
  <c i="10" r="T53"/>
  <c i="7" r="H67"/>
  <c i="7" r="F17"/>
  <c i="3" r="M54"/>
  <c i="7" r="H45"/>
  <c i="7" r="H77"/>
  <c i="11" r="F80"/>
  <c i="11" r="P68"/>
  <c i="11" r="P70"/>
  <c i="11" r="P74"/>
  <c i="10" r="U53"/>
  <c i="11" r="J57"/>
  <c i="11" r="I57"/>
  <c i="11" r="M50"/>
  <c i="11" r="L55"/>
  <c i="11" r="P55" s="1"/>
  <c i="7" r="E50"/>
  <c i="7" r="J27"/>
  <c i="7" r="I16"/>
  <c i="7" r="K10"/>
  <c i="10" r="V13"/>
  <c i="11" r="M21"/>
  <c i="7" r="F49"/>
  <c i="11" r="L40"/>
  <c i="11" r="P40" s="1"/>
  <c i="7" r="G38"/>
  <c i="7" r="G52"/>
  <c i="10" r="V42"/>
  <c i="10" r="V44"/>
  <c i="10" r="V52"/>
  <c i="11" r="M37"/>
  <c i="11" r="G57"/>
  <c i="11" r="L38"/>
  <c i="11" r="P38" s="1"/>
  <c i="11" r="F57"/>
  <c i="11" r="H57"/>
  <c i="11" r="M39"/>
  <c i="11" r="M41"/>
  <c i="11" r="L44"/>
  <c i="11" r="P44" s="1"/>
  <c i="11" r="M45"/>
  <c i="11" r="L46"/>
  <c i="11" r="P46" s="1"/>
  <c i="11" r="L48"/>
  <c i="11" r="P48" s="1"/>
  <c i="11" r="M49"/>
  <c i="11" r="L56"/>
  <c i="7" r="D37"/>
  <c i="7" r="D55"/>
  <c i="10" r="S53"/>
  <c i="11" r="L43"/>
  <c i="11" r="P43" s="1"/>
  <c i="11" r="L54"/>
  <c i="11" r="P54" s="1"/>
  <c i="11" r="L9"/>
  <c i="11" r="P9" s="1"/>
  <c i="8" r="M73"/>
  <c i="9" r="V48"/>
  <c i="7" r="F42"/>
  <c i="7" r="F44"/>
  <c i="7" r="J44"/>
  <c i="7" r="J48"/>
  <c i="10" r="V33"/>
  <c i="11" r="L47"/>
  <c i="11" r="P47" s="1"/>
  <c i="10" r="V39"/>
  <c i="10" r="V46"/>
  <c i="10" r="V48"/>
  <c i="10" r="O53"/>
  <c i="11" r="L42"/>
  <c i="11" r="P42" s="1"/>
  <c i="11" r="M43"/>
  <c i="11" r="M51"/>
  <c i="11" r="M54"/>
  <c i="11" r="E57"/>
  <c i="10" r="V35"/>
  <c i="7" r="G37"/>
  <c i="7" r="D56"/>
  <c i="10" r="G79"/>
  <c i="10" r="V34"/>
  <c i="10" r="V38"/>
  <c i="10" r="V40"/>
  <c i="10" r="V43"/>
  <c i="10" r="V47"/>
  <c i="10" r="V51"/>
  <c i="10" r="P53"/>
  <c i="11" r="C57"/>
  <c i="11" r="M38"/>
  <c i="11" r="D57"/>
  <c i="11" r="L39"/>
  <c i="11" r="P39" s="1"/>
  <c i="11" r="M40"/>
  <c i="11" r="L41"/>
  <c i="11" r="P41" s="1"/>
  <c i="11" r="M44"/>
  <c i="11" r="L45"/>
  <c i="11" r="P45" s="1"/>
  <c i="11" r="M46"/>
  <c i="11" r="M47"/>
  <c i="11" r="M48"/>
  <c i="11" r="L49"/>
  <c i="11" r="P49" s="1"/>
  <c i="11" r="L51"/>
  <c i="11" r="P51" s="1"/>
  <c i="11" r="M53"/>
  <c i="11" r="M56"/>
  <c i="11" r="P56" s="1"/>
  <c i="11" r="G29"/>
  <c i="11" r="F29"/>
  <c i="11" r="M19"/>
  <c i="11" r="L24"/>
  <c i="11" r="P24" s="1"/>
  <c i="11" r="L26"/>
  <c i="11" r="P26" s="1"/>
  <c i="7" r="C26"/>
  <c i="11" r="C29"/>
  <c i="7" r="C38"/>
  <c i="7" r="C42"/>
  <c i="7" r="C46"/>
  <c i="7" r="C50"/>
  <c i="7" r="G46"/>
  <c i="7" r="F75"/>
  <c i="7" r="K74"/>
  <c i="7" r="H69"/>
  <c i="7" r="F53"/>
  <c i="7" r="G54"/>
  <c i="7" r="G49"/>
  <c i="7" r="F45"/>
  <c i="8" r="L37"/>
  <c i="7" r="I66"/>
  <c i="7" r="I74"/>
  <c i="10" r="K79"/>
  <c i="10" r="V36"/>
  <c i="10" r="V50"/>
  <c i="11" r="K57"/>
  <c i="10" r="V21"/>
  <c i="7" r="E17"/>
  <c i="7" r="D24"/>
  <c i="7" r="D28"/>
  <c i="11" r="L19"/>
  <c i="11" r="P19" s="1"/>
  <c i="7" r="C47"/>
  <c i="7" r="J11"/>
  <c i="7" r="K16"/>
  <c i="8" r="P69"/>
  <c i="9" r="V41"/>
  <c i="7" r="H44"/>
  <c i="7" r="H54"/>
  <c i="7" r="E42"/>
  <c i="7" r="C41"/>
  <c i="7" r="D42"/>
  <c i="7" r="C43"/>
  <c i="7" r="C45"/>
  <c i="7" r="E45"/>
  <c i="7" r="F10"/>
  <c i="7" r="H19"/>
  <c i="7" r="H25"/>
  <c i="10" r="V60"/>
  <c i="7" r="E68"/>
  <c i="11" r="M18"/>
  <c i="10" r="V9"/>
  <c i="10" r="V17"/>
  <c i="11" r="M9"/>
  <c i="11" r="L10"/>
  <c i="11" r="P10" s="1"/>
  <c i="11" r="M27"/>
  <c i="7" r="D10"/>
  <c i="7" r="D18"/>
  <c i="11" r="M72"/>
  <c i="11" r="M78"/>
  <c i="7" r="I11"/>
  <c i="7" r="J12"/>
  <c i="7" r="I13"/>
  <c i="7" r="K19"/>
  <c i="7" r="I21"/>
  <c i="7" r="K21"/>
  <c i="11" r="J29"/>
  <c i="11" r="H29"/>
  <c i="7" r="G11"/>
  <c i="7" r="F12"/>
  <c i="7" r="F14"/>
  <c i="7" r="F20"/>
  <c i="7" r="G23"/>
  <c i="11" r="M12"/>
  <c i="11" r="L15"/>
  <c i="11" r="P15" s="1"/>
  <c i="11" r="L17"/>
  <c i="11" r="P17" s="1"/>
  <c i="11" r="L11"/>
  <c i="11" r="P11" s="1"/>
  <c i="11" r="M14"/>
  <c i="11" r="L20"/>
  <c i="11" r="P20" s="1"/>
  <c i="7" r="D11"/>
  <c i="7" r="C16"/>
  <c i="7" r="C18"/>
  <c i="10" r="S27"/>
  <c i="10" r="V11"/>
  <c i="10" r="V15"/>
  <c i="10" r="V23"/>
  <c i="11" r="D29"/>
  <c i="11" r="M11"/>
  <c i="11" r="E29"/>
  <c i="11" r="L14"/>
  <c i="11" r="P14" s="1"/>
  <c i="11" r="L21"/>
  <c i="11" r="P21" s="1"/>
  <c i="11" r="M24"/>
  <c i="7" r="F68"/>
  <c i="7" r="C52"/>
  <c i="7" r="E46"/>
  <c i="7" r="F41"/>
  <c i="7" r="G48"/>
  <c i="3" r="M41"/>
  <c i="3" r="M27"/>
  <c i="3" r="L28"/>
  <c i="3" r="F57"/>
  <c i="7" r="E37"/>
  <c i="7" r="H43"/>
  <c i="8" r="H80"/>
  <c i="8" r="P78"/>
  <c i="9" r="V66"/>
  <c i="9" r="V64"/>
  <c i="8" r="P76"/>
  <c i="8" r="G57"/>
  <c i="8" r="L42"/>
  <c i="8" r="P42" s="1"/>
  <c i="9" r="V45"/>
  <c i="9" r="U27"/>
  <c i="7" r="J18"/>
  <c i="7" r="H24"/>
  <c i="9" r="H79"/>
  <c i="7" r="H72"/>
  <c i="11" r="P71"/>
  <c i="11" r="P73"/>
  <c i="11" r="P77"/>
  <c i="11" r="P76"/>
  <c i="11" r="M66"/>
  <c i="11" r="P66" s="1"/>
  <c i="11" r="P72"/>
  <c i="10" r="U27"/>
  <c i="11" r="I29"/>
  <c i="11" r="K29"/>
  <c i="11" r="M17"/>
  <c i="11" r="M20"/>
  <c i="11" r="M23"/>
  <c i="11" r="L25"/>
  <c i="11" r="P25" s="1"/>
  <c i="11" r="L28"/>
  <c i="11" r="M28"/>
  <c i="11" r="P28" s="1"/>
  <c i="7" r="J9"/>
  <c i="7" r="J25"/>
  <c i="10" r="V8"/>
  <c i="10" r="V10"/>
  <c i="10" r="V12"/>
  <c i="10" r="V18"/>
  <c i="10" r="V22"/>
  <c i="10" r="V26"/>
  <c i="11" r="L16"/>
  <c i="11" r="P16" s="1"/>
  <c i="11" r="L18"/>
  <c i="11" r="P18" s="1"/>
  <c i="11" r="M22"/>
  <c i="11" r="L23"/>
  <c i="11" r="P23" s="1"/>
  <c i="11" r="M26"/>
  <c i="10" r="T27"/>
  <c i="10" r="V14"/>
  <c i="10" r="V24"/>
  <c i="11" r="L13"/>
  <c i="11" r="P13" s="1"/>
  <c i="10" r="V20"/>
  <c i="11" r="L12"/>
  <c i="11" r="P12" s="1"/>
  <c i="11" r="M13"/>
  <c i="7" r="D23"/>
  <c i="7" r="C24"/>
  <c i="7" r="D27"/>
  <c i="11" r="L22"/>
  <c i="11" r="P22" s="1"/>
  <c i="11" r="M25"/>
  <c i="10" r="O27"/>
  <c i="11" r="M10"/>
  <c i="11" r="M15"/>
  <c i="11" r="L27"/>
  <c i="11" r="P27" s="1"/>
  <c i="8" r="K80"/>
  <c i="8" r="M68"/>
  <c i="7" r="H79"/>
  <c i="7" r="F72"/>
  <c i="8" r="M70"/>
  <c i="9" r="S74"/>
  <c i="8" r="P75"/>
  <c i="7" r="I51"/>
  <c i="7" r="I49"/>
  <c i="7" r="I52"/>
  <c i="9" r="V50"/>
  <c i="9" r="V44"/>
  <c i="9" r="V38"/>
  <c i="9" r="V36"/>
  <c i="9" r="V34"/>
  <c i="7" r="G40"/>
  <c i="7" r="G45"/>
  <c i="7" r="F55"/>
  <c i="7" r="H46"/>
  <c i="7" r="F40"/>
  <c i="9" r="V22"/>
  <c i="3" r="M77"/>
  <c i="3" r="M73"/>
  <c i="7" r="I67"/>
  <c i="7" r="I69"/>
  <c i="3" r="C29"/>
  <c i="3" r="M14"/>
  <c i="3" r="L16"/>
  <c i="3" r="P16" s="1"/>
  <c i="3" r="M18"/>
  <c i="3" r="L18"/>
  <c i="3" r="P18" s="1"/>
  <c i="3" r="M22"/>
  <c i="3" r="M24"/>
  <c i="3" r="L25"/>
  <c i="3" r="P25" s="1"/>
  <c i="3" r="L42"/>
  <c i="3" r="P42" s="1"/>
  <c i="3" r="L45"/>
  <c i="3" r="P45" s="1"/>
  <c i="3" r="M23"/>
  <c i="3" r="L51"/>
  <c i="3" r="P51" s="1"/>
  <c i="3" r="M42"/>
  <c i="3" r="M43"/>
  <c i="3" r="M50"/>
  <c i="7" r="D41"/>
  <c i="7" r="K42"/>
  <c i="7" r="K50"/>
  <c i="7" r="K11"/>
  <c i="3" r="M78"/>
  <c i="7" r="G50"/>
  <c i="7" r="K49"/>
  <c i="3" r="M11"/>
  <c i="3" r="L12"/>
  <c i="3" r="P12" s="1"/>
  <c i="3" r="M12"/>
  <c i="3" r="M19"/>
  <c i="3" r="L24"/>
  <c i="3" r="P24" s="1"/>
  <c i="3" r="L40"/>
  <c i="3" r="P40" s="1"/>
  <c i="3" r="P71"/>
  <c i="7" r="J26"/>
  <c i="7" r="J37"/>
  <c i="7" r="I72"/>
  <c i="7" r="I77"/>
  <c i="7" r="I79"/>
  <c i="10" r="U74"/>
  <c i="10" r="V63"/>
  <c i="10" r="V69"/>
  <c i="7" r="F69"/>
  <c i="7" r="F76"/>
  <c i="10" r="T74"/>
  <c i="11" r="M65"/>
  <c i="11" r="M71"/>
  <c i="11" r="M77"/>
  <c i="7" r="E73"/>
  <c i="11" r="L37"/>
  <c i="11" r="P37" s="1"/>
  <c i="7" r="K38"/>
  <c i="7" r="I43"/>
  <c i="7" r="J46"/>
  <c i="7" r="K48"/>
  <c i="7" r="J50"/>
  <c i="7" r="K55"/>
  <c i="7" r="I53"/>
  <c i="7" r="J42"/>
  <c i="7" r="J49"/>
  <c i="7" r="J51"/>
  <c i="7" r="K40"/>
  <c i="7" r="J56"/>
  <c i="10" r="V37"/>
  <c i="11" r="L52"/>
  <c i="11" r="P52" s="1"/>
  <c i="11" r="L50"/>
  <c i="11" r="P50" s="1"/>
  <c i="11" r="M55"/>
  <c i="10" r="V45"/>
  <c i="10" r="V49"/>
  <c i="11" r="M42"/>
  <c i="11" r="L53"/>
  <c i="11" r="P53" s="1"/>
  <c i="7" r="K9"/>
  <c i="10" r="V7"/>
  <c i="10" r="V16"/>
  <c i="10" r="V19"/>
  <c i="10" r="V25"/>
  <c i="11" r="M16"/>
  <c i="10" r="P27"/>
  <c i="8" r="P79"/>
  <c i="8" r="P73"/>
  <c i="8" r="M65"/>
  <c i="7" r="K68"/>
  <c i="7" r="I71"/>
  <c i="7" r="I73"/>
  <c i="7" r="I75"/>
  <c i="7" r="H68"/>
  <c i="8" r="M66"/>
  <c i="8" r="P66" s="1"/>
  <c i="8" r="M69"/>
  <c i="8" r="M71"/>
  <c i="8" r="M75"/>
  <c i="7" r="E75"/>
  <c i="9" r="O74"/>
  <c i="7" r="K44"/>
  <c i="7" r="J47"/>
  <c i="7" r="I39"/>
  <c i="7" r="I47"/>
  <c i="9" r="U53"/>
  <c i="9" r="V52"/>
  <c i="8" r="L38"/>
  <c i="8" r="P38" s="1"/>
  <c i="8" r="L40"/>
  <c i="8" r="P40" s="1"/>
  <c i="8" r="L53"/>
  <c i="8" r="P53" s="1"/>
  <c i="8" r="M40"/>
  <c i="7" r="F39"/>
  <c i="7" r="G42"/>
  <c i="8" r="M46"/>
  <c i="7" r="E48"/>
  <c i="7" r="E52"/>
  <c i="9" r="C79"/>
  <c i="7" r="C54"/>
  <c i="3" r="L46"/>
  <c i="3" r="P46" s="1"/>
  <c i="3" r="M49"/>
  <c i="3" r="G57"/>
  <c i="3" r="L37"/>
  <c i="3" r="P37" s="1"/>
  <c i="3" r="L38"/>
  <c i="3" r="P38" s="1"/>
  <c i="7" r="Q38" s="1"/>
  <c i="3" r="M38"/>
  <c i="3" r="J57"/>
  <c i="3" r="M45"/>
  <c i="3" r="M47"/>
  <c i="3" r="M48"/>
  <c i="3" r="L52"/>
  <c i="3" r="P52" s="1"/>
  <c i="3" r="M52"/>
  <c i="3" r="L53"/>
  <c i="3" r="P53" s="1"/>
  <c i="3" r="M53"/>
  <c i="3" r="L54"/>
  <c i="3" r="P54" s="1"/>
  <c i="7" r="Q54" s="1"/>
  <c i="3" r="M55"/>
  <c i="3" r="L55"/>
  <c i="3" r="P55" s="1"/>
  <c i="3" r="M56"/>
  <c i="3" r="P56" s="1"/>
  <c i="3" r="L56"/>
  <c i="3" r="D29"/>
  <c i="3" r="L13"/>
  <c i="3" r="P13" s="1"/>
  <c i="3" r="L9"/>
  <c i="3" r="P9" s="1"/>
  <c i="3" r="M68"/>
  <c i="3" r="P74"/>
  <c i="3" r="P65"/>
  <c i="3" r="P67"/>
  <c i="3" r="I80"/>
  <c i="7" r="F71"/>
  <c i="3" r="F80"/>
  <c i="3" r="E80"/>
  <c i="3" r="M65"/>
  <c i="3" r="M69"/>
  <c i="3" r="M70"/>
  <c i="3" r="P70"/>
  <c i="3" r="M71"/>
  <c i="3" r="P72"/>
  <c i="3" r="P73"/>
  <c i="3" r="M75"/>
  <c i="3" r="M76"/>
  <c i="3" r="P77"/>
  <c i="3" r="P79"/>
  <c i="7" r="K65"/>
  <c i="3" r="P69"/>
  <c i="7" r="D38"/>
  <c i="7" r="E70"/>
  <c i="3" r="K29"/>
  <c i="7" r="F73"/>
  <c i="7" r="H75"/>
  <c i="7" r="H48"/>
  <c i="3" r="L11"/>
  <c i="3" r="P11" s="1"/>
  <c i="3" r="M66"/>
  <c i="3" r="P66" s="1"/>
  <c i="7" r="J38"/>
  <c i="3" r="K80"/>
  <c i="7" r="D54"/>
  <c i="3" r="L47"/>
  <c i="3" r="P47" s="1"/>
  <c i="3" r="H57"/>
  <c i="3" r="M10"/>
  <c i="3" r="P76"/>
  <c i="3" r="L10"/>
  <c i="3" r="P10" s="1"/>
  <c i="3" r="M13"/>
  <c i="3" r="L14"/>
  <c i="3" r="P14" s="1"/>
  <c i="3" r="M15"/>
  <c i="3" r="M16"/>
  <c i="7" r="D49"/>
  <c i="7" r="D53"/>
  <c i="7" r="E40"/>
  <c i="7" r="F47"/>
  <c i="7" r="F51"/>
  <c i="7" r="H41"/>
  <c i="7" r="H49"/>
  <c i="7" r="I40"/>
  <c i="7" r="J39"/>
  <c i="3" r="M9"/>
  <c i="7" r="C56"/>
  <c i="7" r="D46"/>
  <c i="7" r="E41"/>
  <c i="7" r="E43"/>
  <c i="7" r="E54"/>
  <c i="7" r="F52"/>
  <c i="7" r="H38"/>
  <c i="7" r="G53"/>
  <c i="7" r="K52"/>
  <c i="7" r="K54"/>
  <c i="7" r="E72"/>
  <c i="3" r="P75"/>
  <c i="7" r="I27"/>
  <c i="7" r="I19"/>
  <c i="7" r="K15"/>
  <c i="7" r="J10"/>
  <c i="3" r="G29"/>
  <c i="3" r="H29"/>
  <c i="3" r="L19"/>
  <c i="3" r="P19" s="1"/>
  <c i="3" r="F29"/>
  <c i="3" r="J29"/>
  <c i="3" r="M20"/>
  <c i="3" r="L20"/>
  <c i="3" r="P20" s="1"/>
  <c i="3" r="L21"/>
  <c i="3" r="P21" s="1"/>
  <c i="3" r="M21"/>
  <c i="3" r="L22"/>
  <c i="3" r="P22" s="1"/>
  <c i="3" r="M26"/>
  <c i="3" r="L26"/>
  <c i="3" r="P26" s="1"/>
  <c i="3" r="M28"/>
  <c i="3" r="P28" s="1"/>
  <c i="7" r="I38"/>
  <c i="3" r="M40"/>
  <c i="3" r="M44"/>
  <c i="3" r="L49"/>
  <c i="3" r="P49" s="1"/>
  <c i="3" r="M51"/>
  <c i="3" r="M67"/>
  <c i="7" r="F23"/>
  <c i="7" r="K14"/>
  <c i="7" r="G12"/>
  <c i="7" r="J16"/>
  <c i="7" r="J17"/>
  <c i="7" r="J19"/>
  <c i="7" r="J21"/>
  <c i="7" r="J22"/>
  <c i="7" r="J24"/>
  <c i="7" r="K28"/>
  <c i="7" r="I78"/>
  <c i="7" r="I76"/>
  <c i="7" r="I68"/>
  <c i="7" r="I65"/>
  <c i="8" r="I80"/>
  <c i="7" r="K79"/>
  <c i="9" r="V68"/>
  <c i="8" r="P71"/>
  <c i="8" r="P67"/>
  <c i="7" r="H66"/>
  <c i="7" r="H70"/>
  <c i="7" r="H73"/>
  <c i="7" r="H76"/>
  <c i="7" r="C65"/>
  <c i="7" r="K46"/>
  <c i="7" r="I50"/>
  <c i="7" r="I56"/>
  <c i="8" r="M52"/>
  <c i="8" r="J57"/>
  <c i="8" r="K57"/>
  <c i="9" r="V35"/>
  <c i="9" r="P53"/>
  <c i="9" r="K79"/>
  <c i="7" r="E39"/>
  <c i="7" r="K13"/>
  <c i="7" r="J14"/>
  <c i="7" r="I15"/>
  <c i="7" r="I17"/>
  <c i="7" r="K17"/>
  <c i="7" r="K23"/>
  <c i="7" r="I25"/>
  <c i="7" r="K25"/>
  <c i="7" r="K27"/>
  <c i="8" r="K29"/>
  <c i="8" r="J29"/>
  <c i="8" r="L21"/>
  <c i="8" r="P21" s="1"/>
  <c i="7" r="I18"/>
  <c i="7" r="J23"/>
  <c i="7" r="K26"/>
  <c i="7" r="F11"/>
  <c i="8" r="L10"/>
  <c i="8" r="P10" s="1"/>
  <c i="7" r="Q10" s="1"/>
  <c i="9" r="V13"/>
  <c i="7" r="E21"/>
  <c i="7" r="E27"/>
  <c i="11" r="M76"/>
  <c i="7" r="H78"/>
  <c i="10" r="V61"/>
  <c i="7" r="K77"/>
  <c i="9" r="V67"/>
  <c i="9" r="V65"/>
  <c i="9" r="V61"/>
  <c i="7" r="H74"/>
  <c i="8" r="M79"/>
  <c i="9" r="V62"/>
  <c i="9" r="V60"/>
  <c i="9" r="T74"/>
  <c i="8" r="E80"/>
  <c i="8" r="M74"/>
  <c i="9" r="V69"/>
  <c i="9" r="V63"/>
  <c i="9" r="L79"/>
  <c i="7" r="J45"/>
  <c i="7" r="J53"/>
  <c i="7" r="H47"/>
  <c i="8" r="E57"/>
  <c i="7" r="C48"/>
  <c i="3" r="L48"/>
  <c i="3" r="P48" s="1"/>
  <c i="7" r="D48"/>
  <c i="3" r="L50"/>
  <c i="3" r="P50" s="1"/>
  <c i="7" r="D50"/>
  <c i="3" r="E57"/>
  <c i="3" r="P78"/>
  <c i="7" r="F78"/>
  <c i="7" r="G55"/>
  <c i="7" r="E55"/>
  <c i="7" r="E78"/>
  <c i="7" r="E66"/>
  <c i="7" r="F77"/>
  <c i="7" r="I70"/>
  <c i="3" r="M17"/>
  <c i="3" r="K57"/>
  <c i="3" r="L27"/>
  <c i="3" r="P27" s="1"/>
  <c i="3" r="E29"/>
  <c i="3" r="L23"/>
  <c i="3" r="P23" s="1"/>
  <c i="7" r="E76"/>
  <c i="3" r="M79"/>
  <c i="7" r="I9"/>
  <c i="3" r="I29"/>
  <c i="3" r="L17"/>
  <c i="3" r="P17" s="1"/>
  <c i="7" r="E25"/>
  <c i="3" r="M25"/>
  <c i="3" r="I57"/>
  <c i="7" r="G43"/>
  <c i="3" r="L43"/>
  <c i="3" r="P43" s="1"/>
  <c i="3" r="L44"/>
  <c i="3" r="P44" s="1"/>
  <c i="7" r="K75"/>
  <c i="7" r="D39"/>
  <c i="3" r="L39"/>
  <c i="3" r="P39" s="1"/>
  <c i="3" r="D57"/>
  <c i="3" r="M39"/>
  <c i="7" r="H39"/>
  <c i="7" r="J41"/>
  <c i="3" r="L41"/>
  <c i="3" r="P41" s="1"/>
  <c i="3" r="M46"/>
  <c i="3" r="P68"/>
  <c i="3" r="M72"/>
  <c i="3" r="M74"/>
  <c i="7" r="C40"/>
  <c i="7" r="D47"/>
  <c i="7" r="D51"/>
  <c i="7" r="F37"/>
  <c i="7" r="E44"/>
  <c i="7" r="H51"/>
  <c i="7" r="I42"/>
  <c i="7" r="I44"/>
  <c i="7" r="E69"/>
  <c i="10" r="S74"/>
  <c i="10" r="V59"/>
  <c i="10" r="V65"/>
  <c i="10" r="V67"/>
  <c i="11" r="M74"/>
  <c i="11" r="M75"/>
  <c i="11" r="M79"/>
  <c i="3" r="L15"/>
  <c i="3" r="P15" s="1"/>
  <c i="3" r="C57"/>
  <c i="3" r="M37"/>
  <c i="3" r="C80"/>
  <c i="3" r="H80"/>
  <c i="7" r="C39"/>
  <c i="7" r="D44"/>
  <c i="7" r="D52"/>
  <c i="7" r="F38"/>
  <c i="7" r="H52"/>
  <c i="7" r="I46"/>
  <c i="7" r="I48"/>
  <c i="7" r="I54"/>
  <c i="7" r="E71"/>
  <c i="7" r="E74"/>
  <c i="7" r="J55"/>
  <c i="7" r="G56"/>
  <c i="7" r="H37"/>
  <c i="7" r="C28"/>
  <c i="7" r="C22"/>
  <c i="7" r="C20"/>
  <c i="7" r="C12"/>
  <c i="7" r="C10"/>
  <c i="7" r="E20"/>
  <c i="7" r="E12"/>
  <c i="7" r="G28"/>
  <c i="7" r="F27"/>
  <c i="7" r="F25"/>
  <c i="7" r="F21"/>
  <c i="7" r="F19"/>
  <c i="7" r="H20"/>
  <c i="7" r="H16"/>
  <c i="7" r="H12"/>
  <c i="7" r="H10"/>
  <c i="7" r="I28"/>
  <c i="7" r="I24"/>
  <c i="7" r="I20"/>
  <c i="7" r="I14"/>
  <c i="7" r="I12"/>
  <c i="7" r="I10"/>
  <c i="7" r="J28"/>
  <c i="7" r="K24"/>
  <c i="7" r="K22"/>
  <c i="7" r="K20"/>
  <c i="7" r="K18"/>
  <c i="7" r="K12"/>
  <c i="7" r="H56"/>
  <c i="7" r="J13"/>
  <c i="7" r="D13"/>
  <c i="7" r="J15"/>
  <c i="7" r="D17"/>
  <c i="7" r="D19"/>
  <c i="7" r="J20"/>
  <c i="7" r="D20"/>
  <c i="7" r="D22"/>
  <c i="7" r="D26"/>
  <c i="7" r="E28"/>
  <c i="7" r="J43"/>
  <c i="7" r="D43"/>
  <c i="7" r="F79"/>
  <c i="7" r="C49"/>
  <c i="7" r="C51"/>
  <c i="7" r="C53"/>
  <c i="7" r="C55"/>
  <c i="7" r="D45"/>
  <c i="7" r="E38"/>
  <c i="7" r="E47"/>
  <c i="7" r="E51"/>
  <c i="7" r="E53"/>
  <c i="7" r="F43"/>
  <c i="7" r="F46"/>
  <c i="7" r="F48"/>
  <c i="7" r="F50"/>
  <c i="7" r="F54"/>
  <c i="7" r="F56"/>
  <c i="7" r="G39"/>
  <c i="7" r="G41"/>
  <c i="7" r="H42"/>
  <c i="7" r="H40"/>
  <c i="7" r="G47"/>
  <c i="7" r="I37"/>
  <c i="7" r="I41"/>
  <c i="7" r="I45"/>
  <c i="7" r="I55"/>
  <c i="7" r="J40"/>
  <c i="7" r="J54"/>
  <c i="7" r="K41"/>
  <c i="7" r="K43"/>
  <c i="7" r="K47"/>
  <c i="7" r="K51"/>
  <c i="7" r="K53"/>
  <c i="7" r="E77"/>
  <c i="7" r="H65"/>
  <c i="7" r="H71"/>
  <c i="7" r="K37"/>
  <c i="7" r="C27"/>
  <c i="7" r="C23"/>
  <c i="7" r="C19"/>
  <c i="7" r="C17"/>
  <c i="7" r="C13"/>
  <c i="7" r="F28"/>
  <c i="7" r="F22"/>
  <c i="7" r="H23"/>
  <c i="7" r="H21"/>
  <c i="7" r="H17"/>
  <c i="7" r="H15"/>
  <c i="7" r="H13"/>
  <c i="7" r="H11"/>
  <c i="7" r="H9"/>
  <c i="7" r="E56"/>
  <c i="7" r="G9"/>
  <c i="7" r="D12"/>
  <c i="7" r="G13"/>
  <c i="7" r="G16"/>
  <c i="7" r="G18"/>
  <c i="7" r="G19"/>
  <c i="7" r="G20"/>
  <c i="7" r="G21"/>
  <c i="7" r="G22"/>
  <c i="7" r="G24"/>
  <c i="7" r="G25"/>
  <c i="7" r="G26"/>
  <c i="7" r="G27"/>
  <c i="7" r="F74"/>
  <c i="7" r="F70"/>
  <c i="6" r="I85"/>
  <c i="6" r="K85"/>
  <c i="6" r="M85" s="1"/>
  <c i="6" r="M57"/>
  <c i="6" r="L31"/>
  <c i="6" r="C85"/>
  <c i="9" r="U74"/>
  <c i="7" r="K66"/>
  <c i="7" r="K67"/>
  <c i="7" r="K69"/>
  <c i="7" r="K70"/>
  <c i="7" r="K71"/>
  <c i="7" r="K72"/>
  <c i="7" r="K73"/>
  <c i="7" r="K76"/>
  <c i="7" r="K78"/>
  <c i="8" r="P65"/>
  <c i="8" r="P70"/>
  <c i="8" r="F80"/>
  <c i="8" r="M76"/>
  <c i="8" r="M78"/>
  <c i="8" r="M72"/>
  <c i="8" r="C80"/>
  <c i="7" r="E65"/>
  <c i="7" r="C66"/>
  <c i="7" r="C67"/>
  <c i="8" r="M55"/>
  <c i="8" r="L45"/>
  <c i="8" r="P45" s="1"/>
  <c i="8" r="M45"/>
  <c i="7" r="D40"/>
  <c i="8" r="M50"/>
  <c i="8" r="M54"/>
  <c i="8" r="I29"/>
  <c i="7" r="I22"/>
  <c i="7" r="I26"/>
  <c i="7" r="G17"/>
  <c i="7" r="F18"/>
  <c i="7" r="F24"/>
  <c i="7" r="F26"/>
  <c i="9" r="V21"/>
  <c i="8" r="L19"/>
  <c i="8" r="P19" s="1"/>
  <c i="7" r="E24"/>
  <c i="7" r="C14"/>
  <c i="7" r="E18"/>
  <c i="9" r="V7"/>
  <c i="9" r="V9"/>
  <c i="9" r="V11"/>
  <c i="9" r="V15"/>
  <c i="9" r="V17"/>
  <c i="9" r="V19"/>
  <c i="9" r="V25"/>
  <c i="8" r="M27"/>
  <c i="11" r="M69"/>
  <c i="11" r="M70"/>
  <c i="11" r="M73"/>
  <c i="11" r="C80"/>
  <c i="7" r="C76"/>
  <c i="7" r="C73"/>
  <c i="7" r="C69"/>
  <c i="7" r="C68"/>
  <c i="11" r="M68"/>
  <c i="8" r="M67"/>
  <c i="9" r="V59"/>
  <c i="8" r="P77"/>
  <c i="8" r="P74"/>
  <c i="8" r="P72"/>
  <c i="7" r="F65"/>
  <c i="7" r="F66"/>
  <c i="7" r="F67"/>
  <c i="9" r="G79"/>
  <c i="7" r="E67"/>
  <c i="8" r="P68"/>
  <c i="7" r="C74"/>
  <c i="7" r="E79"/>
  <c i="8" r="M77"/>
  <c i="7" r="C71"/>
  <c i="7" r="C72"/>
  <c i="7" r="C75"/>
  <c i="7" r="C77"/>
  <c i="7" r="C78"/>
  <c i="7" r="C79"/>
  <c i="8" r="I57"/>
  <c i="8" r="L43"/>
  <c i="8" r="P43" s="1"/>
  <c i="7" r="K39"/>
  <c i="7" r="K56"/>
  <c i="8" r="M39"/>
  <c i="9" r="V51"/>
  <c i="9" r="V49"/>
  <c i="9" r="V47"/>
  <c i="9" r="V43"/>
  <c i="9" r="V39"/>
  <c i="9" r="V37"/>
  <c i="9" r="V33"/>
  <c i="8" r="M56"/>
  <c i="8" r="P56" s="1"/>
  <c i="7" r="H50"/>
  <c i="9" r="O53"/>
  <c i="8" r="M38"/>
  <c i="9" r="V23"/>
  <c i="9" r="V24"/>
  <c i="7" r="H27"/>
  <c i="7" r="F16"/>
  <c i="9" r="V8"/>
  <c i="9" r="V10"/>
  <c i="9" r="V12"/>
  <c i="9" r="V14"/>
  <c i="9" r="V16"/>
  <c i="9" r="V18"/>
  <c i="9" r="V20"/>
  <c i="9" r="V26"/>
  <c i="8" r="L9"/>
  <c i="8" r="P9" s="1"/>
  <c i="8" r="L11"/>
  <c i="8" r="P11" s="1"/>
  <c i="8" r="L16"/>
  <c i="8" r="P16" s="1"/>
  <c i="8" r="L18"/>
  <c i="8" r="P18" s="1"/>
  <c i="7" r="C21"/>
  <c i="8" r="C29"/>
  <c i="8" r="L13"/>
  <c i="8" r="P13" s="1"/>
  <c i="8" r="L20"/>
  <c i="8" r="P20" s="1"/>
  <c i="8" r="L17"/>
  <c i="8" r="P17" s="1"/>
  <c i="7" r="D9"/>
  <c i="7" r="C25"/>
  <c i="7" r="E26"/>
  <c i="8" r="F29"/>
  <c i="8" r="G29"/>
  <c i="7" r="H14"/>
  <c i="7" r="H26"/>
  <c i="8" r="C57"/>
  <c i="8" r="M44"/>
  <c i="8" r="M53"/>
  <c i="8" r="M48"/>
  <c i="8" r="L51"/>
  <c i="8" r="P51" s="1"/>
  <c i="9" r="V46"/>
  <c i="9" r="V42"/>
  <c i="9" r="S53"/>
  <c i="8" r="L44"/>
  <c i="8" r="P44" s="1"/>
  <c i="8" r="L46"/>
  <c i="8" r="P46" s="1"/>
  <c i="9" r="T53"/>
  <c i="9" r="V40"/>
  <c i="8" r="L49"/>
  <c i="8" r="P49" s="1"/>
  <c i="8" r="M41"/>
  <c i="8" r="L55"/>
  <c i="8" r="P55" s="1"/>
  <c i="7" r="K45"/>
  <c i="7" r="J52"/>
  <c i="8" r="M43"/>
  <c i="8" r="M49"/>
  <c i="8" r="H57"/>
  <c i="8" r="L47"/>
  <c i="8" r="P47" s="1"/>
  <c i="7" r="G51"/>
  <c i="8" r="M37"/>
  <c i="8" r="M51"/>
  <c i="8" r="L48"/>
  <c i="8" r="P48" s="1"/>
  <c i="8" r="L39"/>
  <c i="8" r="P39" s="1"/>
  <c i="8" r="L50"/>
  <c i="8" r="P50" s="1"/>
  <c i="8" r="M42"/>
  <c i="8" r="F57"/>
  <c i="8" r="L56"/>
  <c i="7" r="C37"/>
  <c i="8" r="M47"/>
  <c i="7" r="E49"/>
  <c i="8" r="L41"/>
  <c i="8" r="P41" s="1"/>
  <c i="8" r="L52"/>
  <c i="8" r="P52" s="1"/>
  <c i="7" r="C44"/>
  <c i="8" r="L15"/>
  <c i="8" r="P15" s="1"/>
  <c i="8" r="L23"/>
  <c i="8" r="P23" s="1"/>
  <c i="9" r="O27"/>
  <c i="9" r="P27"/>
  <c i="8" r="L25"/>
  <c i="8" r="P25" s="1"/>
  <c i="9" r="T27"/>
  <c i="8" r="M12"/>
  <c i="8" r="H29"/>
  <c i="7" r="F9"/>
  <c i="7" r="F13"/>
  <c i="7" r="G14"/>
  <c i="7" r="F15"/>
  <c i="7" r="H18"/>
  <c i="7" r="H22"/>
  <c i="7" r="H28"/>
  <c i="8" r="L28"/>
  <c i="8" r="L14"/>
  <c i="8" r="P14" s="1"/>
  <c i="8" r="L24"/>
  <c i="8" r="P24" s="1"/>
  <c i="8" r="L27"/>
  <c i="8" r="P27" s="1"/>
  <c i="8" r="L26"/>
  <c i="8" r="P26" s="1"/>
  <c i="7" r="E9"/>
  <c i="8" r="L12"/>
  <c i="8" r="P12" s="1"/>
  <c i="7" r="E11"/>
  <c i="7" r="E13"/>
  <c i="7" r="D14"/>
  <c i="7" r="E15"/>
  <c i="7" r="E16"/>
  <c i="7" r="D21"/>
  <c i="7" r="E22"/>
  <c i="7" r="D25"/>
  <c i="8" r="D29"/>
  <c i="8" r="M20"/>
  <c i="7" r="E14"/>
  <c i="8" r="E29"/>
  <c i="7" r="C9"/>
  <c i="7" r="E10"/>
  <c i="7" r="C11"/>
  <c i="7" r="C15"/>
  <c i="7" r="D16"/>
  <c i="7" r="E19"/>
  <c i="7" r="E23"/>
  <c i="11" r="P67"/>
  <c i="11" r="P65"/>
  <c i="10" r="V62"/>
  <c i="10" r="V64"/>
  <c i="10" r="V66"/>
  <c i="10" r="V68"/>
  <c i="11" r="E80"/>
  <c i="11" r="M67"/>
  <c i="7" r="C70"/>
  <c i="11" r="P78"/>
  <c i="11" r="P69"/>
  <c i="11" r="P75"/>
  <c i="11" r="P79"/>
  <c i="7" r="G10"/>
  <c i="7" r="G15"/>
  <c i="7" r="H53"/>
  <c i="6" r="M80"/>
  <c i="6" r="P65"/>
  <c i="6" r="L57"/>
  <c i="6" r="L59" s="1"/>
  <c i="6" r="M59"/>
  <c i="6" r="M29"/>
  <c i="6" r="M31" s="1"/>
  <c i="7" l="1" r="Q28"/>
  <c i="7" r="Q51"/>
  <c i="6" r="P80"/>
  <c i="7" r="Q18"/>
  <c i="8" r="P37"/>
  <c i="8" r="P57" s="1"/>
  <c i="7" r="C57"/>
  <c i="7" r="Q25"/>
  <c i="7" r="Q22"/>
  <c i="10" r="O79"/>
  <c i="11" r="H85"/>
  <c i="10" r="P79"/>
  <c i="7" r="L54"/>
  <c i="7" r="P54" s="1"/>
  <c i="7" r="Q19"/>
  <c i="7" r="Q56"/>
  <c i="7" r="L37"/>
  <c i="7" r="P37" s="1"/>
  <c i="7" r="Q42"/>
  <c i="11" r="I85"/>
  <c i="7" r="L48"/>
  <c i="7" r="P48" s="1"/>
  <c i="11" r="L57"/>
  <c i="11" r="F85"/>
  <c i="3" r="F85"/>
  <c i="7" r="L38"/>
  <c i="7" r="P38" s="1"/>
  <c i="11" r="M29"/>
  <c i="11" r="L29"/>
  <c i="10" r="S79"/>
  <c i="7" r="L44"/>
  <c i="7" r="P44" s="1"/>
  <c i="11" r="M57"/>
  <c i="7" r="M45"/>
  <c i="11" r="C85"/>
  <c i="7" r="L53"/>
  <c i="7" r="P53" s="1"/>
  <c i="7" r="Q52"/>
  <c i="8" r="M80"/>
  <c i="10" r="V53"/>
  <c i="7" r="L23"/>
  <c i="7" r="P23" s="1"/>
  <c i="11" r="K85"/>
  <c i="7" r="L11"/>
  <c i="7" r="P11" s="1"/>
  <c i="7" r="L18"/>
  <c i="7" r="P18" s="1"/>
  <c i="7" r="L16"/>
  <c i="7" r="P16" s="1"/>
  <c i="7" r="Q44"/>
  <c i="7" r="P68"/>
  <c i="7" r="M55"/>
  <c i="8" r="L57"/>
  <c i="7" r="M19"/>
  <c i="10" r="U79"/>
  <c i="7" r="M50"/>
  <c i="7" r="Q45"/>
  <c i="7" r="L27"/>
  <c i="7" r="P27" s="1"/>
  <c i="7" r="L41"/>
  <c i="7" r="P41" s="1"/>
  <c i="7" r="L45"/>
  <c i="7" r="P45" s="1"/>
  <c i="7" r="Q40"/>
  <c i="7" r="Q53"/>
  <c i="7" r="M56"/>
  <c i="7" r="P56" s="1"/>
  <c i="10" r="T79"/>
  <c i="7" r="P69"/>
  <c i="7" r="M17"/>
  <c i="11" r="P29"/>
  <c i="7" r="P72"/>
  <c i="9" r="S79"/>
  <c i="7" r="M42"/>
  <c i="7" r="L42"/>
  <c i="7" r="P42" s="1"/>
  <c i="9" r="U79"/>
  <c i="8" r="M57"/>
  <c i="8" r="K85"/>
  <c i="7" r="L46"/>
  <c i="7" r="P46" s="1"/>
  <c i="7" r="M46"/>
  <c i="7" r="L56"/>
  <c i="9" r="P79"/>
  <c i="7" r="Q16"/>
  <c i="7" r="Q21"/>
  <c i="7" r="P75"/>
  <c i="7" r="L21"/>
  <c i="7" r="P21" s="1"/>
  <c i="7" r="Q47"/>
  <c i="7" r="Q17"/>
  <c i="7" r="Q9"/>
  <c i="7" r="M15"/>
  <c i="7" r="Q24"/>
  <c i="7" r="L47"/>
  <c i="7" r="P47" s="1"/>
  <c i="7" r="L26"/>
  <c i="7" r="P26" s="1"/>
  <c i="7" r="L19"/>
  <c i="7" r="P19" s="1"/>
  <c i="7" r="F57"/>
  <c i="3" r="L57"/>
  <c i="3" r="L59" s="1"/>
  <c i="7" r="L17"/>
  <c i="7" r="P17" s="1"/>
  <c i="7" r="M48"/>
  <c i="7" r="L52"/>
  <c i="7" r="P52" s="1"/>
  <c i="7" r="Q46"/>
  <c i="7" r="Q13"/>
  <c i="7" r="P74"/>
  <c i="7" r="M77"/>
  <c i="7" r="Q55"/>
  <c i="7" r="M41"/>
  <c i="3" r="L29"/>
  <c i="3" r="L31" s="1"/>
  <c i="7" r="L49"/>
  <c i="7" r="P49" s="1"/>
  <c i="7" r="M38"/>
  <c i="7" r="Q41"/>
  <c i="7" r="P73"/>
  <c i="7" r="M68"/>
  <c i="7" r="P65"/>
  <c i="7" r="M51"/>
  <c i="7" r="M40"/>
  <c i="7" r="M44"/>
  <c i="7" r="L55"/>
  <c i="7" r="P55" s="1"/>
  <c i="7" r="L50"/>
  <c i="7" r="P50" s="1"/>
  <c i="7" r="M54"/>
  <c i="11" r="P57"/>
  <c i="10" r="V27"/>
  <c i="7" r="M25"/>
  <c i="7" r="P76"/>
  <c i="7" r="M37"/>
  <c i="7" r="L39"/>
  <c i="7" r="P39" s="1"/>
  <c i="7" r="Q39"/>
  <c i="7" r="Q49"/>
  <c i="7" r="M52"/>
  <c i="7" r="M43"/>
  <c i="7" r="M10"/>
  <c i="7" r="M11"/>
  <c i="7" r="Q20"/>
  <c i="7" r="Q11"/>
  <c i="7" r="M24"/>
  <c i="7" r="L22"/>
  <c i="7" r="P22" s="1"/>
  <c i="7" r="L13"/>
  <c i="7" r="P13" s="1"/>
  <c i="7" r="K29"/>
  <c i="7" r="M12"/>
  <c i="7" r="M21"/>
  <c i="7" r="L24"/>
  <c i="7" r="P24" s="1"/>
  <c i="7" r="L12"/>
  <c i="7" r="P12" s="1"/>
  <c i="7" r="P71"/>
  <c i="7" r="M73"/>
  <c i="7" r="P78"/>
  <c i="7" r="M79"/>
  <c i="7" r="M72"/>
  <c i="7" r="M74"/>
  <c i="3" r="M80"/>
  <c i="7" r="M75"/>
  <c i="7" r="Q26"/>
  <c i="7" r="Q14"/>
  <c i="7" r="M28"/>
  <c i="7" r="P28" s="1"/>
  <c i="7" r="Q15"/>
  <c i="7" r="E57"/>
  <c i="7" r="M76"/>
  <c i="7" r="M70"/>
  <c i="3" r="P80"/>
  <c i="3" r="M29"/>
  <c i="3" r="M31" s="1"/>
  <c i="3" r="K85"/>
  <c i="7" r="I80"/>
  <c i="7" r="M65"/>
  <c i="3" r="P57"/>
  <c i="3" r="M57"/>
  <c i="3" r="M59" s="1"/>
  <c i="7" r="M66"/>
  <c i="7" r="P66" s="1"/>
  <c i="8" r="I85"/>
  <c i="9" r="V74"/>
  <c i="7" r="M69"/>
  <c i="7" r="M71"/>
  <c i="7" r="L40"/>
  <c i="7" r="P40" s="1"/>
  <c i="7" r="H57"/>
  <c i="7" r="G57"/>
  <c i="7" r="M39"/>
  <c i="7" r="L43"/>
  <c i="7" r="P43" s="1"/>
  <c i="8" r="L29"/>
  <c i="7" r="M27"/>
  <c i="7" r="M26"/>
  <c i="7" r="M20"/>
  <c i="7" r="J29"/>
  <c i="7" r="L28"/>
  <c i="7" r="L25"/>
  <c i="7" r="P25" s="1"/>
  <c i="7" r="M13"/>
  <c i="7" r="L20"/>
  <c i="7" r="P20" s="1"/>
  <c i="7" r="L15"/>
  <c i="7" r="P15" s="1"/>
  <c i="7" r="M78"/>
  <c i="7" r="P67"/>
  <c i="7" r="H80"/>
  <c i="7" r="I57"/>
  <c i="7" r="M47"/>
  <c i="7" r="Q43"/>
  <c i="7" r="I29"/>
  <c i="3" r="I85"/>
  <c i="7" r="P70"/>
  <c i="7" r="M23"/>
  <c i="7" r="M16"/>
  <c i="7" r="M9"/>
  <c i="7" r="Q27"/>
  <c i="7" r="M18"/>
  <c i="7" r="Q23"/>
  <c i="7" r="D57"/>
  <c i="7" r="Q50"/>
  <c i="7" r="Q48"/>
  <c i="7" r="L9"/>
  <c i="7" r="P9" s="1"/>
  <c i="7" r="P79"/>
  <c i="7" r="P77"/>
  <c i="3" r="P29"/>
  <c i="3" r="E85"/>
  <c i="7" r="F80"/>
  <c i="6" r="L85"/>
  <c i="3" r="C85"/>
  <c i="3" r="H85"/>
  <c i="6" r="M87"/>
  <c i="7" r="D29"/>
  <c i="7" r="K80"/>
  <c i="9" r="T79"/>
  <c i="7" r="L51"/>
  <c i="7" r="P51" s="1"/>
  <c i="8" r="F85"/>
  <c i="8" r="C85"/>
  <c i="7" r="M14"/>
  <c i="9" r="O79"/>
  <c i="7" r="E80"/>
  <c i="8" r="P80"/>
  <c i="7" r="M67"/>
  <c i="7" r="K57"/>
  <c i="7" r="M53"/>
  <c i="9" r="V53"/>
  <c i="9" r="V27"/>
  <c i="7" r="L14"/>
  <c i="7" r="P14" s="1"/>
  <c i="7" r="G29"/>
  <c i="7" r="M49"/>
  <c i="8" r="H85"/>
  <c i="7" r="J57"/>
  <c i="8" r="P29"/>
  <c i="7" r="L10"/>
  <c i="7" r="P10" s="1"/>
  <c i="7" r="H29"/>
  <c i="7" r="M22"/>
  <c i="7" r="F29"/>
  <c i="7" r="Q12"/>
  <c i="7" r="C29"/>
  <c i="8" r="M29"/>
  <c i="8" r="E85"/>
  <c i="7" r="E29"/>
  <c i="10" r="V74"/>
  <c i="11" r="P80"/>
  <c i="11" r="M80"/>
  <c i="11" r="E85"/>
  <c i="7" r="C80"/>
  <c i="6" r="P85"/>
  <c i="7" l="1" r="Q37"/>
  <c i="11" r="L85"/>
  <c i="11" r="P85"/>
  <c i="7" r="L57"/>
  <c i="11" r="M85"/>
  <c i="10" r="V79"/>
  <c i="7" r="F85"/>
  <c i="7" r="Q29"/>
  <c i="7" r="Q57"/>
  <c i="7" r="K85"/>
  <c i="7" r="P57"/>
  <c i="7" r="M80"/>
  <c i="3" r="L85"/>
  <c i="3" r="P85"/>
  <c i="9" r="V79"/>
  <c i="7" r="P33"/>
  <c i="7" r="H85"/>
  <c i="7" r="P80"/>
  <c i="7" r="I85"/>
  <c i="7" r="C85"/>
  <c i="3" r="M85"/>
  <c i="3" r="M87" s="1"/>
  <c i="7" r="P29"/>
  <c i="7" r="L29"/>
  <c i="7" r="M57"/>
  <c i="8" r="L85"/>
  <c i="7" r="P61"/>
  <c i="8" r="M85"/>
  <c i="8" r="P85"/>
  <c i="7" r="M29"/>
  <c i="7" r="E85"/>
  <c i="7" r="P82"/>
  <c i="7" l="1" r="M85"/>
  <c i="7" r="M87" s="1"/>
  <c i="7" r="P87"/>
  <c i="7" r="P85"/>
  <c i="7" r="L85"/>
  <c i="7" r="L8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 R Abend</author>
  </authors>
  <commentList>
    <comment authorId="0" ref="L54" shapeId="0" xr:uid="{00000000-0006-0000-0300-000001000000}">
      <text>
        <r>
          <rPr>
            <b/>
            <sz val="9"/>
            <color indexed="81"/>
            <rFont val="Tahoma"/>
            <family val="2"/>
          </rPr>
          <t>Susan R Abend: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<sst xmlns="http://schemas.openxmlformats.org/spreadsheetml/2006/main" count="1393" uniqueCount="104">
  <si>
    <t> Table 1a</t>
  </si>
  <si>
    <t> High-volume MCC Merchants (Customer Present)</t>
  </si>
  <si>
    <t>   </t>
  </si>
  <si>
    <t>Month 1</t>
  </si>
  <si>
    <t>Month 2</t>
  </si>
  <si>
    <t>Month 3</t>
  </si>
  <si>
    <t>Quarter</t>
  </si>
  <si>
    <t xml:space="preserve">Number of Locations </t>
  </si>
  <si>
    <t>   Taxpayer ID Count</t>
  </si>
  <si>
    <t>   Sales Volume</t>
  </si>
  <si>
    <t> Tier 1</t>
  </si>
  <si>
    <t> Tier 2</t>
  </si>
  <si>
    <t> Tier 3</t>
  </si>
  <si>
    <t> Tier 4</t>
  </si>
  <si>
    <t> Tier 5</t>
  </si>
  <si>
    <t> Tier 6</t>
  </si>
  <si>
    <t> Tier 7</t>
  </si>
  <si>
    <t> Tier 8</t>
  </si>
  <si>
    <t xml:space="preserve">21 - 50 </t>
  </si>
  <si>
    <t> Tier 9</t>
  </si>
  <si>
    <t xml:space="preserve">51 - 100 </t>
  </si>
  <si>
    <t> Tier 10</t>
  </si>
  <si>
    <t xml:space="preserve">101 - 150 </t>
  </si>
  <si>
    <t> Tier 11</t>
  </si>
  <si>
    <t xml:space="preserve">151 - 200 </t>
  </si>
  <si>
    <t> Tier 12</t>
  </si>
  <si>
    <t xml:space="preserve">201 - 250 </t>
  </si>
  <si>
    <t> Tier 13</t>
  </si>
  <si>
    <t xml:space="preserve">251 - 500 </t>
  </si>
  <si>
    <t> Tier 14</t>
  </si>
  <si>
    <t xml:space="preserve">501 - 1,000 </t>
  </si>
  <si>
    <t> Tier 15</t>
  </si>
  <si>
    <t xml:space="preserve">1,001 - 1,500 </t>
  </si>
  <si>
    <t> Tier 16</t>
  </si>
  <si>
    <t xml:space="preserve">1,501 - 2,000 </t>
  </si>
  <si>
    <t> Tier 17</t>
  </si>
  <si>
    <t xml:space="preserve">2,001 - 4,000 </t>
  </si>
  <si>
    <t> Tier 18</t>
  </si>
  <si>
    <t xml:space="preserve">4,001 and above </t>
  </si>
  <si>
    <t> Total - Table 1a</t>
  </si>
  <si>
    <t> Table 1b</t>
  </si>
  <si>
    <t> All-other MCC Merchants (Customer Present)</t>
  </si>
  <si>
    <t> Total - Table 1b</t>
  </si>
  <si>
    <t> Table 2</t>
  </si>
  <si>
    <t xml:space="preserve">Monthly Gross Sales Volume </t>
  </si>
  <si>
    <t xml:space="preserve">$4,000 - $7,999 </t>
  </si>
  <si>
    <t xml:space="preserve">$8,000 - $39,999 </t>
  </si>
  <si>
    <t xml:space="preserve">$40,000 - $199,999 </t>
  </si>
  <si>
    <t xml:space="preserve">$200,000 - $799,999 </t>
  </si>
  <si>
    <t xml:space="preserve">$800,000 - $1,999,999 </t>
  </si>
  <si>
    <t xml:space="preserve">$2,000,000 - $3,999,999 </t>
  </si>
  <si>
    <t xml:space="preserve">$4,000,000 - $7,999,999 </t>
  </si>
  <si>
    <t xml:space="preserve">$8,000,000 - $19,999,999 </t>
  </si>
  <si>
    <t xml:space="preserve">$20,000,000 - $39,999,999 </t>
  </si>
  <si>
    <t xml:space="preserve">$40,000,000 - $79,999,999 </t>
  </si>
  <si>
    <t xml:space="preserve">$80,000,000 - $399,999,999 </t>
  </si>
  <si>
    <t xml:space="preserve">$400,000,000 and above </t>
  </si>
  <si>
    <t> Total - Table 2</t>
  </si>
  <si>
    <t> Total - All Tables</t>
  </si>
  <si>
    <t>6 - 10</t>
  </si>
  <si>
    <t>11 - 20</t>
  </si>
  <si>
    <t>6-10</t>
  </si>
  <si>
    <t>11-20</t>
  </si>
  <si>
    <t>Taxpayer ID Count</t>
  </si>
  <si>
    <t>Total Locations</t>
  </si>
  <si>
    <t>Sales Volume</t>
  </si>
  <si>
    <t>Total Locations Billed</t>
  </si>
  <si>
    <t>(The U.S. Fixed acquirer Network Fee Reporting is subject to change at any time according to the requirements of Visa.)</t>
  </si>
  <si>
    <t>Visa will check consistency of the FANF figures with the Merchant Sales Volume figures which are reported in the Monthly Activity Reporting. A variance of 1% is accepted by Visa. Please provide an explanation if the variance between MSV and Sales Volume of FANF reporting is more than 1%:</t>
  </si>
  <si>
    <t>Monthly
Rate</t>
  </si>
  <si>
    <t>Quartely
fees</t>
  </si>
  <si>
    <t>TOTAL Fixed Acquirer Network Fee Reporting</t>
  </si>
  <si>
    <t>Quartely
Fees</t>
  </si>
  <si>
    <t>Tier 19</t>
  </si>
  <si>
    <t>Tier 20</t>
  </si>
  <si>
    <t>Less than or equal to $199.99 montly gross sales volume (any number of locations)</t>
  </si>
  <si>
    <t>Monthly gross sales volume between $200.00 and $1,249.99</t>
  </si>
  <si>
    <t>Less than or equal to $199.99</t>
  </si>
  <si>
    <t>$200.00-$1,249.99</t>
  </si>
  <si>
    <t>$1,249.99-$3,999.99</t>
  </si>
  <si>
    <t>Fixed Acquirer Network Fee - EVO</t>
  </si>
  <si>
    <r>
      <t xml:space="preserve"> Customer Not Present, </t>
    </r>
    <r>
      <rPr>
        <b/>
        <sz val="11"/>
        <color rgb="FF002060"/>
        <rFont val="Arial"/>
        <family val="2"/>
      </rPr>
      <t>Unattended Terminals</t>
    </r>
    <r>
      <rPr>
        <b/>
        <sz val="11"/>
        <color rgb="FF3366FF"/>
        <rFont val="Arial"/>
        <family val="2"/>
      </rPr>
      <t xml:space="preserve"> </t>
    </r>
    <r>
      <rPr>
        <b/>
        <sz val="11"/>
        <color rgb="FF3366FF"/>
        <rFont val="Arial"/>
        <family val="2"/>
      </rPr>
      <t>and Fast Food Restaurants Volume</t>
    </r>
  </si>
  <si>
    <t>Fixed Acquirer Network Fee Reporting - FIRST DATA</t>
  </si>
  <si>
    <t> Customer Not Present, Unattended Terminals and Fast Food Restaurants Volume</t>
  </si>
  <si>
    <t>Fixed Acquirer Network Fee Reporting - TRANSFIRST</t>
  </si>
  <si>
    <t>Fixed Acquirer Network Fee</t>
  </si>
  <si>
    <t>Rate</t>
  </si>
  <si>
    <t>QTR Total</t>
  </si>
  <si>
    <t> Tier 19</t>
  </si>
  <si>
    <t>Less than or equal to $199.99 monthly  gross sales volume (any number of locations)</t>
  </si>
  <si>
    <t> Tier 20</t>
  </si>
  <si>
    <t xml:space="preserve">Monthly gross sales volume between $200.00 and $1,249.99 
(any number of locations)  </t>
  </si>
  <si>
    <t>1A Total</t>
  </si>
  <si>
    <t>1B Total</t>
  </si>
  <si>
    <r>
      <t xml:space="preserve"> Customer Not Present, </t>
    </r>
    <r>
      <rPr>
        <b/>
        <sz val="11"/>
        <color rgb="FF002060"/>
        <rFont val="Arial"/>
        <family val="2"/>
      </rPr>
      <t>Unattended Terminals,</t>
    </r>
    <r>
      <rPr>
        <b/>
        <sz val="11"/>
        <color rgb="FF3366FF"/>
        <rFont val="Arial"/>
        <family val="2"/>
      </rPr>
      <t xml:space="preserve"> </t>
    </r>
    <r>
      <rPr>
        <b/>
        <strike/>
        <sz val="11"/>
        <color rgb="FF3366FF"/>
        <rFont val="Arial"/>
        <family val="2"/>
      </rPr>
      <t>Merchant Aggregators</t>
    </r>
    <r>
      <rPr>
        <b/>
        <sz val="11"/>
        <color rgb="FF3366FF"/>
        <rFont val="Arial"/>
        <family val="2"/>
      </rPr>
      <t xml:space="preserve"> and Fast Food Restaurants Volume</t>
    </r>
  </si>
  <si>
    <t xml:space="preserve">Less than or equal to $199.99 </t>
  </si>
  <si>
    <t>$200.00 - $1,249.99</t>
  </si>
  <si>
    <t>15 basis points 
(0.15%)</t>
  </si>
  <si>
    <t>$1,249.99 - $3,999.99</t>
  </si>
  <si>
    <t>Fixed Acquirer Network Fee Reporting - ADYEN</t>
  </si>
  <si>
    <t>1a</t>
  </si>
  <si>
    <t>1b</t>
  </si>
  <si>
    <t>2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</si>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</sst>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* #,##0.0_);_(* \(#,##0.0\);_(* &quot;-&quot;??_);_(@_)"/>
    <numFmt numFmtId="166" formatCode="0.0000"/>
    <numFmt numFmtId="167" formatCode="#,##0.0000000"/>
    <numFmt numFmtId="168" formatCode="0.0"/>
    <numFmt numFmtId="169" formatCode="_(* #,##0.00_);_(* \(#,##0.00\);_(* \-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1"/>
      <color rgb="FF000000"/>
      <name val="Arial"/>
      <family val="2"/>
    </font>
    <font>
      <b/>
      <sz val="11"/>
      <color rgb="FF3366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366FF"/>
      <name val="Arial"/>
      <family val="2"/>
    </font>
    <font>
      <b/>
      <sz val="11"/>
      <color rgb="FF00B0F0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sz val="11"/>
      <color rgb="FF00206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3"/>
      <name val="Arial"/>
      <family val="2"/>
    </font>
    <font>
      <b/>
      <sz val="11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3366FF"/>
      <name val="Arial"/>
      <family val="2"/>
    </font>
    <font>
      <b/>
      <sz val="11"/>
      <color rgb="FF002060"/>
      <name val="Calibri"/>
      <family val="2"/>
      <scheme val="minor"/>
    </font>
    <font>
      <b/>
      <strike/>
      <sz val="11"/>
      <color rgb="FF3366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charset val="1"/>
    </font>
    <font>
      <sz val="10"/>
      <color theme="1"/>
      <name val="Arial"/>
      <family val="2"/>
    </font>
    <font>
      <sz val="11"/>
      <color theme="3" tint="-0.499984740745262"/>
      <name val="Arial"/>
      <family val="2"/>
    </font>
    <font>
      <b/>
      <sz val="11"/>
      <color theme="4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borderId="0" fillId="0" fontId="0" numFmtId="0"/>
    <xf borderId="0" fillId="0" fontId="2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9"/>
    <xf borderId="0" fillId="0" fontId="24" numFmtId="0"/>
    <xf applyBorder="0" applyFill="0" applyProtection="0" borderId="0" fillId="0" fontId="24" numFmtId="169"/>
    <xf applyBorder="0" applyFill="0" applyProtection="0" borderId="0" fillId="0" fontId="24" numFmtId="9"/>
    <xf applyAlignment="0" applyBorder="0" applyFill="0" applyFont="0" applyProtection="0" borderId="0" fillId="0" fontId="25" numFmtId="43"/>
    <xf applyAlignment="0" applyBorder="0" applyFill="0" applyFont="0" applyProtection="0" borderId="0" fillId="0" fontId="1" numFmtId="44"/>
    <xf applyAlignment="0" applyBorder="0" applyFill="0" applyFont="0" applyProtection="0" borderId="0" fillId="0" fontId="25" numFmtId="44"/>
    <xf borderId="0" fillId="0" fontId="1" numFmtId="0"/>
    <xf borderId="0" fillId="0" fontId="25" numFmtId="0"/>
    <xf applyAlignment="0" applyBorder="0" applyFill="0" applyFont="0" applyProtection="0" borderId="0" fillId="0" fontId="25" numFmtId="9"/>
  </cellStyleXfs>
  <cellXfs count="206">
    <xf borderId="0" fillId="0" fontId="0" numFmtId="0" xfId="0"/>
    <xf applyAlignment="1" applyFill="1" applyFont="1" borderId="0" fillId="0" fontId="3" numFmtId="0" xfId="1">
      <alignment horizontal="center" vertical="center"/>
    </xf>
    <xf applyAlignment="1" applyFill="1" applyFont="1" borderId="0" fillId="0" fontId="3" numFmtId="0" xfId="1">
      <alignment vertical="center"/>
    </xf>
    <xf applyAlignment="1" applyFill="1" applyFont="1" applyNumberFormat="1" borderId="0" fillId="0" fontId="3" numFmtId="49" xfId="1">
      <alignment vertical="center"/>
    </xf>
    <xf applyNumberFormat="1" borderId="0" fillId="0" fontId="0" numFmtId="3" xfId="0"/>
    <xf applyAlignment="1" applyFont="1" borderId="0" fillId="0" fontId="4" numFmtId="0" xfId="0">
      <alignment horizontal="left" wrapText="1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/>
    <xf applyAlignment="1" applyFont="1" borderId="0" fillId="0" fontId="4" numFmtId="0" xfId="0"/>
    <xf applyBorder="1" applyFont="1" borderId="0" fillId="0" fontId="7" numFmtId="0" xfId="0"/>
    <xf applyFont="1" borderId="0" fillId="0" fontId="7" numFmtId="0" xfId="0"/>
    <xf applyAlignment="1" applyFont="1" borderId="0" fillId="0" fontId="7" numFmtId="0" xfId="0">
      <alignment vertical="center" wrapText="1"/>
    </xf>
    <xf applyAlignment="1" applyFont="1" borderId="0" fillId="0" fontId="7" numFmtId="0" xfId="0">
      <alignment vertical="center"/>
    </xf>
    <xf applyAlignment="1" applyFont="1" borderId="0" fillId="0" fontId="7" numFmtId="0" xfId="0">
      <alignment horizontal="center" vertical="center"/>
    </xf>
    <xf applyFont="1" applyNumberFormat="1" borderId="0" fillId="0" fontId="7" numFmtId="164" xfId="2"/>
    <xf applyFont="1" applyNumberFormat="1" borderId="0" fillId="0" fontId="7" numFmtId="164" xfId="0"/>
    <xf applyAlignment="1" applyBorder="1" applyFont="1" borderId="0" fillId="0" fontId="8" numFmtId="0" xfId="0">
      <alignment wrapText="1"/>
    </xf>
    <xf applyAlignment="1" applyFill="1" applyFont="1" borderId="0" fillId="0" fontId="7" numFmtId="0" xfId="0">
      <alignment vertical="center"/>
    </xf>
    <xf applyAlignment="1" applyBorder="1" applyFont="1" borderId="0" fillId="0" fontId="5" numFmtId="0" xfId="0">
      <alignment wrapText="1"/>
    </xf>
    <xf applyAlignment="1" applyBorder="1" applyFont="1" applyNumberFormat="1" borderId="0" fillId="0" fontId="8" numFmtId="3" xfId="0">
      <alignment wrapText="1"/>
    </xf>
    <xf applyFont="1" applyNumberFormat="1" borderId="0" fillId="0" fontId="7" numFmtId="165" xfId="0"/>
    <xf applyAlignment="1" applyFont="1" borderId="0" fillId="0" fontId="5" numFmtId="0" xfId="0">
      <alignment horizontal="left"/>
    </xf>
    <xf applyAlignment="1" applyFont="1" borderId="0" fillId="0" fontId="6" numFmtId="0" xfId="0">
      <alignment horizontal="center" vertical="center"/>
    </xf>
    <xf applyBorder="1" applyFont="1" applyNumberFormat="1" borderId="0" fillId="0" fontId="7" numFmtId="164" xfId="2"/>
    <xf applyAlignment="1" applyFont="1" borderId="0" fillId="0" fontId="9" numFmtId="0" xfId="0">
      <alignment horizontal="left"/>
    </xf>
    <xf applyFont="1" applyNumberFormat="1" borderId="0" fillId="0" fontId="7" numFmtId="3" xfId="0"/>
    <xf applyAlignment="1" applyFont="1" borderId="0" fillId="0" fontId="6" numFmtId="0" xfId="0">
      <alignment horizontal="center" vertical="center" wrapText="1"/>
    </xf>
    <xf applyAlignment="1" applyFont="1" borderId="0" fillId="0" fontId="7" numFmtId="0" xfId="0">
      <alignment horizontal="left"/>
    </xf>
    <xf applyAlignment="1" applyFont="1" applyNumberFormat="1" borderId="0" fillId="0" fontId="7" numFmtId="16" quotePrefix="1" xfId="0">
      <alignment horizontal="left"/>
    </xf>
    <xf applyAlignment="1" applyFont="1" applyNumberFormat="1" borderId="0" fillId="0" fontId="7" numFmtId="17" quotePrefix="1" xfId="0">
      <alignment horizontal="left"/>
    </xf>
    <xf applyAlignment="1" applyFont="1" borderId="0" fillId="0" fontId="7" numFmtId="0" xfId="0">
      <alignment horizontal="left" wrapText="1"/>
    </xf>
    <xf applyAlignment="1" applyFont="1" borderId="0" fillId="0" fontId="15" numFmtId="0" xfId="0">
      <alignment vertical="top"/>
    </xf>
    <xf applyAlignment="1" applyFont="1" borderId="0" fillId="0" fontId="15" numFmtId="0" xfId="0"/>
    <xf applyFont="1" borderId="0" fillId="0" fontId="15" numFmtId="0" xfId="0"/>
    <xf applyAlignment="1" applyFont="1" borderId="0" fillId="0" fontId="16" numFmtId="0" xfId="0">
      <alignment horizontal="left" wrapText="1"/>
    </xf>
    <xf applyAlignment="1" applyFont="1" borderId="0" fillId="0" fontId="17" numFmtId="0" xfId="0">
      <alignment vertical="top"/>
    </xf>
    <xf applyAlignment="1" applyBorder="1" applyFont="1" borderId="0" fillId="0" fontId="16" numFmtId="0" xfId="0"/>
    <xf applyAlignment="1" applyFont="1" borderId="0" fillId="0" fontId="16" numFmtId="0" xfId="0"/>
    <xf applyAlignment="1" applyFont="1" borderId="0" fillId="0" fontId="5" numFmtId="0" xfId="0"/>
    <xf applyAlignment="1" applyFont="1" borderId="0" fillId="0" fontId="6" numFmtId="0" xfId="0">
      <alignment horizontal="left" vertical="center" wrapText="1"/>
    </xf>
    <xf applyAlignment="1" applyFont="1" borderId="0" fillId="0" fontId="15" numFmtId="0" xfId="0">
      <alignment horizontal="center" vertical="center" wrapText="1"/>
    </xf>
    <xf applyAlignment="1" applyBorder="1" applyFont="1" borderId="0" fillId="0" fontId="17" numFmtId="0" xfId="0"/>
    <xf applyBorder="1" applyFont="1" applyNumberFormat="1" borderId="0" fillId="0" fontId="7" numFmtId="3" xfId="0"/>
    <xf applyAlignment="1" applyFill="1" applyFont="1" borderId="0" fillId="5" fontId="6" numFmtId="0" xfId="0">
      <alignment horizontal="center" vertical="center" wrapText="1"/>
    </xf>
    <xf applyBorder="1" applyFill="1" applyFont="1" borderId="0" fillId="5" fontId="7" numFmtId="0" xfId="0"/>
    <xf applyBorder="1" applyFill="1" applyFont="1" applyNumberFormat="1" borderId="0" fillId="5" fontId="7" numFmtId="164" xfId="0"/>
    <xf applyBorder="1" applyFill="1" applyFont="1" applyNumberFormat="1" borderId="0" fillId="5" fontId="7" numFmtId="10" xfId="0"/>
    <xf applyFill="1" applyFont="1" borderId="0" fillId="5" fontId="7" numFmtId="0" xfId="0"/>
    <xf applyFill="1" applyFont="1" applyNumberFormat="1" borderId="0" fillId="5" fontId="6" numFmtId="3" xfId="0"/>
    <xf applyAlignment="1" applyFill="1" applyFont="1" borderId="0" fillId="5" fontId="7" numFmtId="0" xfId="0">
      <alignment vertical="center"/>
    </xf>
    <xf applyFill="1" applyFont="1" borderId="0" fillId="5" fontId="6" numFmtId="0" xfId="0"/>
    <xf applyAlignment="1" applyFill="1" applyFont="1" borderId="0" fillId="5" fontId="5" numFmtId="0" xfId="0"/>
    <xf applyAlignment="1" applyFill="1" applyFont="1" borderId="0" fillId="5" fontId="7" numFmtId="0" xfId="0">
      <alignment horizontal="center" vertical="center"/>
    </xf>
    <xf applyFill="1" applyFont="1" applyNumberFormat="1" borderId="0" fillId="5" fontId="7" numFmtId="164" xfId="0"/>
    <xf applyFill="1" applyFont="1" applyNumberFormat="1" borderId="0" fillId="5" fontId="6" numFmtId="164" xfId="0"/>
    <xf applyBorder="1" applyFill="1" applyFont="1" applyNumberFormat="1" borderId="0" fillId="6" fontId="6" numFmtId="3" xfId="0"/>
    <xf applyAlignment="1" applyFill="1" applyFont="1" borderId="0" fillId="5" fontId="7" numFmtId="0" xfId="0"/>
    <xf applyAlignment="1" applyFill="1" applyFont="1" borderId="0" fillId="5" fontId="7" numFmtId="0" xfId="0">
      <alignment horizontal="left"/>
    </xf>
    <xf applyBorder="1" applyFill="1" applyFont="1" applyNumberFormat="1" borderId="0" fillId="5" fontId="7" numFmtId="3" xfId="0"/>
    <xf applyAlignment="1" applyFill="1" applyFont="1" applyNumberFormat="1" borderId="0" fillId="5" fontId="7" numFmtId="16" quotePrefix="1" xfId="0">
      <alignment horizontal="left"/>
    </xf>
    <xf applyAlignment="1" applyFill="1" applyFont="1" applyNumberFormat="1" borderId="0" fillId="5" fontId="7" numFmtId="17" quotePrefix="1" xfId="0">
      <alignment horizontal="left"/>
    </xf>
    <xf applyAlignment="1" applyFill="1" applyFont="1" borderId="0" fillId="5" fontId="7" numFmtId="0" xfId="0">
      <alignment horizontal="left" wrapText="1"/>
    </xf>
    <xf applyAlignment="1" applyBorder="1" applyFill="1" applyFont="1" borderId="0" fillId="5" fontId="7" numFmtId="0" xfId="0"/>
    <xf applyAlignment="1" applyBorder="1" applyFill="1" applyFont="1" borderId="0" fillId="5" fontId="7" numFmtId="0" xfId="0">
      <alignment horizontal="left"/>
    </xf>
    <xf applyBorder="1" applyFont="1" applyNumberFormat="1" borderId="0" fillId="0" fontId="13" numFmtId="164" xfId="2"/>
    <xf applyAlignment="1" applyBorder="1" applyFont="1" borderId="0" fillId="0" fontId="13" numFmtId="0" xfId="0">
      <alignment wrapText="1"/>
    </xf>
    <xf applyAlignment="1" applyBorder="1" applyFont="1" applyNumberFormat="1" borderId="0" fillId="0" fontId="13" numFmtId="3" xfId="0">
      <alignment wrapText="1"/>
    </xf>
    <xf applyAlignment="1" applyBorder="1" applyFont="1" borderId="0" fillId="0" fontId="14" numFmtId="0" xfId="0">
      <alignment wrapText="1"/>
    </xf>
    <xf applyAlignment="1" applyBorder="1" applyFont="1" borderId="0" fillId="0" fontId="14" numFmtId="0" xfId="0"/>
    <xf applyBorder="1" applyFill="1" applyFont="1" applyNumberFormat="1" borderId="0" fillId="2" fontId="7" numFmtId="3" xfId="0"/>
    <xf applyAlignment="1" applyFill="1" applyFont="1" borderId="0" fillId="6" fontId="14" numFmtId="0" xfId="0"/>
    <xf applyAlignment="1" applyFill="1" applyFont="1" borderId="0" fillId="6" fontId="13" numFmtId="0" xfId="0"/>
    <xf applyBorder="1" applyFill="1" applyFont="1" applyNumberFormat="1" borderId="0" fillId="6" fontId="14" numFmtId="3" xfId="0"/>
    <xf applyFill="1" applyFont="1" borderId="0" fillId="6" fontId="13" numFmtId="0" xfId="0"/>
    <xf applyAlignment="1" applyBorder="1" applyFill="1" applyFont="1" borderId="0" fillId="6" fontId="13" numFmtId="0" xfId="0">
      <alignment wrapText="1"/>
    </xf>
    <xf applyAlignment="1" applyBorder="1" applyFill="1" applyFont="1" applyNumberFormat="1" borderId="0" fillId="6" fontId="14" numFmtId="3" xfId="0">
      <alignment wrapText="1"/>
    </xf>
    <xf applyAlignment="1" applyFill="1" applyFont="1" borderId="0" fillId="6" fontId="4" numFmtId="0" xfId="0"/>
    <xf applyAlignment="1" applyFill="1" applyFont="1" borderId="0" fillId="6" fontId="7" numFmtId="0" xfId="0"/>
    <xf applyFill="1" applyFont="1" borderId="0" fillId="6" fontId="7" numFmtId="0" xfId="0"/>
    <xf applyBorder="1" applyFill="1" applyFont="1" borderId="0" fillId="6" fontId="7" numFmtId="0" xfId="0"/>
    <xf applyAlignment="1" applyBorder="1" applyFill="1" applyFont="1" borderId="0" fillId="6" fontId="8" numFmtId="0" xfId="0">
      <alignment wrapText="1"/>
    </xf>
    <xf applyAlignment="1" applyBorder="1" applyFill="1" applyFont="1" applyNumberFormat="1" borderId="0" fillId="6" fontId="5" numFmtId="3" xfId="0">
      <alignment wrapText="1"/>
    </xf>
    <xf applyBorder="1" applyFill="1" applyFont="1" applyNumberFormat="1" borderId="0" fillId="6" fontId="13" numFmtId="164" xfId="2"/>
    <xf applyBorder="1" applyFill="1" applyFont="1" applyNumberFormat="1" borderId="0" fillId="6" fontId="13" numFmtId="3" xfId="0"/>
    <xf applyBorder="1" applyFill="1" applyFont="1" borderId="0" fillId="6" fontId="13" numFmtId="0" xfId="0"/>
    <xf applyFont="1" applyNumberFormat="1" borderId="0" fillId="0" fontId="7" numFmtId="167" xfId="0"/>
    <xf applyFont="1" applyNumberFormat="1" borderId="0" fillId="0" fontId="7" numFmtId="4" xfId="0"/>
    <xf applyBorder="1" applyFont="1" applyNumberFormat="1" borderId="0" fillId="0" fontId="13" numFmtId="0" xfId="2"/>
    <xf applyAlignment="1" applyBorder="1" applyFont="1" applyNumberFormat="1" borderId="0" fillId="0" fontId="13" numFmtId="168" xfId="0">
      <alignment wrapText="1"/>
    </xf>
    <xf applyAlignment="1" applyFont="1" applyNumberFormat="1" borderId="0" fillId="0" fontId="15" numFmtId="3" xfId="0"/>
    <xf applyAlignment="1" applyFont="1" applyNumberFormat="1" borderId="0" fillId="0" fontId="15" numFmtId="4" xfId="0"/>
    <xf applyBorder="1" applyFill="1" applyFont="1" applyNumberFormat="1" borderId="0" fillId="5" fontId="7" numFmtId="4" xfId="0"/>
    <xf applyAlignment="1" applyFont="1" applyNumberFormat="1" borderId="0" fillId="0" fontId="16" numFmtId="4" xfId="0"/>
    <xf applyBorder="1" applyFill="1" applyFont="1" borderId="0" fillId="6" fontId="14" numFmtId="0" xfId="0"/>
    <xf applyBorder="1" applyFill="1" applyFont="1" applyNumberFormat="1" borderId="0" fillId="6" fontId="14" numFmtId="164" xfId="0"/>
    <xf applyAlignment="1" applyBorder="1" applyFill="1" applyFont="1" borderId="0" fillId="6" fontId="14" numFmtId="0" xfId="0"/>
    <xf applyBorder="1" applyFill="1" applyFont="1" applyNumberFormat="1" borderId="1" fillId="6" fontId="14" numFmtId="3" xfId="0"/>
    <xf applyFill="1" applyFont="1" borderId="0" fillId="6" fontId="14" numFmtId="0" xfId="0"/>
    <xf applyBorder="1" applyFill="1" applyFont="1" applyNumberFormat="1" borderId="1" fillId="6" fontId="14" numFmtId="164" xfId="0"/>
    <xf applyBorder="1" applyFont="1" borderId="0" fillId="0" fontId="0" numFmtId="43" xfId="3"/>
    <xf applyBorder="1" borderId="0" fillId="0" fontId="0" numFmtId="0" xfId="0"/>
    <xf applyAlignment="1" borderId="0" fillId="0" fontId="0" numFmtId="0" xfId="0"/>
    <xf applyFont="1" borderId="0" fillId="0" fontId="0" numFmtId="43" xfId="3"/>
    <xf applyAlignment="1" borderId="0" fillId="0" fontId="0" numFmtId="0" xfId="0">
      <alignment vertical="center" wrapText="1"/>
    </xf>
    <xf applyAlignment="1" applyFont="1" borderId="0" fillId="0" fontId="0" numFmtId="43" xfId="3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 wrapText="1"/>
    </xf>
    <xf applyAlignment="1" applyFont="1" borderId="0" fillId="0" fontId="18" numFmtId="43" xfId="3">
      <alignment horizontal="center" vertical="center"/>
    </xf>
    <xf applyAlignment="1" applyFont="1" borderId="0" fillId="0" fontId="0" numFmtId="43" xfId="3">
      <alignment horizontal="center" vertical="center"/>
    </xf>
    <xf applyAlignment="1" applyFont="1" borderId="0" fillId="0" fontId="18" numFmtId="0" xfId="0">
      <alignment horizontal="center" vertical="center"/>
    </xf>
    <xf applyAlignment="1" applyFont="1" borderId="0" fillId="0" fontId="7" numFmtId="0" xfId="0">
      <alignment horizontal="center"/>
    </xf>
    <xf applyBorder="1" applyFont="1" applyNumberFormat="1" borderId="1" fillId="0" fontId="0" numFmtId="164" xfId="3"/>
    <xf applyAlignment="1" applyFont="1" applyNumberFormat="1" borderId="0" fillId="0" fontId="0" numFmtId="39" xfId="3">
      <alignment horizontal="center"/>
    </xf>
    <xf applyFont="1" applyNumberFormat="1" borderId="0" fillId="0" fontId="0" numFmtId="164" xfId="3"/>
    <xf applyFont="1" applyNumberFormat="1" borderId="0" fillId="0" fontId="18" numFmtId="164" xfId="3"/>
    <xf applyAlignment="1" applyFont="1" applyNumberFormat="1" borderId="0" fillId="0" fontId="7" numFmtId="16" quotePrefix="1" xfId="0">
      <alignment horizontal="center"/>
    </xf>
    <xf applyAlignment="1" applyFont="1" applyNumberFormat="1" borderId="0" fillId="0" fontId="7" numFmtId="17" quotePrefix="1" xfId="0">
      <alignment horizontal="center"/>
    </xf>
    <xf applyFont="1" applyNumberFormat="1" borderId="0" fillId="0" fontId="0" numFmtId="39" xfId="3"/>
    <xf applyAlignment="1" applyFont="1" borderId="0" fillId="0" fontId="12" numFmtId="0" xfId="0"/>
    <xf applyAlignment="1" applyFont="1" borderId="0" fillId="0" fontId="12" numFmtId="0" xfId="0">
      <alignment horizontal="center" wrapText="1"/>
    </xf>
    <xf applyAlignment="1" applyFont="1" applyNumberFormat="1" borderId="0" fillId="0" fontId="20" numFmtId="39" xfId="3">
      <alignment horizontal="center"/>
    </xf>
    <xf applyAlignment="1" applyFont="1" applyNumberFormat="1" borderId="0" fillId="0" fontId="20" numFmtId="10" xfId="4">
      <alignment horizontal="center" wrapText="1"/>
    </xf>
    <xf applyBorder="1" applyNumberFormat="1" borderId="1" fillId="0" fontId="0" numFmtId="37" xfId="0"/>
    <xf applyAlignment="1" applyBorder="1" applyFont="1" applyNumberFormat="1" borderId="11" fillId="0" fontId="18" numFmtId="39" xfId="3">
      <alignment horizontal="center"/>
    </xf>
    <xf applyBorder="1" applyFont="1" applyNumberFormat="1" borderId="11" fillId="0" fontId="18" numFmtId="164" xfId="3"/>
    <xf applyBorder="1" applyFont="1" borderId="1" fillId="0" fontId="0" numFmtId="43" xfId="3"/>
    <xf applyNumberFormat="1" borderId="0" fillId="0" fontId="0" numFmtId="164" xfId="0"/>
    <xf applyBorder="1" applyFont="1" applyNumberFormat="1" borderId="11" fillId="0" fontId="18" numFmtId="164" xfId="0"/>
    <xf applyAlignment="1" borderId="0" fillId="0" fontId="0" numFmtId="0" xfId="0">
      <alignment horizontal="center" vertical="center"/>
    </xf>
    <xf applyAlignment="1" applyFont="1" borderId="0" fillId="0" fontId="12" numFmtId="0" xfId="0">
      <alignment horizontal="left" wrapText="1"/>
    </xf>
    <xf applyAlignment="1" applyFont="1" applyNumberFormat="1" borderId="0" fillId="0" fontId="20" numFmtId="39" xfId="3">
      <alignment horizontal="center" wrapText="1"/>
    </xf>
    <xf applyNumberFormat="1" borderId="0" fillId="0" fontId="0" numFmtId="43" xfId="0"/>
    <xf applyAlignment="1" applyFont="1" borderId="0" fillId="0" fontId="4" numFmtId="0" xfId="0">
      <alignment horizontal="center"/>
    </xf>
    <xf applyBorder="1" applyFont="1" applyNumberFormat="1" borderId="12" fillId="0" fontId="18" numFmtId="164" xfId="0"/>
    <xf applyAlignment="1" applyFont="1" borderId="0" fillId="0" fontId="3" numFmtId="0" xfId="0">
      <alignment horizontal="center" readingOrder="1" vertical="top" wrapText="1"/>
    </xf>
    <xf applyAlignment="1" applyFont="1" applyNumberFormat="1" borderId="0" fillId="0" fontId="3" numFmtId="164" xfId="3">
      <alignment horizontal="center" readingOrder="1" vertical="top" wrapText="1"/>
    </xf>
    <xf applyAlignment="1" applyBorder="1" applyFill="1" applyFont="1" borderId="0" fillId="0" fontId="3" numFmtId="0" xfId="1">
      <alignment horizontal="left" vertical="center"/>
    </xf>
    <xf applyAlignment="1" applyFill="1" applyFont="1" borderId="0" fillId="0" fontId="3" numFmtId="0" quotePrefix="1" xfId="1">
      <alignment horizontal="center" vertical="center"/>
    </xf>
    <xf applyAlignment="1" applyFill="1" applyFont="1" applyNumberFormat="1" borderId="0" fillId="0" fontId="3" numFmtId="3" xfId="1">
      <alignment horizontal="right" vertical="center"/>
    </xf>
    <xf applyAlignment="1" applyFill="1" applyFont="1" applyNumberFormat="1" borderId="0" fillId="0" fontId="3" numFmtId="4" xfId="1">
      <alignment horizontal="right" vertical="center"/>
    </xf>
    <xf applyAlignment="1" applyFont="1" borderId="0" fillId="0" fontId="3" numFmtId="0" xfId="0">
      <alignment vertical="top"/>
    </xf>
    <xf applyAlignment="1" applyFont="1" borderId="0" fillId="0" fontId="3" numFmtId="0" xfId="0">
      <alignment horizontal="left" vertical="top"/>
    </xf>
    <xf applyAlignment="1" applyFont="1" applyNumberFormat="1" borderId="0" fillId="0" fontId="3" numFmtId="0" xfId="0">
      <alignment horizontal="center" vertical="top"/>
    </xf>
    <xf applyAlignment="1" applyFont="1" borderId="0" fillId="0" fontId="3" numFmtId="0" xfId="0">
      <alignment horizontal="center" vertical="top"/>
    </xf>
    <xf applyAlignment="1" applyFont="1" applyNumberFormat="1" borderId="0" fillId="0" fontId="3" numFmtId="1" xfId="0">
      <alignment horizontal="right" vertical="top"/>
    </xf>
    <xf applyAlignment="1" applyFont="1" applyNumberFormat="1" borderId="0" fillId="0" fontId="3" numFmtId="2" xfId="0">
      <alignment horizontal="right" vertical="top"/>
    </xf>
    <xf applyAlignment="1" applyFont="1" applyNumberFormat="1" borderId="0" fillId="0" fontId="3" numFmtId="4" xfId="0">
      <alignment horizontal="right" vertical="top"/>
    </xf>
    <xf applyFill="1" applyFont="1" applyNumberFormat="1" borderId="0" fillId="2" fontId="7" numFmtId="3" xfId="0"/>
    <xf applyAlignment="1" applyBorder="1" applyFont="1" applyNumberFormat="1" borderId="0" fillId="0" fontId="13" numFmtId="2" xfId="0">
      <alignment wrapText="1"/>
    </xf>
    <xf applyBorder="1" applyFont="1" applyNumberFormat="1" borderId="0" fillId="0" fontId="13" numFmtId="2" xfId="2"/>
    <xf applyBorder="1" applyFill="1" applyFont="1" applyNumberFormat="1" borderId="0" fillId="0" fontId="13" numFmtId="2" xfId="2"/>
    <xf applyFont="1" applyNumberFormat="1" borderId="0" fillId="0" fontId="7" numFmtId="43" xfId="0"/>
    <xf applyFont="1" applyNumberFormat="1" borderId="0" fillId="0" fontId="15" numFmtId="43" xfId="0"/>
    <xf applyBorder="1" applyFill="1" applyFont="1" applyNumberFormat="1" borderId="0" fillId="5" fontId="7" numFmtId="168" xfId="0"/>
    <xf applyAlignment="1" applyBorder="1" applyFill="1" applyFont="1" applyNumberFormat="1" borderId="0" fillId="0" fontId="13" numFmtId="2" xfId="0">
      <alignment wrapText="1"/>
    </xf>
    <xf applyBorder="1" applyFill="1" applyFont="1" borderId="0" fillId="0" fontId="7" numFmtId="0" xfId="0"/>
    <xf applyFill="1" applyFont="1" applyNumberFormat="1" borderId="0" fillId="2" fontId="6" numFmtId="3" xfId="0"/>
    <xf applyAlignment="1" applyBorder="1" applyFont="1" applyNumberFormat="1" borderId="0" fillId="0" fontId="13" numFmtId="166" xfId="0">
      <alignment wrapText="1"/>
    </xf>
    <xf applyFill="1" applyFont="1" applyNumberFormat="1" borderId="0" fillId="5" fontId="7" numFmtId="164" xfId="3"/>
    <xf applyFill="1" applyFont="1" applyNumberFormat="1" borderId="0" fillId="5" fontId="6" numFmtId="164" xfId="3"/>
    <xf applyAlignment="1" applyFill="1" applyFont="1" borderId="0" fillId="2" fontId="7" numFmtId="0" xfId="0"/>
    <xf applyAlignment="1" applyFill="1" applyFont="1" borderId="0" fillId="2" fontId="7" numFmtId="0" xfId="0">
      <alignment horizontal="left"/>
    </xf>
    <xf applyBorder="1" applyFill="1" applyFont="1" borderId="0" fillId="2" fontId="7" numFmtId="0" xfId="0"/>
    <xf applyBorder="1" applyFill="1" applyFont="1" applyNumberFormat="1" borderId="0" fillId="2" fontId="7" numFmtId="168" xfId="0"/>
    <xf applyBorder="1" applyFill="1" applyFont="1" applyNumberFormat="1" borderId="0" fillId="2" fontId="7" numFmtId="164" xfId="0"/>
    <xf applyFill="1" applyFont="1" applyNumberFormat="1" borderId="0" fillId="2" fontId="7" numFmtId="164" xfId="3"/>
    <xf applyFill="1" applyFont="1" borderId="0" fillId="2" fontId="7" numFmtId="0" xfId="0"/>
    <xf applyAlignment="1" applyFont="1" borderId="0" fillId="0" fontId="9" numFmtId="0" xfId="0">
      <alignment horizontal="left"/>
    </xf>
    <xf applyAlignment="1" applyFont="1" borderId="0" fillId="0" fontId="6" numFmtId="0" xfId="0">
      <alignment horizontal="center" vertical="center"/>
    </xf>
    <xf applyFill="1" applyNumberFormat="1" borderId="0" fillId="2" fontId="0" numFmtId="164" xfId="0"/>
    <xf applyAlignment="1" applyFill="1" applyFont="1" borderId="0" fillId="7" fontId="7" numFmtId="0" xfId="0"/>
    <xf applyAlignment="1" applyFill="1" applyFont="1" borderId="0" fillId="7" fontId="7" numFmtId="0" xfId="0">
      <alignment horizontal="left"/>
    </xf>
    <xf applyBorder="1" applyFill="1" applyFont="1" applyNumberFormat="1" borderId="0" fillId="7" fontId="7" numFmtId="3" xfId="0"/>
    <xf applyBorder="1" applyFill="1" applyFont="1" borderId="0" fillId="7" fontId="7" numFmtId="0" xfId="0"/>
    <xf applyBorder="1" applyFill="1" applyFont="1" applyNumberFormat="1" borderId="0" fillId="7" fontId="7" numFmtId="168" xfId="0"/>
    <xf applyBorder="1" applyFill="1" applyFont="1" applyNumberFormat="1" borderId="0" fillId="7" fontId="7" numFmtId="164" xfId="0"/>
    <xf applyFill="1" applyFont="1" applyNumberFormat="1" borderId="0" fillId="7" fontId="7" numFmtId="164" xfId="3"/>
    <xf applyFill="1" applyFont="1" borderId="0" fillId="7" fontId="7" numFmtId="0" xfId="0"/>
    <xf applyBorder="1" applyFont="1" applyNumberFormat="1" borderId="11" fillId="0" fontId="18" numFmtId="37" xfId="3"/>
    <xf applyAlignment="1" applyBorder="1" applyFill="1" applyFont="1" applyNumberFormat="1" applyProtection="1" borderId="13" fillId="0" fontId="0" numFmtId="0" xfId="6"/>
    <xf applyBorder="1" applyFont="1" applyNumberFormat="1" borderId="1" fillId="0" fontId="0" numFmtId="164" xfId="3"/>
    <xf applyAlignment="1" applyNumberFormat="1" borderId="0" fillId="0" fontId="0" numFmtId="164" xfId="0">
      <alignment vertical="top"/>
    </xf>
    <xf applyAlignment="1" applyNumberFormat="1" borderId="0" fillId="0" fontId="0" numFmtId="3" xfId="0">
      <alignment vertical="top"/>
    </xf>
    <xf applyAlignment="1" applyBorder="1" applyFill="1" applyFont="1" applyNumberFormat="1" borderId="0" fillId="6" fontId="26" numFmtId="3" xfId="0">
      <alignment wrapText="1"/>
    </xf>
    <xf applyAlignment="1" applyBorder="1" applyFill="1" applyFont="1" applyNumberFormat="1" borderId="0" fillId="6" fontId="27" numFmtId="3" xfId="0">
      <alignment wrapText="1"/>
    </xf>
    <xf applyAlignment="1" applyFont="1" borderId="0" fillId="0" fontId="16" numFmtId="0" xfId="0">
      <alignment horizontal="left"/>
    </xf>
    <xf applyAlignment="1" applyBorder="1" applyFill="1" applyFont="1" borderId="0" fillId="3" fontId="11" numFmtId="0" xfId="0">
      <alignment horizontal="center" vertical="center"/>
    </xf>
    <xf applyAlignment="1" applyBorder="1" applyFill="1" applyFont="1" borderId="10" fillId="3" fontId="11" numFmtId="0" xfId="0">
      <alignment horizontal="center" vertical="center"/>
    </xf>
    <xf applyAlignment="1" applyBorder="1" applyFill="1" applyFont="1" borderId="10" fillId="4" fontId="11" numFmtId="0" xfId="0">
      <alignment horizontal="center" vertical="center"/>
    </xf>
    <xf applyAlignment="1" applyBorder="1" applyFill="1" applyFont="1" borderId="0" fillId="4" fontId="11" numFmtId="0" xfId="0">
      <alignment horizontal="center" vertical="center"/>
    </xf>
    <xf applyAlignment="1" applyFont="1" borderId="0" fillId="0" fontId="10" numFmtId="0" xfId="0">
      <alignment horizontal="left" wrapText="1"/>
    </xf>
    <xf applyAlignment="1" applyBorder="1" applyFont="1" borderId="2" fillId="0" fontId="7" numFmtId="0" xfId="0">
      <alignment horizontal="left"/>
    </xf>
    <xf applyAlignment="1" applyBorder="1" applyFont="1" borderId="3" fillId="0" fontId="7" numFmtId="0" xfId="0">
      <alignment horizontal="left"/>
    </xf>
    <xf applyAlignment="1" applyBorder="1" applyFont="1" borderId="4" fillId="0" fontId="7" numFmtId="0" xfId="0">
      <alignment horizontal="left"/>
    </xf>
    <xf applyAlignment="1" applyBorder="1" applyFont="1" borderId="5" fillId="0" fontId="7" numFmtId="0" xfId="0">
      <alignment horizontal="left"/>
    </xf>
    <xf applyAlignment="1" applyBorder="1" applyFont="1" borderId="0" fillId="0" fontId="7" numFmtId="0" xfId="0">
      <alignment horizontal="left"/>
    </xf>
    <xf applyAlignment="1" applyBorder="1" applyFont="1" borderId="6" fillId="0" fontId="7" numFmtId="0" xfId="0">
      <alignment horizontal="left"/>
    </xf>
    <xf applyAlignment="1" applyBorder="1" applyFont="1" borderId="7" fillId="0" fontId="7" numFmtId="0" xfId="0">
      <alignment horizontal="left"/>
    </xf>
    <xf applyAlignment="1" applyBorder="1" applyFont="1" borderId="8" fillId="0" fontId="7" numFmtId="0" xfId="0">
      <alignment horizontal="left"/>
    </xf>
    <xf applyAlignment="1" applyBorder="1" applyFont="1" borderId="9" fillId="0" fontId="7" numFmtId="0" xfId="0">
      <alignment horizontal="left"/>
    </xf>
    <xf applyAlignment="1" applyFill="1" applyFont="1" borderId="0" fillId="5" fontId="6" numFmtId="0" xfId="0">
      <alignment horizontal="center" vertical="center"/>
    </xf>
    <xf applyAlignment="1" applyFont="1" borderId="0" fillId="0" fontId="5" numFmtId="0" xfId="0">
      <alignment horizontal="left"/>
    </xf>
    <xf applyAlignment="1" applyFont="1" borderId="0" fillId="0" fontId="9" numFmtId="0" xfId="0">
      <alignment horizontal="left"/>
    </xf>
    <xf applyAlignment="1" applyFill="1" applyFont="1" borderId="0" fillId="0" fontId="6" numFmtId="0" xfId="0">
      <alignment horizontal="center" vertical="center"/>
    </xf>
    <xf applyAlignment="1" applyFont="1" borderId="0" fillId="0" fontId="6" numFmtId="0" xfId="0">
      <alignment horizontal="center" vertical="center"/>
    </xf>
    <xf applyAlignment="1" applyBorder="1" applyFont="1" borderId="0" fillId="0" fontId="19" numFmtId="0" xfId="0">
      <alignment horizontal="left"/>
    </xf>
  </cellXfs>
  <cellStyles count="14">
    <cellStyle builtinId="3" name="Comma" xfId="3"/>
    <cellStyle name="Comma 2" xfId="6" xr:uid="{00000000-0005-0000-0000-000001000000}"/>
    <cellStyle name="Comma 2 2" xfId="8" xr:uid="{00000000-0005-0000-0000-000002000000}"/>
    <cellStyle name="Currency 2" xfId="9" xr:uid="{00000000-0005-0000-0000-000003000000}"/>
    <cellStyle name="Currency 3" xfId="10" xr:uid="{00000000-0005-0000-0000-000004000000}"/>
    <cellStyle name="Dezimal 2" xfId="2" xr:uid="{00000000-0005-0000-0000-000005000000}"/>
    <cellStyle builtinId="0" name="Normal" xfId="0"/>
    <cellStyle name="Normal 2" xfId="1" xr:uid="{00000000-0005-0000-0000-000007000000}"/>
    <cellStyle name="Normal 2 2" xfId="11" xr:uid="{00000000-0005-0000-0000-000008000000}"/>
    <cellStyle name="Normal 3" xfId="5" xr:uid="{00000000-0005-0000-0000-000009000000}"/>
    <cellStyle name="Normal 3 2" xfId="12" xr:uid="{00000000-0005-0000-0000-00000A000000}"/>
    <cellStyle builtinId="5" name="Percent" xfId="4"/>
    <cellStyle name="Percent 2" xfId="7" xr:uid="{00000000-0005-0000-0000-00000C000000}"/>
    <cellStyle name="Percent 2 2" xfId="13" xr:uid="{00000000-0005-0000-0000-00000D000000}"/>
  </cellStyles>
  <dxfs count="14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92D05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11</xdr:col>
      <xdr:colOff>1000125</xdr:colOff>
      <xdr:row>0</xdr:row>
      <xdr:rowOff>0</xdr:rowOff>
    </xdr:from>
    <xdr:to>
      <xdr:col>12</xdr:col>
      <xdr:colOff>672374</xdr:colOff>
      <xdr:row>3</xdr:row>
      <xdr:rowOff>148500</xdr:rowOff>
    </xdr:to>
    <xdr:pic>
      <xdr:nvPicPr>
        <xdr:cNvPr descr="logo_square_rgb.jpg"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print" r:embed="rId1"/>
        <a:stretch>
          <a:fillRect/>
        </a:stretch>
      </xdr:blipFill>
      <xdr:spPr>
        <a:xfrm>
          <a:off x="10744200" y="0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S96"/>
  <sheetViews>
    <sheetView showGridLines="0" tabSelected="1" workbookViewId="0" zoomScale="77" zoomScaleNormal="77">
      <selection activeCell="C9" sqref="C9"/>
    </sheetView>
  </sheetViews>
  <sheetFormatPr defaultColWidth="11.42578125" defaultRowHeight="14.25" x14ac:dyDescent="0.2"/>
  <cols>
    <col min="1" max="1" bestFit="true" customWidth="true" style="10" width="18.5703125" collapsed="true"/>
    <col min="2" max="2" customWidth="true" style="10" width="16.7109375" collapsed="true"/>
    <col min="3" max="4" customWidth="true" style="10" width="15.5703125" collapsed="true"/>
    <col min="5" max="5" customWidth="true" style="10" width="21.140625" collapsed="true"/>
    <col min="6" max="7" customWidth="true" style="10" width="15.5703125" collapsed="true"/>
    <col min="8" max="8" customWidth="true" style="10" width="22.28515625" collapsed="true"/>
    <col min="9" max="10" customWidth="true" style="10" width="15.5703125" collapsed="true"/>
    <col min="11" max="11" customWidth="true" style="10" width="23.5703125" collapsed="true"/>
    <col min="12" max="12" customWidth="true" style="10" width="15.5703125" collapsed="true"/>
    <col min="13" max="13" bestFit="true" customWidth="true" style="10" width="18.7109375" collapsed="true"/>
    <col min="14" max="14" customWidth="true" style="10" width="2.7109375" collapsed="true"/>
    <col min="15" max="15" customWidth="true" style="10" width="8.5703125" collapsed="true"/>
    <col min="16" max="16" customWidth="true" style="10" width="12.0" collapsed="true"/>
    <col min="17" max="17" customWidth="true" style="10" width="12.140625" collapsed="true"/>
    <col min="18" max="16384" style="10" width="11.42578125" collapsed="true"/>
  </cols>
  <sheetData>
    <row customFormat="1" ht="16.5" r="1" s="9" spans="1:17" x14ac:dyDescent="0.2">
      <c r="A1" s="35" t="s">
        <v>71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7" x14ac:dyDescent="0.2">
      <c r="A2" s="32" t="s">
        <v>67</v>
      </c>
      <c r="B2" s="32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</row>
    <row ht="15" r="3" spans="1:17" x14ac:dyDescent="0.25">
      <c r="A3" s="34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ht="15" r="4" spans="1:17" x14ac:dyDescent="0.25">
      <c r="A4" s="185" t="s">
        <v>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</row>
    <row ht="15" r="5" spans="1:17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ht="15" r="6" spans="1:17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customFormat="1" customHeight="1" ht="15" r="7" s="12" spans="1:17" x14ac:dyDescent="0.25">
      <c r="A7" s="11" t="s">
        <v>2</v>
      </c>
      <c r="B7" s="11" t="s">
        <v>2</v>
      </c>
      <c r="C7" s="186" t="s">
        <v>3</v>
      </c>
      <c r="D7" s="186"/>
      <c r="E7" s="186"/>
      <c r="F7" s="187" t="s">
        <v>4</v>
      </c>
      <c r="G7" s="186"/>
      <c r="H7" s="186"/>
      <c r="I7" s="187" t="s">
        <v>5</v>
      </c>
      <c r="J7" s="186"/>
      <c r="K7" s="186"/>
      <c r="L7" s="188" t="s">
        <v>6</v>
      </c>
      <c r="M7" s="189"/>
      <c r="O7" s="200"/>
      <c r="P7" s="200"/>
    </row>
    <row customFormat="1" customHeight="1" ht="30" r="8" s="12" spans="1:17" x14ac:dyDescent="0.25">
      <c r="A8" s="6" t="s">
        <v>2</v>
      </c>
      <c r="B8" s="39" t="s">
        <v>7</v>
      </c>
      <c r="C8" s="26" t="s">
        <v>63</v>
      </c>
      <c r="D8" s="26" t="s">
        <v>64</v>
      </c>
      <c r="E8" s="26" t="s">
        <v>65</v>
      </c>
      <c r="F8" s="26" t="s">
        <v>63</v>
      </c>
      <c r="G8" s="26" t="s">
        <v>64</v>
      </c>
      <c r="H8" s="26" t="s">
        <v>65</v>
      </c>
      <c r="I8" s="26" t="s">
        <v>63</v>
      </c>
      <c r="J8" s="26" t="s">
        <v>64</v>
      </c>
      <c r="K8" s="26" t="s">
        <v>65</v>
      </c>
      <c r="L8" s="26" t="s">
        <v>66</v>
      </c>
      <c r="M8" s="26" t="s">
        <v>65</v>
      </c>
      <c r="O8" s="43" t="s">
        <v>69</v>
      </c>
      <c r="P8" s="43" t="s">
        <v>70</v>
      </c>
    </row>
    <row customFormat="1" r="9" s="47" spans="1:17" x14ac:dyDescent="0.2">
      <c r="A9" s="56" t="s">
        <v>10</v>
      </c>
      <c r="B9" s="57">
        <v>1</v>
      </c>
      <c r="C9" s="58" t="n">
        <f>+'FANF XXX-DO NOT USE'!C9+'FANF Client 1'!C9+'FANF Client 2'!C9+'FANF Client 3'!C9</f>
        <v>16.0</v>
      </c>
      <c r="D9" s="58" t="n">
        <f>+'FANF XXX-DO NOT USE'!D9+'FANF Client 1'!D9+'FANF Client 2'!D9+'FANF Client 3'!D9</f>
        <v>16.0</v>
      </c>
      <c r="E9" s="58" t="n">
        <f>+'FANF XXX-DO NOT USE'!E9+'FANF Client 1'!E9+'FANF Client 2'!E9+'FANF Client 3'!E9</f>
        <v>1.1234636E7</v>
      </c>
      <c r="F9" s="58" t="n">
        <f>+'FANF XXX-DO NOT USE'!F9+'FANF Client 1'!F9+'FANF Client 2'!F9+'FANF Client 3'!F9</f>
        <v>44.0</v>
      </c>
      <c r="G9" s="58" t="n">
        <f>+'FANF XXX-DO NOT USE'!G9+'FANF Client 1'!G9+'FANF Client 2'!G9+'FANF Client 3'!G9</f>
        <v>44.0</v>
      </c>
      <c r="H9" s="58" t="n">
        <f>+'FANF XXX-DO NOT USE'!H9+'FANF Client 1'!H9+'FANF Client 2'!H9+'FANF Client 3'!H9</f>
        <v>4000000.0</v>
      </c>
      <c r="I9" s="58" t="n">
        <f>+'FANF XXX-DO NOT USE'!I9+'FANF Client 1'!I9+'FANF Client 2'!I9+'FANF Client 3'!I9</f>
        <v>110.0</v>
      </c>
      <c r="J9" s="58" t="n">
        <f>+'FANF XXX-DO NOT USE'!J9+'FANF Client 1'!J9+'FANF Client 2'!J9+'FANF Client 3'!J9</f>
        <v>110.0</v>
      </c>
      <c r="K9" s="58" t="n">
        <f>+'FANF XXX-DO NOT USE'!K9+'FANF Client 1'!K9+'FANF Client 2'!K9+'FANF Client 3'!K9</f>
        <v>6000000.0</v>
      </c>
      <c r="L9" s="58" t="n">
        <f ref="L9" si="0" t="shared">D9+G9+J9</f>
        <v>170.0</v>
      </c>
      <c r="M9" s="58" t="n">
        <f ref="M9:M29" si="1" t="shared">E9+H9+K9</f>
        <v>2.1234636E7</v>
      </c>
      <c r="N9" s="44"/>
      <c r="O9" s="153">
        <v>2.9</v>
      </c>
      <c r="P9" s="45">
        <f ref="P9:P25" si="2" t="shared">ROUND(L9*O9,0)</f>
        <v>493</v>
      </c>
      <c r="Q9" s="158">
        <f>+'FANF XXX-DO NOT USE'!P9+'FANF Client 1'!P9+'FANF Client 2'!P9</f>
        <v>247</v>
      </c>
    </row>
    <row customFormat="1" r="10" s="47" spans="1:17" x14ac:dyDescent="0.2">
      <c r="A10" s="56" t="s">
        <v>11</v>
      </c>
      <c r="B10" s="57">
        <v>2</v>
      </c>
      <c r="C10" s="58" t="n">
        <f>+'FANF XXX-DO NOT USE'!C10+'FANF Client 1'!C10+'FANF Client 2'!C10+'FANF Client 3'!C10</f>
        <v>4.0</v>
      </c>
      <c r="D10" s="58" t="n">
        <f>+'FANF XXX-DO NOT USE'!D10+'FANF Client 1'!D10+'FANF Client 2'!D10+'FANF Client 3'!D10</f>
        <v>42.0</v>
      </c>
      <c r="E10" s="58" t="n">
        <f>+'FANF XXX-DO NOT USE'!E10+'FANF Client 1'!E10+'FANF Client 2'!E10+'FANF Client 3'!E10</f>
        <v>4686988.0</v>
      </c>
      <c r="F10" s="58" t="n">
        <f>+'FANF XXX-DO NOT USE'!F10+'FANF Client 1'!F10+'FANF Client 2'!F10+'FANF Client 3'!F10</f>
        <v>4.0</v>
      </c>
      <c r="G10" s="58" t="n">
        <f>+'FANF XXX-DO NOT USE'!G10+'FANF Client 1'!G10+'FANF Client 2'!G10+'FANF Client 3'!G10</f>
        <v>4.0</v>
      </c>
      <c r="H10" s="58" t="n">
        <f>+'FANF XXX-DO NOT USE'!H10+'FANF Client 1'!H10+'FANF Client 2'!H10+'FANF Client 3'!H10</f>
        <v>1.2688994E7</v>
      </c>
      <c r="I10" s="58" t="n">
        <f>+'FANF XXX-DO NOT USE'!I10+'FANF Client 1'!I10+'FANF Client 2'!I10+'FANF Client 3'!I10</f>
        <v>20.0</v>
      </c>
      <c r="J10" s="58" t="n">
        <f>+'FANF XXX-DO NOT USE'!J10+'FANF Client 1'!J10+'FANF Client 2'!J10+'FANF Client 3'!J10</f>
        <v>42.0</v>
      </c>
      <c r="K10" s="58" t="n">
        <f>+'FANF XXX-DO NOT USE'!K10+'FANF Client 1'!K10+'FANF Client 2'!K10+'FANF Client 3'!K10</f>
        <v>537886.0</v>
      </c>
      <c r="L10" s="58" t="n">
        <f ref="L10:L25" si="3" t="shared">D10+G10+J10</f>
        <v>88.0</v>
      </c>
      <c r="M10" s="58" t="n">
        <f ref="M10:M26" si="4" t="shared">E10+H10+K10</f>
        <v>1.7913868E7</v>
      </c>
      <c r="N10" s="44"/>
      <c r="O10" s="153">
        <v>2.9</v>
      </c>
      <c r="P10" s="45">
        <f si="2" t="shared"/>
        <v>255</v>
      </c>
      <c r="Q10" s="158">
        <f>+'FANF XXX-DO NOT USE'!P10+'FANF Client 1'!P10+'FANF Client 2'!P10</f>
        <v>128</v>
      </c>
    </row>
    <row customFormat="1" r="11" s="47" spans="1:17" x14ac:dyDescent="0.2">
      <c r="A11" s="56" t="s">
        <v>12</v>
      </c>
      <c r="B11" s="57">
        <v>3</v>
      </c>
      <c r="C11" s="58" t="n">
        <f>+'FANF XXX-DO NOT USE'!C11+'FANF Client 1'!C11+'FANF Client 2'!C11+'FANF Client 3'!C11</f>
        <v>6.0</v>
      </c>
      <c r="D11" s="58" t="n">
        <f>+'FANF XXX-DO NOT USE'!D11+'FANF Client 1'!D11+'FANF Client 2'!D11+'FANF Client 3'!D11</f>
        <v>46.0</v>
      </c>
      <c r="E11" s="58" t="n">
        <f>+'FANF XXX-DO NOT USE'!E11+'FANF Client 1'!E11+'FANF Client 2'!E11+'FANF Client 3'!E11</f>
        <v>3970930.0</v>
      </c>
      <c r="F11" s="58" t="n">
        <f>+'FANF XXX-DO NOT USE'!F11+'FANF Client 1'!F11+'FANF Client 2'!F11+'FANF Client 3'!F11</f>
        <v>46.0</v>
      </c>
      <c r="G11" s="58" t="n">
        <f>+'FANF XXX-DO NOT USE'!G11+'FANF Client 1'!G11+'FANF Client 2'!G11+'FANF Client 3'!G11</f>
        <v>112.0</v>
      </c>
      <c r="H11" s="58" t="n">
        <f>+'FANF XXX-DO NOT USE'!H11+'FANF Client 1'!H11+'FANF Client 2'!H11+'FANF Client 3'!H11</f>
        <v>2509570.0</v>
      </c>
      <c r="I11" s="58" t="n">
        <f>+'FANF XXX-DO NOT USE'!I11+'FANF Client 1'!I11+'FANF Client 2'!I11+'FANF Client 3'!I11</f>
        <v>24.0</v>
      </c>
      <c r="J11" s="58" t="n">
        <f>+'FANF XXX-DO NOT USE'!J11+'FANF Client 1'!J11+'FANF Client 2'!J11+'FANF Client 3'!J11</f>
        <v>54.0</v>
      </c>
      <c r="K11" s="58" t="n">
        <f>+'FANF XXX-DO NOT USE'!K11+'FANF Client 1'!K11+'FANF Client 2'!K11+'FANF Client 3'!K11</f>
        <v>247264.0</v>
      </c>
      <c r="L11" s="58" t="n">
        <f si="3" t="shared"/>
        <v>212.0</v>
      </c>
      <c r="M11" s="58" t="n">
        <f si="4" t="shared"/>
        <v>6727764.0</v>
      </c>
      <c r="N11" s="44"/>
      <c r="O11" s="153">
        <v>2.9</v>
      </c>
      <c r="P11" s="45">
        <f si="2" t="shared"/>
        <v>615</v>
      </c>
      <c r="Q11" s="158">
        <f>+'FANF XXX-DO NOT USE'!P11+'FANF Client 1'!P11+'FANF Client 2'!P11</f>
        <v>307</v>
      </c>
    </row>
    <row customFormat="1" r="12" s="166" spans="1:17" x14ac:dyDescent="0.2">
      <c r="A12" s="160" t="s">
        <v>13</v>
      </c>
      <c r="B12" s="161">
        <v>4</v>
      </c>
      <c r="C12" s="69" t="n">
        <f>+'FANF XXX-DO NOT USE'!C12+'FANF Client 1'!C12+'FANF Client 2'!C12+'FANF Client 3'!C12</f>
        <v>8.0</v>
      </c>
      <c r="D12" s="69" t="n">
        <f>+'FANF XXX-DO NOT USE'!D12+'FANF Client 1'!D12+'FANF Client 2'!D12+'FANF Client 3'!D12</f>
        <v>90.0</v>
      </c>
      <c r="E12" s="69" t="n">
        <f>+'FANF XXX-DO NOT USE'!E12+'FANF Client 1'!E12+'FANF Client 2'!E12+'FANF Client 3'!E12</f>
        <v>3137826.0</v>
      </c>
      <c r="F12" s="69" t="n">
        <f>+'FANF XXX-DO NOT USE'!F12+'FANF Client 1'!F12+'FANF Client 2'!F12+'FANF Client 3'!F12</f>
        <v>24.0</v>
      </c>
      <c r="G12" s="69" t="n">
        <f>+'FANF XXX-DO NOT USE'!G12+'FANF Client 1'!G12+'FANF Client 2'!G12+'FANF Client 3'!G12</f>
        <v>246.0</v>
      </c>
      <c r="H12" s="69" t="n">
        <f>+'FANF XXX-DO NOT USE'!H12+'FANF Client 1'!H12+'FANF Client 2'!H12+'FANF Client 3'!H12</f>
        <v>1.47998262E8</v>
      </c>
      <c r="I12" s="69" t="n">
        <f>+'FANF XXX-DO NOT USE'!I12+'FANF Client 1'!I12+'FANF Client 2'!I12+'FANF Client 3'!I12</f>
        <v>20.0</v>
      </c>
      <c r="J12" s="69" t="n">
        <f>+'FANF XXX-DO NOT USE'!J12+'FANF Client 1'!J12+'FANF Client 2'!J12+'FANF Client 3'!J12</f>
        <v>48.0</v>
      </c>
      <c r="K12" s="69" t="n">
        <f>+'FANF XXX-DO NOT USE'!K12+'FANF Client 1'!K12+'FANF Client 2'!K12+'FANF Client 3'!K12</f>
        <v>2493064.0</v>
      </c>
      <c r="L12" s="69" t="n">
        <f si="3" t="shared"/>
        <v>384.0</v>
      </c>
      <c r="M12" s="69" t="n">
        <f si="4" t="shared"/>
        <v>1.53629152E8</v>
      </c>
      <c r="N12" s="162"/>
      <c r="O12" s="163">
        <v>4</v>
      </c>
      <c r="P12" s="164">
        <f>ROUND(L12*O12,1)</f>
        <v>1536</v>
      </c>
      <c r="Q12" s="165">
        <f>+'FANF XXX-DO NOT USE'!P12+'FANF Client 1'!P12+'FANF Client 2'!P12</f>
        <v>768</v>
      </c>
    </row>
    <row customFormat="1" r="13" s="47" spans="1:17" x14ac:dyDescent="0.2">
      <c r="A13" s="56" t="s">
        <v>14</v>
      </c>
      <c r="B13" s="57">
        <v>5</v>
      </c>
      <c r="C13" s="58" t="n">
        <f>+'FANF XXX-DO NOT USE'!C13+'FANF Client 1'!C13+'FANF Client 2'!C13+'FANF Client 3'!C13</f>
        <v>0.0</v>
      </c>
      <c r="D13" s="58" t="n">
        <f>+'FANF XXX-DO NOT USE'!D13+'FANF Client 1'!D13+'FANF Client 2'!D13+'FANF Client 3'!D13</f>
        <v>0.0</v>
      </c>
      <c r="E13" s="58" t="n">
        <f>+'FANF XXX-DO NOT USE'!E13+'FANF Client 1'!E13+'FANF Client 2'!E13+'FANF Client 3'!E13</f>
        <v>0.0</v>
      </c>
      <c r="F13" s="58" t="n">
        <f>+'FANF XXX-DO NOT USE'!F13+'FANF Client 1'!F13+'FANF Client 2'!F13+'FANF Client 3'!F13</f>
        <v>0.0</v>
      </c>
      <c r="G13" s="58" t="n">
        <f>+'FANF XXX-DO NOT USE'!G13+'FANF Client 1'!G13+'FANF Client 2'!G13+'FANF Client 3'!G13</f>
        <v>0.0</v>
      </c>
      <c r="H13" s="58" t="n">
        <f>+'FANF XXX-DO NOT USE'!H13+'FANF Client 1'!H13+'FANF Client 2'!H13+'FANF Client 3'!H13</f>
        <v>0.0</v>
      </c>
      <c r="I13" s="58" t="n">
        <f>+'FANF XXX-DO NOT USE'!I13+'FANF Client 1'!I13+'FANF Client 2'!I13+'FANF Client 3'!I13</f>
        <v>0.0</v>
      </c>
      <c r="J13" s="58" t="n">
        <f>+'FANF XXX-DO NOT USE'!J13+'FANF Client 1'!J13+'FANF Client 2'!J13+'FANF Client 3'!J13</f>
        <v>0.0</v>
      </c>
      <c r="K13" s="58" t="n">
        <f>+'FANF XXX-DO NOT USE'!K13+'FANF Client 1'!K13+'FANF Client 2'!K13+'FANF Client 3'!K13</f>
        <v>0.0</v>
      </c>
      <c r="L13" s="58" t="n">
        <f si="3" t="shared"/>
        <v>0.0</v>
      </c>
      <c r="M13" s="58" t="n">
        <f si="4" t="shared"/>
        <v>0.0</v>
      </c>
      <c r="N13" s="44"/>
      <c r="O13" s="153">
        <v>4</v>
      </c>
      <c r="P13" s="45">
        <f si="2" t="shared"/>
        <v>0</v>
      </c>
      <c r="Q13" s="158">
        <f>+'FANF XXX-DO NOT USE'!P13+'FANF Client 1'!P13+'FANF Client 2'!P13</f>
        <v>0</v>
      </c>
    </row>
    <row customFormat="1" r="14" s="47" spans="1:17" x14ac:dyDescent="0.2">
      <c r="A14" s="56" t="s">
        <v>15</v>
      </c>
      <c r="B14" s="59" t="s">
        <v>59</v>
      </c>
      <c r="C14" s="58" t="n">
        <f>+'FANF XXX-DO NOT USE'!C14+'FANF Client 1'!C14+'FANF Client 2'!C14+'FANF Client 3'!C14</f>
        <v>0.0</v>
      </c>
      <c r="D14" s="58" t="n">
        <f>+'FANF XXX-DO NOT USE'!D14+'FANF Client 1'!D14+'FANF Client 2'!D14+'FANF Client 3'!D14</f>
        <v>0.0</v>
      </c>
      <c r="E14" s="58" t="n">
        <f>+'FANF XXX-DO NOT USE'!E14+'FANF Client 1'!E14+'FANF Client 2'!E14+'FANF Client 3'!E14</f>
        <v>0.0</v>
      </c>
      <c r="F14" s="58" t="n">
        <f>+'FANF XXX-DO NOT USE'!F14+'FANF Client 1'!F14+'FANF Client 2'!F14+'FANF Client 3'!F14</f>
        <v>0.0</v>
      </c>
      <c r="G14" s="58" t="n">
        <f>+'FANF XXX-DO NOT USE'!G14+'FANF Client 1'!G14+'FANF Client 2'!G14+'FANF Client 3'!G14</f>
        <v>0.0</v>
      </c>
      <c r="H14" s="58" t="n">
        <f>+'FANF XXX-DO NOT USE'!H14+'FANF Client 1'!H14+'FANF Client 2'!H14+'FANF Client 3'!H14</f>
        <v>0.0</v>
      </c>
      <c r="I14" s="58" t="n">
        <f>+'FANF XXX-DO NOT USE'!I14+'FANF Client 1'!I14+'FANF Client 2'!I14+'FANF Client 3'!I14</f>
        <v>0.0</v>
      </c>
      <c r="J14" s="58" t="n">
        <f>+'FANF XXX-DO NOT USE'!J14+'FANF Client 1'!J14+'FANF Client 2'!J14+'FANF Client 3'!J14</f>
        <v>0.0</v>
      </c>
      <c r="K14" s="58" t="n">
        <f>+'FANF XXX-DO NOT USE'!K14+'FANF Client 1'!K14+'FANF Client 2'!K14+'FANF Client 3'!K14</f>
        <v>0.0</v>
      </c>
      <c r="L14" s="58" t="n">
        <f si="3" t="shared"/>
        <v>0.0</v>
      </c>
      <c r="M14" s="58" t="n">
        <f si="4" t="shared"/>
        <v>0.0</v>
      </c>
      <c r="N14" s="44"/>
      <c r="O14" s="153">
        <v>4</v>
      </c>
      <c r="P14" s="45">
        <f si="2" t="shared"/>
        <v>0</v>
      </c>
      <c r="Q14" s="158">
        <f>+'FANF XXX-DO NOT USE'!P14+'FANF Client 1'!P14+'FANF Client 2'!P14</f>
        <v>0</v>
      </c>
    </row>
    <row customFormat="1" r="15" s="47" spans="1:17" x14ac:dyDescent="0.2">
      <c r="A15" s="56" t="s">
        <v>16</v>
      </c>
      <c r="B15" s="60" t="s">
        <v>60</v>
      </c>
      <c r="C15" s="58" t="n">
        <f>+'FANF XXX-DO NOT USE'!C15+'FANF Client 1'!C15+'FANF Client 2'!C15+'FANF Client 3'!C15</f>
        <v>0.0</v>
      </c>
      <c r="D15" s="58" t="n">
        <f>+'FANF XXX-DO NOT USE'!D15+'FANF Client 1'!D15+'FANF Client 2'!D15+'FANF Client 3'!D15</f>
        <v>0.0</v>
      </c>
      <c r="E15" s="58" t="n">
        <f>+'FANF XXX-DO NOT USE'!E15+'FANF Client 1'!E15+'FANF Client 2'!E15+'FANF Client 3'!E15</f>
        <v>0.0</v>
      </c>
      <c r="F15" s="58" t="n">
        <f>+'FANF XXX-DO NOT USE'!F15+'FANF Client 1'!F15+'FANF Client 2'!F15+'FANF Client 3'!F15</f>
        <v>0.0</v>
      </c>
      <c r="G15" s="58" t="n">
        <f>+'FANF XXX-DO NOT USE'!G15+'FANF Client 1'!G15+'FANF Client 2'!G15+'FANF Client 3'!G15</f>
        <v>0.0</v>
      </c>
      <c r="H15" s="58" t="n">
        <f>+'FANF XXX-DO NOT USE'!H15+'FANF Client 1'!H15+'FANF Client 2'!H15+'FANF Client 3'!H15</f>
        <v>0.0</v>
      </c>
      <c r="I15" s="58" t="n">
        <f>+'FANF XXX-DO NOT USE'!I15+'FANF Client 1'!I15+'FANF Client 2'!I15+'FANF Client 3'!I15</f>
        <v>0.0</v>
      </c>
      <c r="J15" s="58" t="n">
        <f>+'FANF XXX-DO NOT USE'!J15+'FANF Client 1'!J15+'FANF Client 2'!J15+'FANF Client 3'!J15</f>
        <v>0.0</v>
      </c>
      <c r="K15" s="58" t="n">
        <f>+'FANF XXX-DO NOT USE'!K15+'FANF Client 1'!K15+'FANF Client 2'!K15+'FANF Client 3'!K15</f>
        <v>0.0</v>
      </c>
      <c r="L15" s="58" t="n">
        <f si="3" t="shared"/>
        <v>0.0</v>
      </c>
      <c r="M15" s="58" t="n">
        <f si="4" t="shared"/>
        <v>0.0</v>
      </c>
      <c r="N15" s="44"/>
      <c r="O15" s="153">
        <v>5</v>
      </c>
      <c r="P15" s="45">
        <f si="2" t="shared"/>
        <v>0</v>
      </c>
      <c r="Q15" s="158">
        <f>+'FANF XXX-DO NOT USE'!P15+'FANF Client 1'!P15+'FANF Client 2'!P15</f>
        <v>0</v>
      </c>
    </row>
    <row customFormat="1" r="16" s="177" spans="1:17" x14ac:dyDescent="0.2">
      <c r="A16" s="170" t="s">
        <v>17</v>
      </c>
      <c r="B16" s="171" t="s">
        <v>18</v>
      </c>
      <c r="C16" s="172" t="n">
        <f>+'FANF XXX-DO NOT USE'!C16+'FANF Client 1'!C16+'FANF Client 2'!C16+'FANF Client 3'!C16</f>
        <v>0.0</v>
      </c>
      <c r="D16" s="172" t="n">
        <f>+'FANF XXX-DO NOT USE'!D16+'FANF Client 1'!D16+'FANF Client 2'!D16+'FANF Client 3'!D16</f>
        <v>0.0</v>
      </c>
      <c r="E16" s="172" t="n">
        <f>+'FANF XXX-DO NOT USE'!E16+'FANF Client 1'!E16+'FANF Client 2'!E16+'FANF Client 3'!E16</f>
        <v>0.0</v>
      </c>
      <c r="F16" s="172" t="n">
        <f>+'FANF XXX-DO NOT USE'!F16+'FANF Client 1'!F16+'FANF Client 2'!F16+'FANF Client 3'!F16</f>
        <v>0.0</v>
      </c>
      <c r="G16" s="172" t="n">
        <f>+'FANF XXX-DO NOT USE'!G16+'FANF Client 1'!G16+'FANF Client 2'!G16+'FANF Client 3'!G16</f>
        <v>0.0</v>
      </c>
      <c r="H16" s="172" t="n">
        <f>+'FANF XXX-DO NOT USE'!H16+'FANF Client 1'!H16+'FANF Client 2'!H16+'FANF Client 3'!H16</f>
        <v>0.0</v>
      </c>
      <c r="I16" s="172" t="n">
        <f>+'FANF XXX-DO NOT USE'!I16+'FANF Client 1'!I16+'FANF Client 2'!I16+'FANF Client 3'!I16</f>
        <v>0.0</v>
      </c>
      <c r="J16" s="172" t="n">
        <f>+'FANF XXX-DO NOT USE'!J16+'FANF Client 1'!J16+'FANF Client 2'!J16+'FANF Client 3'!J16</f>
        <v>0.0</v>
      </c>
      <c r="K16" s="172" t="n">
        <f>+'FANF XXX-DO NOT USE'!K16+'FANF Client 1'!K16+'FANF Client 2'!K16+'FANF Client 3'!K16</f>
        <v>0.0</v>
      </c>
      <c r="L16" s="172" t="n">
        <f si="3" t="shared"/>
        <v>0.0</v>
      </c>
      <c r="M16" s="172" t="n">
        <f si="4" t="shared"/>
        <v>0.0</v>
      </c>
      <c r="N16" s="173"/>
      <c r="O16" s="174">
        <v>5</v>
      </c>
      <c r="P16" s="175">
        <f si="2" t="shared"/>
        <v>0</v>
      </c>
      <c r="Q16" s="176">
        <f>+'FANF XXX-DO NOT USE'!P16+'FANF Client 1'!P16+'FANF Client 2'!P16</f>
        <v>0</v>
      </c>
    </row>
    <row customFormat="1" r="17" s="47" spans="1:17" x14ac:dyDescent="0.2">
      <c r="A17" s="56" t="s">
        <v>19</v>
      </c>
      <c r="B17" s="57" t="s">
        <v>20</v>
      </c>
      <c r="C17" s="58" t="n">
        <f>+'FANF XXX-DO NOT USE'!C17+'FANF Client 1'!C17+'FANF Client 2'!C17+'FANF Client 3'!C17</f>
        <v>0.0</v>
      </c>
      <c r="D17" s="58" t="n">
        <f>+'FANF XXX-DO NOT USE'!D17+'FANF Client 1'!D17+'FANF Client 2'!D17+'FANF Client 3'!D17</f>
        <v>0.0</v>
      </c>
      <c r="E17" s="58" t="n">
        <f>+'FANF XXX-DO NOT USE'!E17+'FANF Client 1'!E17+'FANF Client 2'!E17+'FANF Client 3'!E17</f>
        <v>0.0</v>
      </c>
      <c r="F17" s="58" t="n">
        <f>+'FANF XXX-DO NOT USE'!F17+'FANF Client 1'!F17+'FANF Client 2'!F17+'FANF Client 3'!F17</f>
        <v>0.0</v>
      </c>
      <c r="G17" s="58" t="n">
        <f>+'FANF XXX-DO NOT USE'!G17+'FANF Client 1'!G17+'FANF Client 2'!G17+'FANF Client 3'!G17</f>
        <v>0.0</v>
      </c>
      <c r="H17" s="58" t="n">
        <f>+'FANF XXX-DO NOT USE'!H17+'FANF Client 1'!H17+'FANF Client 2'!H17+'FANF Client 3'!H17</f>
        <v>0.0</v>
      </c>
      <c r="I17" s="58" t="n">
        <f>+'FANF XXX-DO NOT USE'!I17+'FANF Client 1'!I17+'FANF Client 2'!I17+'FANF Client 3'!I17</f>
        <v>0.0</v>
      </c>
      <c r="J17" s="58" t="n">
        <f>+'FANF XXX-DO NOT USE'!J17+'FANF Client 1'!J17+'FANF Client 2'!J17+'FANF Client 3'!J17</f>
        <v>0.0</v>
      </c>
      <c r="K17" s="58" t="n">
        <f>+'FANF XXX-DO NOT USE'!K17+'FANF Client 1'!K17+'FANF Client 2'!K17+'FANF Client 3'!K17</f>
        <v>0.0</v>
      </c>
      <c r="L17" s="58" t="n">
        <f si="3" t="shared"/>
        <v>0.0</v>
      </c>
      <c r="M17" s="58" t="n">
        <f si="4" t="shared"/>
        <v>0.0</v>
      </c>
      <c r="N17" s="44"/>
      <c r="O17" s="153">
        <v>8</v>
      </c>
      <c r="P17" s="45">
        <f si="2" t="shared"/>
        <v>0</v>
      </c>
      <c r="Q17" s="158">
        <f>+'FANF XXX-DO NOT USE'!P17+'FANF Client 1'!P17+'FANF Client 2'!P17</f>
        <v>0</v>
      </c>
    </row>
    <row customFormat="1" r="18" s="177" spans="1:17" x14ac:dyDescent="0.2">
      <c r="A18" s="170" t="s">
        <v>21</v>
      </c>
      <c r="B18" s="171" t="s">
        <v>22</v>
      </c>
      <c r="C18" s="172" t="n">
        <f>+'FANF XXX-DO NOT USE'!C18+'FANF Client 1'!C18+'FANF Client 2'!C18+'FANF Client 3'!C18</f>
        <v>0.0</v>
      </c>
      <c r="D18" s="172" t="n">
        <f>+'FANF XXX-DO NOT USE'!D18+'FANF Client 1'!D18+'FANF Client 2'!D18+'FANF Client 3'!D18</f>
        <v>0.0</v>
      </c>
      <c r="E18" s="172" t="n">
        <f>+'FANF XXX-DO NOT USE'!E18+'FANF Client 1'!E18+'FANF Client 2'!E18+'FANF Client 3'!E18</f>
        <v>0.0</v>
      </c>
      <c r="F18" s="172" t="n">
        <f>+'FANF XXX-DO NOT USE'!F18+'FANF Client 1'!F18+'FANF Client 2'!F18+'FANF Client 3'!F18</f>
        <v>0.0</v>
      </c>
      <c r="G18" s="172" t="n">
        <f>+'FANF XXX-DO NOT USE'!G18+'FANF Client 1'!G18+'FANF Client 2'!G18+'FANF Client 3'!G18</f>
        <v>0.0</v>
      </c>
      <c r="H18" s="172" t="n">
        <f>+'FANF XXX-DO NOT USE'!H18+'FANF Client 1'!H18+'FANF Client 2'!H18+'FANF Client 3'!H18</f>
        <v>0.0</v>
      </c>
      <c r="I18" s="172" t="n">
        <f>+'FANF XXX-DO NOT USE'!I18+'FANF Client 1'!I18+'FANF Client 2'!I18+'FANF Client 3'!I18</f>
        <v>0.0</v>
      </c>
      <c r="J18" s="172" t="n">
        <f>+'FANF XXX-DO NOT USE'!J18+'FANF Client 1'!J18+'FANF Client 2'!J18+'FANF Client 3'!J18</f>
        <v>0.0</v>
      </c>
      <c r="K18" s="172" t="n">
        <f>+'FANF XXX-DO NOT USE'!K18+'FANF Client 1'!K18+'FANF Client 2'!K18+'FANF Client 3'!K18</f>
        <v>0.0</v>
      </c>
      <c r="L18" s="172" t="n">
        <f si="3" t="shared"/>
        <v>0.0</v>
      </c>
      <c r="M18" s="172" t="n">
        <f si="4" t="shared"/>
        <v>0.0</v>
      </c>
      <c r="N18" s="173"/>
      <c r="O18" s="174">
        <v>12</v>
      </c>
      <c r="P18" s="175">
        <f si="2" t="shared"/>
        <v>0</v>
      </c>
      <c r="Q18" s="176">
        <f>+'FANF XXX-DO NOT USE'!P18+'FANF Client 1'!P18+'FANF Client 2'!P18</f>
        <v>0</v>
      </c>
    </row>
    <row customFormat="1" r="19" s="47" spans="1:17" x14ac:dyDescent="0.2">
      <c r="A19" s="56" t="s">
        <v>23</v>
      </c>
      <c r="B19" s="57" t="s">
        <v>24</v>
      </c>
      <c r="C19" s="58" t="n">
        <f>+'FANF XXX-DO NOT USE'!C19+'FANF Client 1'!C19+'FANF Client 2'!C19+'FANF Client 3'!C19</f>
        <v>10.0</v>
      </c>
      <c r="D19" s="58" t="n">
        <f>+'FANF XXX-DO NOT USE'!D19+'FANF Client 1'!D19+'FANF Client 2'!D19+'FANF Client 3'!D19</f>
        <v>4.0</v>
      </c>
      <c r="E19" s="58" t="n">
        <f>+'FANF XXX-DO NOT USE'!E19+'FANF Client 1'!E19+'FANF Client 2'!E19+'FANF Client 3'!E19</f>
        <v>2473178.0</v>
      </c>
      <c r="F19" s="58" t="n">
        <f>+'FANF XXX-DO NOT USE'!F19+'FANF Client 1'!F19+'FANF Client 2'!F19+'FANF Client 3'!F19</f>
        <v>30.0</v>
      </c>
      <c r="G19" s="58" t="n">
        <f>+'FANF XXX-DO NOT USE'!G19+'FANF Client 1'!G19+'FANF Client 2'!G19+'FANF Client 3'!G19</f>
        <v>4.0</v>
      </c>
      <c r="H19" s="58" t="n">
        <f>+'FANF XXX-DO NOT USE'!H19+'FANF Client 1'!H19+'FANF Client 2'!H19+'FANF Client 3'!H19</f>
        <v>1.3564732E7</v>
      </c>
      <c r="I19" s="58" t="n">
        <f>+'FANF XXX-DO NOT USE'!I19+'FANF Client 1'!I19+'FANF Client 2'!I19+'FANF Client 3'!I19</f>
        <v>10.0</v>
      </c>
      <c r="J19" s="58" t="n">
        <f>+'FANF XXX-DO NOT USE'!J19+'FANF Client 1'!J19+'FANF Client 2'!J19+'FANF Client 3'!J19</f>
        <v>4.0</v>
      </c>
      <c r="K19" s="58" t="n">
        <f>+'FANF XXX-DO NOT USE'!K19+'FANF Client 1'!K19+'FANF Client 2'!K19+'FANF Client 3'!K19</f>
        <v>309790.0</v>
      </c>
      <c r="L19" s="58" t="n">
        <f si="3" t="shared"/>
        <v>12.0</v>
      </c>
      <c r="M19" s="58" t="n">
        <f si="4" t="shared"/>
        <v>1.63477E7</v>
      </c>
      <c r="N19" s="44"/>
      <c r="O19" s="153">
        <v>18</v>
      </c>
      <c r="P19" s="45">
        <f si="2" t="shared"/>
        <v>216</v>
      </c>
      <c r="Q19" s="158">
        <f>+'FANF XXX-DO NOT USE'!P19+'FANF Client 1'!P19+'FANF Client 2'!P19</f>
        <v>108</v>
      </c>
    </row>
    <row customFormat="1" r="20" s="166" spans="1:17" x14ac:dyDescent="0.2">
      <c r="A20" s="160" t="s">
        <v>25</v>
      </c>
      <c r="B20" s="161" t="s">
        <v>26</v>
      </c>
      <c r="C20" s="58" t="n">
        <f>+'FANF XXX-DO NOT USE'!C20+'FANF Client 1'!C20+'FANF Client 2'!C20+'FANF Client 3'!C20</f>
        <v>0.0</v>
      </c>
      <c r="D20" s="58" t="n">
        <f>+'FANF XXX-DO NOT USE'!D20+'FANF Client 1'!D20+'FANF Client 2'!D20+'FANF Client 3'!D20</f>
        <v>0.0</v>
      </c>
      <c r="E20" s="58" t="n">
        <f>+'FANF XXX-DO NOT USE'!E20+'FANF Client 1'!E20+'FANF Client 2'!E20+'FANF Client 3'!E20</f>
        <v>0.0</v>
      </c>
      <c r="F20" s="58" t="n">
        <f>+'FANF XXX-DO NOT USE'!F20+'FANF Client 1'!F20+'FANF Client 2'!F20+'FANF Client 3'!F20</f>
        <v>0.0</v>
      </c>
      <c r="G20" s="58" t="n">
        <f>+'FANF XXX-DO NOT USE'!G20+'FANF Client 1'!G20+'FANF Client 2'!G20+'FANF Client 3'!G20</f>
        <v>0.0</v>
      </c>
      <c r="H20" s="58" t="n">
        <f>+'FANF XXX-DO NOT USE'!H20+'FANF Client 1'!H20+'FANF Client 2'!H20+'FANF Client 3'!H20</f>
        <v>0.0</v>
      </c>
      <c r="I20" s="58" t="n">
        <f>+'FANF XXX-DO NOT USE'!I20+'FANF Client 1'!I20+'FANF Client 2'!I20+'FANF Client 3'!I20</f>
        <v>0.0</v>
      </c>
      <c r="J20" s="58" t="n">
        <f>+'FANF XXX-DO NOT USE'!J20+'FANF Client 1'!J20+'FANF Client 2'!J20+'FANF Client 3'!J20</f>
        <v>0.0</v>
      </c>
      <c r="K20" s="58" t="n">
        <f>+'FANF XXX-DO NOT USE'!K20+'FANF Client 1'!K20+'FANF Client 2'!K20+'FANF Client 3'!K20</f>
        <v>0.0</v>
      </c>
      <c r="L20" s="69" t="n">
        <f si="3" t="shared"/>
        <v>0.0</v>
      </c>
      <c r="M20" s="69" t="n">
        <f si="4" t="shared"/>
        <v>0.0</v>
      </c>
      <c r="N20" s="162"/>
      <c r="O20" s="163">
        <v>25</v>
      </c>
      <c r="P20" s="164">
        <f si="2" t="shared"/>
        <v>0</v>
      </c>
      <c r="Q20" s="165">
        <f>+'FANF XXX-DO NOT USE'!P20+'FANF Client 1'!P20+'FANF Client 2'!P20</f>
        <v>0</v>
      </c>
    </row>
    <row customFormat="1" r="21" s="47" spans="1:17" x14ac:dyDescent="0.2">
      <c r="A21" s="56" t="s">
        <v>27</v>
      </c>
      <c r="B21" s="57" t="s">
        <v>28</v>
      </c>
      <c r="C21" s="58" t="n">
        <f>+'FANF XXX-DO NOT USE'!C21+'FANF Client 1'!C21+'FANF Client 2'!C21+'FANF Client 3'!C21</f>
        <v>0.0</v>
      </c>
      <c r="D21" s="58" t="n">
        <f>+'FANF XXX-DO NOT USE'!D21+'FANF Client 1'!D21+'FANF Client 2'!D21+'FANF Client 3'!D21</f>
        <v>0.0</v>
      </c>
      <c r="E21" s="58" t="n">
        <f>+'FANF XXX-DO NOT USE'!E21+'FANF Client 1'!E21+'FANF Client 2'!E21+'FANF Client 3'!E21</f>
        <v>0.0</v>
      </c>
      <c r="F21" s="58" t="n">
        <f>+'FANF XXX-DO NOT USE'!F21+'FANF Client 1'!F21+'FANF Client 2'!F21+'FANF Client 3'!F21</f>
        <v>0.0</v>
      </c>
      <c r="G21" s="58" t="n">
        <f>+'FANF XXX-DO NOT USE'!G21+'FANF Client 1'!G21+'FANF Client 2'!G21+'FANF Client 3'!G21</f>
        <v>0.0</v>
      </c>
      <c r="H21" s="58" t="n">
        <f>+'FANF XXX-DO NOT USE'!H21+'FANF Client 1'!H21+'FANF Client 2'!H21+'FANF Client 3'!H21</f>
        <v>0.0</v>
      </c>
      <c r="I21" s="58" t="n">
        <f>+'FANF XXX-DO NOT USE'!I21+'FANF Client 1'!I21+'FANF Client 2'!I21+'FANF Client 3'!I21</f>
        <v>0.0</v>
      </c>
      <c r="J21" s="58" t="n">
        <f>+'FANF XXX-DO NOT USE'!J21+'FANF Client 1'!J21+'FANF Client 2'!J21+'FANF Client 3'!J21</f>
        <v>0.0</v>
      </c>
      <c r="K21" s="58" t="n">
        <f>+'FANF XXX-DO NOT USE'!K21+'FANF Client 1'!K21+'FANF Client 2'!K21+'FANF Client 3'!K21</f>
        <v>0.0</v>
      </c>
      <c r="L21" s="58" t="n">
        <f si="3" t="shared"/>
        <v>0.0</v>
      </c>
      <c r="M21" s="58" t="n">
        <f si="4" t="shared"/>
        <v>0.0</v>
      </c>
      <c r="N21" s="44"/>
      <c r="O21" s="153">
        <v>35</v>
      </c>
      <c r="P21" s="45">
        <f si="2" t="shared"/>
        <v>0</v>
      </c>
      <c r="Q21" s="158">
        <f>+'FANF XXX-DO NOT USE'!P21+'FANF Client 1'!P21+'FANF Client 2'!P21</f>
        <v>0</v>
      </c>
    </row>
    <row customFormat="1" r="22" s="47" spans="1:17" x14ac:dyDescent="0.2">
      <c r="A22" s="56" t="s">
        <v>29</v>
      </c>
      <c r="B22" s="57" t="s">
        <v>30</v>
      </c>
      <c r="C22" s="58" t="n">
        <f>+'FANF XXX-DO NOT USE'!C22+'FANF Client 1'!C22+'FANF Client 2'!C22+'FANF Client 3'!C22</f>
        <v>0.0</v>
      </c>
      <c r="D22" s="58" t="n">
        <f>+'FANF XXX-DO NOT USE'!D22+'FANF Client 1'!D22+'FANF Client 2'!D22+'FANF Client 3'!D22</f>
        <v>0.0</v>
      </c>
      <c r="E22" s="58" t="n">
        <f>+'FANF XXX-DO NOT USE'!E22+'FANF Client 1'!E22+'FANF Client 2'!E22+'FANF Client 3'!E22</f>
        <v>0.0</v>
      </c>
      <c r="F22" s="58" t="n">
        <f>+'FANF XXX-DO NOT USE'!F22+'FANF Client 1'!F22+'FANF Client 2'!F22+'FANF Client 3'!F22</f>
        <v>0.0</v>
      </c>
      <c r="G22" s="58" t="n">
        <f>+'FANF XXX-DO NOT USE'!G22+'FANF Client 1'!G22+'FANF Client 2'!G22+'FANF Client 3'!G22</f>
        <v>0.0</v>
      </c>
      <c r="H22" s="58" t="n">
        <f>+'FANF XXX-DO NOT USE'!H22+'FANF Client 1'!H22+'FANF Client 2'!H22+'FANF Client 3'!H22</f>
        <v>0.0</v>
      </c>
      <c r="I22" s="58" t="n">
        <f>+'FANF XXX-DO NOT USE'!I22+'FANF Client 1'!I22+'FANF Client 2'!I22+'FANF Client 3'!I22</f>
        <v>0.0</v>
      </c>
      <c r="J22" s="58" t="n">
        <f>+'FANF XXX-DO NOT USE'!J22+'FANF Client 1'!J22+'FANF Client 2'!J22+'FANF Client 3'!J22</f>
        <v>0.0</v>
      </c>
      <c r="K22" s="58" t="n">
        <f>+'FANF XXX-DO NOT USE'!K22+'FANF Client 1'!K22+'FANF Client 2'!K22+'FANF Client 3'!K22</f>
        <v>0.0</v>
      </c>
      <c r="L22" s="58" t="n">
        <f si="3" t="shared"/>
        <v>0.0</v>
      </c>
      <c r="M22" s="58" t="n">
        <f si="4" t="shared"/>
        <v>0.0</v>
      </c>
      <c r="N22" s="44"/>
      <c r="O22" s="153">
        <v>45</v>
      </c>
      <c r="P22" s="45">
        <f si="2" t="shared"/>
        <v>0</v>
      </c>
      <c r="Q22" s="158">
        <f>+'FANF XXX-DO NOT USE'!P22+'FANF Client 1'!P22+'FANF Client 2'!P22</f>
        <v>0</v>
      </c>
    </row>
    <row customFormat="1" r="23" s="47" spans="1:17" x14ac:dyDescent="0.2">
      <c r="A23" s="56" t="s">
        <v>31</v>
      </c>
      <c r="B23" s="57" t="s">
        <v>32</v>
      </c>
      <c r="C23" s="58" t="n">
        <f>+'FANF XXX-DO NOT USE'!C23+'FANF Client 1'!C23+'FANF Client 2'!C23+'FANF Client 3'!C23</f>
        <v>0.0</v>
      </c>
      <c r="D23" s="58" t="n">
        <f>+'FANF XXX-DO NOT USE'!D23+'FANF Client 1'!D23+'FANF Client 2'!D23+'FANF Client 3'!D23</f>
        <v>0.0</v>
      </c>
      <c r="E23" s="58" t="n">
        <f>+'FANF XXX-DO NOT USE'!E23+'FANF Client 1'!E23+'FANF Client 2'!E23+'FANF Client 3'!E23</f>
        <v>0.0</v>
      </c>
      <c r="F23" s="58" t="n">
        <f>+'FANF XXX-DO NOT USE'!F23+'FANF Client 1'!F23+'FANF Client 2'!F23+'FANF Client 3'!F23</f>
        <v>0.0</v>
      </c>
      <c r="G23" s="58" t="n">
        <f>+'FANF XXX-DO NOT USE'!G23+'FANF Client 1'!G23+'FANF Client 2'!G23+'FANF Client 3'!G23</f>
        <v>0.0</v>
      </c>
      <c r="H23" s="58" t="n">
        <f>+'FANF XXX-DO NOT USE'!H23+'FANF Client 1'!H23+'FANF Client 2'!H23+'FANF Client 3'!H23</f>
        <v>0.0</v>
      </c>
      <c r="I23" s="58" t="n">
        <f>+'FANF XXX-DO NOT USE'!I23+'FANF Client 1'!I23+'FANF Client 2'!I23+'FANF Client 3'!I23</f>
        <v>0.0</v>
      </c>
      <c r="J23" s="58" t="n">
        <f>+'FANF XXX-DO NOT USE'!J23+'FANF Client 1'!J23+'FANF Client 2'!J23+'FANF Client 3'!J23</f>
        <v>0.0</v>
      </c>
      <c r="K23" s="58" t="n">
        <f>+'FANF XXX-DO NOT USE'!K23+'FANF Client 1'!K23+'FANF Client 2'!K23+'FANF Client 3'!K23</f>
        <v>0.0</v>
      </c>
      <c r="L23" s="58" t="n">
        <f si="3" t="shared"/>
        <v>0.0</v>
      </c>
      <c r="M23" s="58" t="n">
        <f si="4" t="shared"/>
        <v>0.0</v>
      </c>
      <c r="N23" s="44"/>
      <c r="O23" s="153">
        <v>55</v>
      </c>
      <c r="P23" s="45">
        <f si="2" t="shared"/>
        <v>0</v>
      </c>
      <c r="Q23" s="158">
        <f>+'FANF XXX-DO NOT USE'!P23+'FANF Client 1'!P23+'FANF Client 2'!P23</f>
        <v>0</v>
      </c>
    </row>
    <row customFormat="1" r="24" s="47" spans="1:17" x14ac:dyDescent="0.2">
      <c r="A24" s="56" t="s">
        <v>33</v>
      </c>
      <c r="B24" s="57" t="s">
        <v>34</v>
      </c>
      <c r="C24" s="58" t="n">
        <f>+'FANF XXX-DO NOT USE'!C24+'FANF Client 1'!C24+'FANF Client 2'!C24+'FANF Client 3'!C24</f>
        <v>8.0</v>
      </c>
      <c r="D24" s="58" t="n">
        <f>+'FANF XXX-DO NOT USE'!D24+'FANF Client 1'!D24+'FANF Client 2'!D24+'FANF Client 3'!D24</f>
        <v>68.0</v>
      </c>
      <c r="E24" s="58" t="n">
        <f>+'FANF XXX-DO NOT USE'!E24+'FANF Client 1'!E24+'FANF Client 2'!E24+'FANF Client 3'!E24</f>
        <v>4286290.0</v>
      </c>
      <c r="F24" s="58" t="n">
        <f>+'FANF XXX-DO NOT USE'!F24+'FANF Client 1'!F24+'FANF Client 2'!F24+'FANF Client 3'!F24</f>
        <v>4.0</v>
      </c>
      <c r="G24" s="58" t="n">
        <f>+'FANF XXX-DO NOT USE'!G24+'FANF Client 1'!G24+'FANF Client 2'!G24+'FANF Client 3'!G24</f>
        <v>68.0</v>
      </c>
      <c r="H24" s="58" t="n">
        <f>+'FANF XXX-DO NOT USE'!H24+'FANF Client 1'!H24+'FANF Client 2'!H24+'FANF Client 3'!H24</f>
        <v>1.2676695E7</v>
      </c>
      <c r="I24" s="58" t="n">
        <f>+'FANF XXX-DO NOT USE'!I24+'FANF Client 1'!I24+'FANF Client 2'!I24+'FANF Client 3'!I24</f>
        <v>8.0</v>
      </c>
      <c r="J24" s="58" t="n">
        <f>+'FANF XXX-DO NOT USE'!J24+'FANF Client 1'!J24+'FANF Client 2'!J24+'FANF Client 3'!J24</f>
        <v>68.0</v>
      </c>
      <c r="K24" s="58" t="n">
        <f>+'FANF XXX-DO NOT USE'!K24+'FANF Client 1'!K24+'FANF Client 2'!K24+'FANF Client 3'!K24</f>
        <v>7317930.0</v>
      </c>
      <c r="L24" s="58" t="n">
        <f si="3" t="shared"/>
        <v>204.0</v>
      </c>
      <c r="M24" s="58" t="n">
        <f si="4" t="shared"/>
        <v>2.4280915E7</v>
      </c>
      <c r="N24" s="44"/>
      <c r="O24" s="153">
        <v>65</v>
      </c>
      <c r="P24" s="45">
        <f si="2" t="shared"/>
        <v>13260</v>
      </c>
      <c r="Q24" s="158">
        <f>+'FANF XXX-DO NOT USE'!P24+'FANF Client 1'!P24+'FANF Client 2'!P24</f>
        <v>6630</v>
      </c>
    </row>
    <row customFormat="1" r="25" s="47" spans="1:17" x14ac:dyDescent="0.2">
      <c r="A25" s="56" t="s">
        <v>35</v>
      </c>
      <c r="B25" s="57" t="s">
        <v>36</v>
      </c>
      <c r="C25" s="58" t="n">
        <f>+'FANF XXX-DO NOT USE'!C25+'FANF Client 1'!C25+'FANF Client 2'!C25+'FANF Client 3'!C25</f>
        <v>8.0</v>
      </c>
      <c r="D25" s="58" t="n">
        <f>+'FANF XXX-DO NOT USE'!D25+'FANF Client 1'!D25+'FANF Client 2'!D25+'FANF Client 3'!D25</f>
        <v>108.0</v>
      </c>
      <c r="E25" s="58" t="n">
        <f>+'FANF XXX-DO NOT USE'!E25+'FANF Client 1'!E25+'FANF Client 2'!E25+'FANF Client 3'!E25</f>
        <v>428632.0</v>
      </c>
      <c r="F25" s="58" t="n">
        <f>+'FANF XXX-DO NOT USE'!F25+'FANF Client 1'!F25+'FANF Client 2'!F25+'FANF Client 3'!F25</f>
        <v>8.0</v>
      </c>
      <c r="G25" s="58" t="n">
        <f>+'FANF XXX-DO NOT USE'!G25+'FANF Client 1'!G25+'FANF Client 2'!G25+'FANF Client 3'!G25</f>
        <v>108.0</v>
      </c>
      <c r="H25" s="58" t="n">
        <f>+'FANF XXX-DO NOT USE'!H25+'FANF Client 1'!H25+'FANF Client 2'!H25+'FANF Client 3'!H25</f>
        <v>1.1286426E7</v>
      </c>
      <c r="I25" s="58" t="n">
        <f>+'FANF XXX-DO NOT USE'!I25+'FANF Client 1'!I25+'FANF Client 2'!I25+'FANF Client 3'!I25</f>
        <v>8.0</v>
      </c>
      <c r="J25" s="58" t="n">
        <f>+'FANF XXX-DO NOT USE'!J25+'FANF Client 1'!J25+'FANF Client 2'!J25+'FANF Client 3'!J25</f>
        <v>108.0</v>
      </c>
      <c r="K25" s="58" t="n">
        <f>+'FANF XXX-DO NOT USE'!K25+'FANF Client 1'!K25+'FANF Client 2'!K25+'FANF Client 3'!K25</f>
        <v>5174830.0</v>
      </c>
      <c r="L25" s="58" t="n">
        <f si="3" t="shared"/>
        <v>324.0</v>
      </c>
      <c r="M25" s="58" t="n">
        <f si="4" t="shared"/>
        <v>1.6889888E7</v>
      </c>
      <c r="N25" s="44"/>
      <c r="O25" s="153">
        <v>75</v>
      </c>
      <c r="P25" s="45">
        <f si="2" t="shared"/>
        <v>24300</v>
      </c>
      <c r="Q25" s="158">
        <f>+'FANF XXX-DO NOT USE'!P25+'FANF Client 1'!P25+'FANF Client 2'!P25</f>
        <v>12150</v>
      </c>
    </row>
    <row customFormat="1" r="26" s="47" spans="1:17" x14ac:dyDescent="0.2">
      <c r="A26" s="56" t="s">
        <v>37</v>
      </c>
      <c r="B26" s="57" t="s">
        <v>38</v>
      </c>
      <c r="C26" s="58" t="n">
        <f>+'FANF XXX-DO NOT USE'!C26+'FANF Client 1'!C26+'FANF Client 2'!C26+'FANF Client 3'!C26</f>
        <v>6.0</v>
      </c>
      <c r="D26" s="58" t="n">
        <f>+'FANF XXX-DO NOT USE'!D26+'FANF Client 1'!D26+'FANF Client 2'!D26+'FANF Client 3'!D26</f>
        <v>50.0</v>
      </c>
      <c r="E26" s="58" t="n">
        <f>+'FANF XXX-DO NOT USE'!E26+'FANF Client 1'!E26+'FANF Client 2'!E26+'FANF Client 3'!E26</f>
        <v>3.3086316E7</v>
      </c>
      <c r="F26" s="58" t="n">
        <f>+'FANF XXX-DO NOT USE'!F26+'FANF Client 1'!F26+'FANF Client 2'!F26+'FANF Client 3'!F26</f>
        <v>6.0</v>
      </c>
      <c r="G26" s="58" t="n">
        <f>+'FANF XXX-DO NOT USE'!G26+'FANF Client 1'!G26+'FANF Client 2'!G26+'FANF Client 3'!G26</f>
        <v>50.0</v>
      </c>
      <c r="H26" s="58" t="n">
        <f>+'FANF XXX-DO NOT USE'!H26+'FANF Client 1'!H26+'FANF Client 2'!H26+'FANF Client 3'!H26</f>
        <v>1.6688394E7</v>
      </c>
      <c r="I26" s="58" t="n">
        <f>+'FANF XXX-DO NOT USE'!I26+'FANF Client 1'!I26+'FANF Client 2'!I26+'FANF Client 3'!I26</f>
        <v>6.0</v>
      </c>
      <c r="J26" s="58" t="n">
        <f>+'FANF XXX-DO NOT USE'!J26+'FANF Client 1'!J26+'FANF Client 2'!J26+'FANF Client 3'!J26</f>
        <v>50.0</v>
      </c>
      <c r="K26" s="58" t="n">
        <f>+'FANF XXX-DO NOT USE'!K26+'FANF Client 1'!K26+'FANF Client 2'!K26+'FANF Client 3'!K26</f>
        <v>313664.0</v>
      </c>
      <c r="L26" s="58" t="n">
        <f>IF(D26&gt;4001,4001,D26)+IF(G26&gt;4001,4001,G26)+IF(J26&gt;4001,4001,J26)</f>
        <v>150.0</v>
      </c>
      <c r="M26" s="58" t="n">
        <f si="4" t="shared"/>
        <v>5.0088374E7</v>
      </c>
      <c r="N26" s="44"/>
      <c r="O26" s="153">
        <v>85</v>
      </c>
      <c r="P26" s="45">
        <f>ROUND(L26*O26,0)</f>
        <v>12750</v>
      </c>
      <c r="Q26" s="158">
        <f>+'FANF XXX-DO NOT USE'!P26+'FANF Client 1'!P26+'FANF Client 2'!P26</f>
        <v>6375</v>
      </c>
    </row>
    <row customFormat="1" ht="85.5" r="27" s="47" spans="1:17" x14ac:dyDescent="0.2">
      <c r="A27" s="56" t="s">
        <v>73</v>
      </c>
      <c r="B27" s="61" t="s">
        <v>75</v>
      </c>
      <c r="C27" s="58" t="n">
        <f>+'FANF XXX-DO NOT USE'!C27+'FANF Client 1'!C27+'FANF Client 2'!C27+'FANF Client 3'!C27</f>
        <v>250.0</v>
      </c>
      <c r="D27" s="58" t="n">
        <f>+'FANF XXX-DO NOT USE'!D27+'FANF Client 1'!D27+'FANF Client 2'!D27+'FANF Client 3'!D27</f>
        <v>316.0</v>
      </c>
      <c r="E27" s="58" t="n">
        <f>+'FANF XXX-DO NOT USE'!E27+'FANF Client 1'!E27+'FANF Client 2'!E27+'FANF Client 3'!E27</f>
        <v>244.0</v>
      </c>
      <c r="F27" s="58" t="n">
        <f>+'FANF XXX-DO NOT USE'!F27+'FANF Client 1'!F27+'FANF Client 2'!F27+'FANF Client 3'!F27</f>
        <v>296.0</v>
      </c>
      <c r="G27" s="58" t="n">
        <f>+'FANF XXX-DO NOT USE'!G27+'FANF Client 1'!G27+'FANF Client 2'!G27+'FANF Client 3'!G27</f>
        <v>512.0</v>
      </c>
      <c r="H27" s="58" t="n">
        <f>+'FANF XXX-DO NOT USE'!H27+'FANF Client 1'!H27+'FANF Client 2'!H27+'FANF Client 3'!H27</f>
        <v>294.0</v>
      </c>
      <c r="I27" s="58" t="n">
        <f>+'FANF XXX-DO NOT USE'!I27+'FANF Client 1'!I27+'FANF Client 2'!I27+'FANF Client 3'!I27</f>
        <v>246.0</v>
      </c>
      <c r="J27" s="58" t="n">
        <f>+'FANF XXX-DO NOT USE'!J27+'FANF Client 1'!J27+'FANF Client 2'!J27+'FANF Client 3'!J27</f>
        <v>378.0</v>
      </c>
      <c r="K27" s="58" t="n">
        <f>+'FANF XXX-DO NOT USE'!K27+'FANF Client 1'!K27+'FANF Client 2'!K27+'FANF Client 3'!K27</f>
        <v>256.0</v>
      </c>
      <c r="L27" s="58" t="n">
        <f ref="L27" si="5" t="shared">D27+G27+J27</f>
        <v>1206.0</v>
      </c>
      <c r="M27" s="58" t="n">
        <f ref="M27" si="6" t="shared">E27+H27+K27</f>
        <v>794.0</v>
      </c>
      <c r="N27" s="44"/>
      <c r="O27" s="153">
        <v>0</v>
      </c>
      <c r="P27" s="45">
        <f>ROUND(L27*O27,0)</f>
        <v>0</v>
      </c>
      <c r="Q27" s="158">
        <f>+'FANF XXX-DO NOT USE'!P27+'FANF Client 1'!P27+'FANF Client 2'!P27</f>
        <v>0</v>
      </c>
    </row>
    <row customFormat="1" ht="71.25" r="28" s="47" spans="1:17" x14ac:dyDescent="0.2">
      <c r="A28" s="56" t="s">
        <v>74</v>
      </c>
      <c r="B28" s="61" t="s">
        <v>76</v>
      </c>
      <c r="C28" s="58" t="n">
        <f>+'FANF XXX-DO NOT USE'!C28+'FANF Client 1'!C28+'FANF Client 2'!C28+'FANF Client 3'!C28</f>
        <v>294.0</v>
      </c>
      <c r="D28" s="58" t="n">
        <f>+'FANF XXX-DO NOT USE'!D28+'FANF Client 1'!D28+'FANF Client 2'!D28+'FANF Client 3'!D28</f>
        <v>318.0</v>
      </c>
      <c r="E28" s="58" t="n">
        <f>+'FANF XXX-DO NOT USE'!E28+'FANF Client 1'!E28+'FANF Client 2'!E28+'FANF Client 3'!E28</f>
        <v>246.0</v>
      </c>
      <c r="F28" s="58" t="n">
        <f>+'FANF XXX-DO NOT USE'!F28+'FANF Client 1'!F28+'FANF Client 2'!F28+'FANF Client 3'!F28</f>
        <v>338.0</v>
      </c>
      <c r="G28" s="58" t="n">
        <f>+'FANF XXX-DO NOT USE'!G28+'FANF Client 1'!G28+'FANF Client 2'!G28+'FANF Client 3'!G28</f>
        <v>334.0</v>
      </c>
      <c r="H28" s="58" t="n">
        <f>+'FANF XXX-DO NOT USE'!H28+'FANF Client 1'!H28+'FANF Client 2'!H28+'FANF Client 3'!H28</f>
        <v>270.0</v>
      </c>
      <c r="I28" s="58" t="n">
        <f>+'FANF XXX-DO NOT USE'!I28+'FANF Client 1'!I28+'FANF Client 2'!I28+'FANF Client 3'!I28</f>
        <v>258.0</v>
      </c>
      <c r="J28" s="58" t="n">
        <f>+'FANF XXX-DO NOT USE'!J28+'FANF Client 1'!J28+'FANF Client 2'!J28+'FANF Client 3'!J28</f>
        <v>296.0</v>
      </c>
      <c r="K28" s="58" t="n">
        <f>+'FANF XXX-DO NOT USE'!K28+'FANF Client 1'!K28+'FANF Client 2'!K28+'FANF Client 3'!K28</f>
        <v>330.0</v>
      </c>
      <c r="L28" s="58" t="n">
        <f ref="L28" si="7" t="shared">D28+G28+J28</f>
        <v>948.0</v>
      </c>
      <c r="M28" s="58" t="n">
        <f ref="M28" si="8" t="shared">E28+H28+K28</f>
        <v>846.0</v>
      </c>
      <c r="N28" s="44"/>
      <c r="O28" s="46">
        <v>1.5E-3</v>
      </c>
      <c r="P28" s="45">
        <f>ROUND(M28*O28,0)</f>
        <v>1</v>
      </c>
      <c r="Q28" s="158">
        <f>+'FANF XXX-DO NOT USE'!P28+'FANF Client 1'!P28+'FANF Client 2'!P28</f>
        <v>1</v>
      </c>
    </row>
    <row customFormat="1" ht="15" r="29" s="50" spans="1:17" x14ac:dyDescent="0.25">
      <c r="A29" s="70" t="s">
        <v>39</v>
      </c>
      <c r="B29" s="70"/>
      <c r="C29" s="72" t="n">
        <f>SUM(C9:C28)</f>
        <v>610.0</v>
      </c>
      <c r="D29" s="72" t="n">
        <f>SUM(D9:D28)</f>
        <v>1058.0</v>
      </c>
      <c r="E29" s="72" t="n">
        <f>SUM(E9:E28)</f>
        <v>6.3305286E7</v>
      </c>
      <c r="F29" s="72" t="n">
        <f ref="F29" si="9" t="shared">SUM(F9:F28)</f>
        <v>800.0</v>
      </c>
      <c r="G29" s="72" t="n">
        <f>SUM(G9:G28)</f>
        <v>1482.0</v>
      </c>
      <c r="H29" s="72" t="n">
        <f ref="H29:K29" si="10" t="shared">SUM(H9:H28)</f>
        <v>2.21413637E8</v>
      </c>
      <c r="I29" s="72" t="n">
        <f si="10" t="shared"/>
        <v>710.0</v>
      </c>
      <c r="J29" s="72" t="n">
        <f si="10" t="shared"/>
        <v>1158.0</v>
      </c>
      <c r="K29" s="72" t="n">
        <f si="10" t="shared"/>
        <v>2.2395014E7</v>
      </c>
      <c r="L29" s="72" t="n">
        <f ref="L29" si="11" t="shared">D29+G29+J29</f>
        <v>3698.0</v>
      </c>
      <c r="M29" s="72" t="n">
        <f si="1" t="shared"/>
        <v>3.07113937E8</v>
      </c>
      <c r="N29" s="93"/>
      <c r="O29" s="93"/>
      <c r="P29" s="72">
        <f ref="P29" si="12" t="shared">SUM(P9:P28)</f>
        <v>53426</v>
      </c>
      <c r="Q29" s="159">
        <f>+'FANF XXX-DO NOT USE'!P29+'FANF Client 1'!P29+'FANF Client 2'!P29</f>
        <v>26714</v>
      </c>
    </row>
    <row ht="15" r="30" spans="1:17" x14ac:dyDescent="0.25">
      <c r="A30" s="8"/>
      <c r="B30" s="7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O30" s="47"/>
      <c r="P30" s="25"/>
    </row>
    <row ht="15" r="31" spans="1:17" x14ac:dyDescent="0.25">
      <c r="A31" s="8"/>
      <c r="B31" s="7"/>
      <c r="O31" s="47"/>
      <c r="P31" s="47"/>
    </row>
    <row ht="15" r="32" spans="1:17" x14ac:dyDescent="0.25">
      <c r="A32" s="8"/>
      <c r="B32" s="7"/>
      <c r="M32" s="86"/>
      <c r="O32" s="47"/>
      <c r="P32" s="47"/>
    </row>
    <row ht="15" r="33" spans="1:18" x14ac:dyDescent="0.25">
      <c r="A33" s="34" t="s">
        <v>40</v>
      </c>
      <c r="E33" s="25"/>
      <c r="H33" s="25"/>
      <c r="K33" s="25"/>
      <c r="M33" s="25"/>
      <c r="O33" s="47"/>
      <c r="P33" s="156">
        <f>'FANF XXX-DO NOT USE'!P29+'FANF Client 1'!P29+'FANF Client 2'!P29+'FANF Client 3'!P29</f>
        <v>53428</v>
      </c>
    </row>
    <row ht="15" r="34" spans="1:18" x14ac:dyDescent="0.25">
      <c r="A34" s="37" t="s">
        <v>41</v>
      </c>
      <c r="B34" s="37"/>
      <c r="C34" s="37"/>
      <c r="D34" s="37"/>
      <c r="E34" s="89"/>
      <c r="F34" s="37"/>
      <c r="G34" s="37"/>
      <c r="H34" s="89"/>
      <c r="I34" s="37"/>
      <c r="J34" s="37"/>
      <c r="K34" s="89"/>
      <c r="L34" s="37"/>
      <c r="M34" s="90"/>
      <c r="O34" s="92"/>
      <c r="P34" s="89"/>
    </row>
    <row customFormat="1" customHeight="1" ht="15" r="35" s="12" spans="1:18" x14ac:dyDescent="0.2">
      <c r="A35" s="11" t="s">
        <v>2</v>
      </c>
      <c r="B35" s="11" t="s">
        <v>2</v>
      </c>
      <c r="C35" s="186" t="s">
        <v>3</v>
      </c>
      <c r="D35" s="186"/>
      <c r="E35" s="186"/>
      <c r="F35" s="187" t="s">
        <v>4</v>
      </c>
      <c r="G35" s="186"/>
      <c r="H35" s="186"/>
      <c r="I35" s="187" t="s">
        <v>5</v>
      </c>
      <c r="J35" s="186"/>
      <c r="K35" s="186"/>
      <c r="L35" s="188" t="s">
        <v>6</v>
      </c>
      <c r="M35" s="189"/>
      <c r="O35" s="49"/>
      <c r="P35" s="89"/>
    </row>
    <row customFormat="1" customHeight="1" ht="40.5" r="36" s="12" spans="1:18" x14ac:dyDescent="0.25">
      <c r="A36" s="6" t="s">
        <v>2</v>
      </c>
      <c r="B36" s="39" t="s">
        <v>7</v>
      </c>
      <c r="C36" s="26" t="s">
        <v>63</v>
      </c>
      <c r="D36" s="26" t="s">
        <v>64</v>
      </c>
      <c r="E36" s="26" t="s">
        <v>65</v>
      </c>
      <c r="F36" s="26" t="s">
        <v>63</v>
      </c>
      <c r="G36" s="26" t="s">
        <v>64</v>
      </c>
      <c r="H36" s="26" t="s">
        <v>65</v>
      </c>
      <c r="I36" s="26" t="s">
        <v>63</v>
      </c>
      <c r="J36" s="26" t="s">
        <v>64</v>
      </c>
      <c r="K36" s="26" t="s">
        <v>65</v>
      </c>
      <c r="L36" s="26" t="s">
        <v>66</v>
      </c>
      <c r="M36" s="26" t="s">
        <v>65</v>
      </c>
      <c r="O36" s="43" t="s">
        <v>69</v>
      </c>
      <c r="P36" s="43" t="s">
        <v>70</v>
      </c>
    </row>
    <row customFormat="1" r="37" s="47" spans="1:18" x14ac:dyDescent="0.2">
      <c r="A37" s="56" t="s">
        <v>10</v>
      </c>
      <c r="B37" s="57">
        <v>1</v>
      </c>
      <c r="C37" s="58" t="n">
        <f>+'FANF XXX-DO NOT USE'!C37+'FANF Client 1'!C37+'FANF Client 2'!C37+'FANF Client 3'!C37</f>
        <v>600.0</v>
      </c>
      <c r="D37" s="58" t="n">
        <f>+'FANF XXX-DO NOT USE'!D37+'FANF Client 1'!D37+'FANF Client 2'!D37+'FANF Client 3'!D37</f>
        <v>400.0</v>
      </c>
      <c r="E37" s="58" t="n">
        <f>+'FANF XXX-DO NOT USE'!E37+'FANF Client 1'!E37+'FANF Client 2'!E37+'FANF Client 3'!E37</f>
        <v>246912.0</v>
      </c>
      <c r="F37" s="58" t="n">
        <f>+'FANF XXX-DO NOT USE'!F37+'FANF Client 1'!F37+'FANF Client 2'!F37+'FANF Client 3'!F37</f>
        <v>824.0</v>
      </c>
      <c r="G37" s="58" t="n">
        <f>+'FANF XXX-DO NOT USE'!G37+'FANF Client 1'!G37+'FANF Client 2'!G37+'FANF Client 3'!G37</f>
        <v>1748.0</v>
      </c>
      <c r="H37" s="58" t="n">
        <f>+'FANF XXX-DO NOT USE'!H37+'FANF Client 1'!H37+'FANF Client 2'!H37+'FANF Client 3'!H37</f>
        <v>1.2468643E7</v>
      </c>
      <c r="I37" s="58" t="n">
        <f>+'FANF XXX-DO NOT USE'!I37+'FANF Client 1'!I37+'FANF Client 2'!I37+'FANF Client 3'!I37</f>
        <v>466.0</v>
      </c>
      <c r="J37" s="58" t="n">
        <f>+'FANF XXX-DO NOT USE'!J37+'FANF Client 1'!J37+'FANF Client 2'!J37+'FANF Client 3'!J37</f>
        <v>822.0</v>
      </c>
      <c r="K37" s="58" t="n">
        <f>+'FANF XXX-DO NOT USE'!K37+'FANF Client 1'!K37+'FANF Client 2'!K37+'FANF Client 3'!K37</f>
        <v>246926.0</v>
      </c>
      <c r="L37" s="58" t="n">
        <f ref="L37:L54" si="13" t="shared">D37+G37+J37</f>
        <v>2970.0</v>
      </c>
      <c r="M37" s="91" t="n">
        <f ref="M37:M56" si="14" t="shared">E37+H37+K37</f>
        <v>1.2962481E7</v>
      </c>
      <c r="N37" s="44"/>
      <c r="O37" s="153">
        <v>2</v>
      </c>
      <c r="P37" s="45">
        <f>ROUND(L37*O37,0)</f>
        <v>5940</v>
      </c>
      <c r="Q37" s="58">
        <f>+'FANF XXX-DO NOT USE'!P37+'FANF Client 1'!P37+'FANF Client 2'!P37</f>
        <v>2970</v>
      </c>
      <c r="R37" s="58"/>
    </row>
    <row customFormat="1" r="38" s="47" spans="1:18" x14ac:dyDescent="0.2">
      <c r="A38" s="56" t="s">
        <v>11</v>
      </c>
      <c r="B38" s="57">
        <v>2</v>
      </c>
      <c r="C38" s="58" t="n">
        <f>+'FANF XXX-DO NOT USE'!C38+'FANF Client 1'!C38+'FANF Client 2'!C38+'FANF Client 3'!C38</f>
        <v>400.0</v>
      </c>
      <c r="D38" s="58" t="n">
        <f>+'FANF XXX-DO NOT USE'!D38+'FANF Client 1'!D38+'FANF Client 2'!D38+'FANF Client 3'!D38</f>
        <v>600.0</v>
      </c>
      <c r="E38" s="58" t="n">
        <f>+'FANF XXX-DO NOT USE'!E38+'FANF Client 1'!E38+'FANF Client 2'!E38+'FANF Client 3'!E38</f>
        <v>1309596.0</v>
      </c>
      <c r="F38" s="58" t="n">
        <f>+'FANF XXX-DO NOT USE'!F38+'FANF Client 1'!F38+'FANF Client 2'!F38+'FANF Client 3'!F38</f>
        <v>300.0</v>
      </c>
      <c r="G38" s="58" t="n">
        <f>+'FANF XXX-DO NOT USE'!G38+'FANF Client 1'!G38+'FANF Client 2'!G38+'FANF Client 3'!G38</f>
        <v>1132.0</v>
      </c>
      <c r="H38" s="58" t="n">
        <f>+'FANF XXX-DO NOT USE'!H38+'FANF Client 1'!H38+'FANF Client 2'!H38+'FANF Client 3'!H38</f>
        <v>1499316.0</v>
      </c>
      <c r="I38" s="58" t="n">
        <f>+'FANF XXX-DO NOT USE'!I38+'FANF Client 1'!I38+'FANF Client 2'!I38+'FANF Client 3'!I38</f>
        <v>246.0</v>
      </c>
      <c r="J38" s="58" t="n">
        <f>+'FANF XXX-DO NOT USE'!J38+'FANF Client 1'!J38+'FANF Client 2'!J38+'FANF Client 3'!J38</f>
        <v>462.0</v>
      </c>
      <c r="K38" s="58" t="n">
        <f>+'FANF XXX-DO NOT USE'!K38+'FANF Client 1'!K38+'FANF Client 2'!K38+'FANF Client 3'!K38</f>
        <v>299286.0</v>
      </c>
      <c r="L38" s="58" t="n">
        <f si="13" t="shared"/>
        <v>2194.0</v>
      </c>
      <c r="M38" s="58" t="n">
        <f si="14" t="shared"/>
        <v>3108198.0</v>
      </c>
      <c r="N38" s="44"/>
      <c r="O38" s="153">
        <v>2</v>
      </c>
      <c r="P38" s="45">
        <f ref="P38:P55" si="15" t="shared">ROUND(L38*O38,0)</f>
        <v>4388</v>
      </c>
      <c r="Q38" s="58">
        <f>+'FANF XXX-DO NOT USE'!P38+'FANF Client 1'!P38+'FANF Client 2'!P38</f>
        <v>2194</v>
      </c>
      <c r="R38" s="58"/>
    </row>
    <row customFormat="1" r="39" s="47" spans="1:18" x14ac:dyDescent="0.2">
      <c r="A39" s="56" t="s">
        <v>12</v>
      </c>
      <c r="B39" s="57">
        <v>3</v>
      </c>
      <c r="C39" s="58" t="n">
        <f>+'FANF XXX-DO NOT USE'!C39+'FANF Client 1'!C39+'FANF Client 2'!C39+'FANF Client 3'!C39</f>
        <v>200.0</v>
      </c>
      <c r="D39" s="58" t="n">
        <f>+'FANF XXX-DO NOT USE'!D39+'FANF Client 1'!D39+'FANF Client 2'!D39+'FANF Client 3'!D39</f>
        <v>312.0</v>
      </c>
      <c r="E39" s="58" t="n">
        <f>+'FANF XXX-DO NOT USE'!E39+'FANF Client 1'!E39+'FANF Client 2'!E39+'FANF Client 3'!E39</f>
        <v>1.0463242E7</v>
      </c>
      <c r="F39" s="58" t="n">
        <f>+'FANF XXX-DO NOT USE'!F39+'FANF Client 1'!F39+'FANF Client 2'!F39+'FANF Client 3'!F39</f>
        <v>70.0</v>
      </c>
      <c r="G39" s="58" t="n">
        <f>+'FANF XXX-DO NOT USE'!G39+'FANF Client 1'!G39+'FANF Client 2'!G39+'FANF Client 3'!G39</f>
        <v>48.0</v>
      </c>
      <c r="H39" s="58" t="n">
        <f>+'FANF XXX-DO NOT USE'!H39+'FANF Client 1'!H39+'FANF Client 2'!H39+'FANF Client 3'!H39</f>
        <v>1470127.0</v>
      </c>
      <c r="I39" s="58" t="n">
        <f>+'FANF XXX-DO NOT USE'!I39+'FANF Client 1'!I39+'FANF Client 2'!I39+'FANF Client 3'!I39</f>
        <v>316.0</v>
      </c>
      <c r="J39" s="58" t="n">
        <f>+'FANF XXX-DO NOT USE'!J39+'FANF Client 1'!J39+'FANF Client 2'!J39+'FANF Client 3'!J39</f>
        <v>600.0</v>
      </c>
      <c r="K39" s="58" t="n">
        <f>+'FANF XXX-DO NOT USE'!K39+'FANF Client 1'!K39+'FANF Client 2'!K39+'FANF Client 3'!K39</f>
        <v>2683226.0</v>
      </c>
      <c r="L39" s="58" t="n">
        <f si="13" t="shared"/>
        <v>960.0</v>
      </c>
      <c r="M39" s="58" t="n">
        <f si="14" t="shared"/>
        <v>1.4616595E7</v>
      </c>
      <c r="N39" s="44"/>
      <c r="O39" s="153">
        <v>2</v>
      </c>
      <c r="P39" s="45">
        <f si="15" t="shared"/>
        <v>1920</v>
      </c>
      <c r="Q39" s="58">
        <f>+'FANF XXX-DO NOT USE'!P39+'FANF Client 1'!P39+'FANF Client 2'!P39</f>
        <v>960</v>
      </c>
      <c r="R39" s="58"/>
    </row>
    <row customFormat="1" r="40" s="47" spans="1:18" x14ac:dyDescent="0.2">
      <c r="A40" s="56" t="s">
        <v>13</v>
      </c>
      <c r="B40" s="57">
        <v>4</v>
      </c>
      <c r="C40" s="58" t="n">
        <f>+'FANF XXX-DO NOT USE'!C40+'FANF Client 1'!C40+'FANF Client 2'!C40+'FANF Client 3'!C40</f>
        <v>104.0</v>
      </c>
      <c r="D40" s="58" t="n">
        <f>+'FANF XXX-DO NOT USE'!D40+'FANF Client 1'!D40+'FANF Client 2'!D40+'FANF Client 3'!D40</f>
        <v>50.0</v>
      </c>
      <c r="E40" s="58" t="n">
        <f>+'FANF XXX-DO NOT USE'!E40+'FANF Client 1'!E40+'FANF Client 2'!E40+'FANF Client 3'!E40</f>
        <v>1.1290464E7</v>
      </c>
      <c r="F40" s="58" t="n">
        <f>+'FANF XXX-DO NOT USE'!F40+'FANF Client 1'!F40+'FANF Client 2'!F40+'FANF Client 3'!F40</f>
        <v>26.0</v>
      </c>
      <c r="G40" s="58" t="n">
        <f>+'FANF XXX-DO NOT USE'!G40+'FANF Client 1'!G40+'FANF Client 2'!G40+'FANF Client 3'!G40</f>
        <v>46.0</v>
      </c>
      <c r="H40" s="58" t="n">
        <f>+'FANF XXX-DO NOT USE'!H40+'FANF Client 1'!H40+'FANF Client 2'!H40+'FANF Client 3'!H40</f>
        <v>248326.0</v>
      </c>
      <c r="I40" s="58" t="n">
        <f>+'FANF XXX-DO NOT USE'!I40+'FANF Client 1'!I40+'FANF Client 2'!I40+'FANF Client 3'!I40</f>
        <v>24.0</v>
      </c>
      <c r="J40" s="58" t="n">
        <f>+'FANF XXX-DO NOT USE'!J40+'FANF Client 1'!J40+'FANF Client 2'!J40+'FANF Client 3'!J40</f>
        <v>120.0</v>
      </c>
      <c r="K40" s="58" t="n">
        <f>+'FANF XXX-DO NOT USE'!K40+'FANF Client 1'!K40+'FANF Client 2'!K40+'FANF Client 3'!K40</f>
        <v>52922.0</v>
      </c>
      <c r="L40" s="58" t="n">
        <f si="13" t="shared"/>
        <v>216.0</v>
      </c>
      <c r="M40" s="58" t="n">
        <f si="14" t="shared"/>
        <v>1.1591712E7</v>
      </c>
      <c r="N40" s="44"/>
      <c r="O40" s="153">
        <v>2.9</v>
      </c>
      <c r="P40" s="45">
        <f si="15" t="shared"/>
        <v>626</v>
      </c>
      <c r="Q40" s="58">
        <f>+'FANF XXX-DO NOT USE'!P40+'FANF Client 1'!P40+'FANF Client 2'!P40</f>
        <v>313</v>
      </c>
      <c r="R40" s="58"/>
    </row>
    <row customFormat="1" r="41" s="47" spans="1:18" x14ac:dyDescent="0.2">
      <c r="A41" s="56" t="s">
        <v>14</v>
      </c>
      <c r="B41" s="57">
        <v>5</v>
      </c>
      <c r="C41" s="58" t="n">
        <f>+'FANF XXX-DO NOT USE'!C41+'FANF Client 1'!C41+'FANF Client 2'!C41+'FANF Client 3'!C41</f>
        <v>62.0</v>
      </c>
      <c r="D41" s="58" t="n">
        <f>+'FANF XXX-DO NOT USE'!D41+'FANF Client 1'!D41+'FANF Client 2'!D41+'FANF Client 3'!D41</f>
        <v>72.0</v>
      </c>
      <c r="E41" s="58" t="n">
        <f>+'FANF XXX-DO NOT USE'!E41+'FANF Client 1'!E41+'FANF Client 2'!E41+'FANF Client 3'!E41</f>
        <v>8723308.0</v>
      </c>
      <c r="F41" s="58" t="n">
        <f>+'FANF XXX-DO NOT USE'!F41+'FANF Client 1'!F41+'FANF Client 2'!F41+'FANF Client 3'!F41</f>
        <v>30.0</v>
      </c>
      <c r="G41" s="58" t="n">
        <f>+'FANF XXX-DO NOT USE'!G41+'FANF Client 1'!G41+'FANF Client 2'!G41+'FANF Client 3'!G41</f>
        <v>48.0</v>
      </c>
      <c r="H41" s="58" t="n">
        <f>+'FANF XXX-DO NOT USE'!H41+'FANF Client 1'!H41+'FANF Client 2'!H41+'FANF Client 3'!H41</f>
        <v>1.3691131E7</v>
      </c>
      <c r="I41" s="58" t="n">
        <f>+'FANF XXX-DO NOT USE'!I41+'FANF Client 1'!I41+'FANF Client 2'!I41+'FANF Client 3'!I41</f>
        <v>70.0</v>
      </c>
      <c r="J41" s="58" t="n">
        <f>+'FANF XXX-DO NOT USE'!J41+'FANF Client 1'!J41+'FANF Client 2'!J41+'FANF Client 3'!J41</f>
        <v>180.0</v>
      </c>
      <c r="K41" s="58" t="n">
        <f>+'FANF XXX-DO NOT USE'!K41+'FANF Client 1'!K41+'FANF Client 2'!K41+'FANF Client 3'!K41</f>
        <v>6326922.0</v>
      </c>
      <c r="L41" s="58" t="n">
        <f si="13" t="shared"/>
        <v>300.0</v>
      </c>
      <c r="M41" s="58" t="n">
        <f si="14" t="shared"/>
        <v>2.8741361E7</v>
      </c>
      <c r="N41" s="44"/>
      <c r="O41" s="153">
        <v>2.9</v>
      </c>
      <c r="P41" s="45">
        <f si="15" t="shared"/>
        <v>870</v>
      </c>
      <c r="Q41" s="58">
        <f>+'FANF XXX-DO NOT USE'!P41+'FANF Client 1'!P41+'FANF Client 2'!P41</f>
        <v>435</v>
      </c>
      <c r="R41" s="58"/>
    </row>
    <row customFormat="1" r="42" s="47" spans="1:18" x14ac:dyDescent="0.2">
      <c r="A42" s="56" t="s">
        <v>15</v>
      </c>
      <c r="B42" s="59" t="s">
        <v>61</v>
      </c>
      <c r="C42" s="58" t="n">
        <f>+'FANF XXX-DO NOT USE'!C42+'FANF Client 1'!C42+'FANF Client 2'!C42+'FANF Client 3'!C42</f>
        <v>126.0</v>
      </c>
      <c r="D42" s="58" t="n">
        <f>+'FANF XXX-DO NOT USE'!D42+'FANF Client 1'!D42+'FANF Client 2'!D42+'FANF Client 3'!D42</f>
        <v>90.0</v>
      </c>
      <c r="E42" s="58" t="n">
        <f>+'FANF XXX-DO NOT USE'!E42+'FANF Client 1'!E42+'FANF Client 2'!E42+'FANF Client 3'!E42</f>
        <v>2709126.0</v>
      </c>
      <c r="F42" s="58" t="n">
        <f>+'FANF XXX-DO NOT USE'!F42+'FANF Client 1'!F42+'FANF Client 2'!F42+'FANF Client 3'!F42</f>
        <v>130.0</v>
      </c>
      <c r="G42" s="58" t="n">
        <f>+'FANF XXX-DO NOT USE'!G42+'FANF Client 1'!G42+'FANF Client 2'!G42+'FANF Client 3'!G42</f>
        <v>240.0</v>
      </c>
      <c r="H42" s="58" t="n">
        <f>+'FANF XXX-DO NOT USE'!H42+'FANF Client 1'!H42+'FANF Client 2'!H42+'FANF Client 3'!H42</f>
        <v>1.7809506E7</v>
      </c>
      <c r="I42" s="58" t="n">
        <f>+'FANF XXX-DO NOT USE'!I42+'FANF Client 1'!I42+'FANF Client 2'!I42+'FANF Client 3'!I42</f>
        <v>26.0</v>
      </c>
      <c r="J42" s="58" t="n">
        <f>+'FANF XXX-DO NOT USE'!J42+'FANF Client 1'!J42+'FANF Client 2'!J42+'FANF Client 3'!J42</f>
        <v>48.0</v>
      </c>
      <c r="K42" s="58" t="n">
        <f>+'FANF XXX-DO NOT USE'!K42+'FANF Client 1'!K42+'FANF Client 2'!K42+'FANF Client 3'!K42</f>
        <v>826328.0</v>
      </c>
      <c r="L42" s="58" t="n">
        <f si="13" t="shared"/>
        <v>378.0</v>
      </c>
      <c r="M42" s="58" t="n">
        <f si="14" t="shared"/>
        <v>2.134496E7</v>
      </c>
      <c r="N42" s="44"/>
      <c r="O42" s="153">
        <v>2.9</v>
      </c>
      <c r="P42" s="45">
        <f si="15" t="shared"/>
        <v>1096</v>
      </c>
      <c r="Q42" s="58">
        <f>+'FANF XXX-DO NOT USE'!P42+'FANF Client 1'!P42+'FANF Client 2'!P42</f>
        <v>548</v>
      </c>
      <c r="R42" s="58"/>
    </row>
    <row customFormat="1" r="43" s="47" spans="1:18" x14ac:dyDescent="0.2">
      <c r="A43" s="56" t="s">
        <v>16</v>
      </c>
      <c r="B43" s="60" t="s">
        <v>62</v>
      </c>
      <c r="C43" s="58" t="n">
        <f>+'FANF XXX-DO NOT USE'!C43+'FANF Client 1'!C43+'FANF Client 2'!C43+'FANF Client 3'!C43</f>
        <v>32.0</v>
      </c>
      <c r="D43" s="58" t="n">
        <f>+'FANF XXX-DO NOT USE'!D43+'FANF Client 1'!D43+'FANF Client 2'!D43+'FANF Client 3'!D43</f>
        <v>42.0</v>
      </c>
      <c r="E43" s="58" t="n">
        <f>+'FANF XXX-DO NOT USE'!E43+'FANF Client 1'!E43+'FANF Client 2'!E43+'FANF Client 3'!E43</f>
        <v>243026.0</v>
      </c>
      <c r="F43" s="58" t="n">
        <f>+'FANF XXX-DO NOT USE'!F43+'FANF Client 1'!F43+'FANF Client 2'!F43+'FANF Client 3'!F43</f>
        <v>30.0</v>
      </c>
      <c r="G43" s="58" t="n">
        <f>+'FANF XXX-DO NOT USE'!G43+'FANF Client 1'!G43+'FANF Client 2'!G43+'FANF Client 3'!G43</f>
        <v>64.0</v>
      </c>
      <c r="H43" s="58" t="n">
        <f>+'FANF XXX-DO NOT USE'!H43+'FANF Client 1'!H43+'FANF Client 2'!H43+'FANF Client 3'!H43</f>
        <v>1.3276926E7</v>
      </c>
      <c r="I43" s="58" t="n">
        <f>+'FANF XXX-DO NOT USE'!I43+'FANF Client 1'!I43+'FANF Client 2'!I43+'FANF Client 3'!I43</f>
        <v>32.0</v>
      </c>
      <c r="J43" s="58" t="n">
        <f>+'FANF XXX-DO NOT USE'!J43+'FANF Client 1'!J43+'FANF Client 2'!J43+'FANF Client 3'!J43</f>
        <v>64.0</v>
      </c>
      <c r="K43" s="58" t="n">
        <f>+'FANF XXX-DO NOT USE'!K43+'FANF Client 1'!K43+'FANF Client 2'!K43+'FANF Client 3'!K43</f>
        <v>317266.0</v>
      </c>
      <c r="L43" s="58" t="n">
        <f si="13" t="shared"/>
        <v>170.0</v>
      </c>
      <c r="M43" s="58" t="n">
        <f si="14" t="shared"/>
        <v>1.3837218E7</v>
      </c>
      <c r="N43" s="44"/>
      <c r="O43" s="153">
        <v>4</v>
      </c>
      <c r="P43" s="45">
        <f si="15" t="shared"/>
        <v>680</v>
      </c>
      <c r="Q43" s="58">
        <f>+'FANF XXX-DO NOT USE'!P43+'FANF Client 1'!P43+'FANF Client 2'!P43</f>
        <v>340</v>
      </c>
      <c r="R43" s="58"/>
    </row>
    <row customFormat="1" r="44" s="47" spans="1:18" x14ac:dyDescent="0.2">
      <c r="A44" s="56" t="s">
        <v>17</v>
      </c>
      <c r="B44" s="57" t="s">
        <v>18</v>
      </c>
      <c r="C44" s="58" t="n">
        <f>+'FANF XXX-DO NOT USE'!C44+'FANF Client 1'!C44+'FANF Client 2'!C44+'FANF Client 3'!C44</f>
        <v>10.0</v>
      </c>
      <c r="D44" s="58" t="n">
        <f>+'FANF XXX-DO NOT USE'!D44+'FANF Client 1'!D44+'FANF Client 2'!D44+'FANF Client 3'!D44</f>
        <v>72.0</v>
      </c>
      <c r="E44" s="58" t="n">
        <f>+'FANF XXX-DO NOT USE'!E44+'FANF Client 1'!E44+'FANF Client 2'!E44+'FANF Client 3'!E44</f>
        <v>2469128.0</v>
      </c>
      <c r="F44" s="58" t="n">
        <f>+'FANF XXX-DO NOT USE'!F44+'FANF Client 1'!F44+'FANF Client 2'!F44+'FANF Client 3'!F44</f>
        <v>6.0</v>
      </c>
      <c r="G44" s="58" t="n">
        <f>+'FANF XXX-DO NOT USE'!G44+'FANF Client 1'!G44+'FANF Client 2'!G44+'FANF Client 3'!G44</f>
        <v>20.0</v>
      </c>
      <c r="H44" s="58" t="n">
        <f>+'FANF XXX-DO NOT USE'!H44+'FANF Client 1'!H44+'FANF Client 2'!H44+'FANF Client 3'!H44</f>
        <v>2.6262632E7</v>
      </c>
      <c r="I44" s="58" t="n">
        <f>+'FANF XXX-DO NOT USE'!I44+'FANF Client 1'!I44+'FANF Client 2'!I44+'FANF Client 3'!I44</f>
        <v>130.0</v>
      </c>
      <c r="J44" s="58" t="n">
        <f>+'FANF XXX-DO NOT USE'!J44+'FANF Client 1'!J44+'FANF Client 2'!J44+'FANF Client 3'!J44</f>
        <v>180.0</v>
      </c>
      <c r="K44" s="58" t="n">
        <f>+'FANF XXX-DO NOT USE'!K44+'FANF Client 1'!K44+'FANF Client 2'!K44+'FANF Client 3'!K44</f>
        <v>273086.0</v>
      </c>
      <c r="L44" s="58" t="n">
        <f si="13" t="shared"/>
        <v>272.0</v>
      </c>
      <c r="M44" s="58" t="n">
        <f si="14" t="shared"/>
        <v>2.9004846E7</v>
      </c>
      <c r="N44" s="44"/>
      <c r="O44" s="153">
        <v>4</v>
      </c>
      <c r="P44" s="45">
        <f si="15" t="shared"/>
        <v>1088</v>
      </c>
      <c r="Q44" s="58">
        <f>+'FANF XXX-DO NOT USE'!P44+'FANF Client 1'!P44+'FANF Client 2'!P44</f>
        <v>544</v>
      </c>
      <c r="R44" s="58"/>
    </row>
    <row customFormat="1" r="45" s="47" spans="1:18" x14ac:dyDescent="0.2">
      <c r="A45" s="56" t="s">
        <v>19</v>
      </c>
      <c r="B45" s="57" t="s">
        <v>20</v>
      </c>
      <c r="C45" s="58" t="n">
        <f>+'FANF XXX-DO NOT USE'!C45+'FANF Client 1'!C45+'FANF Client 2'!C45+'FANF Client 3'!C45</f>
        <v>4.0</v>
      </c>
      <c r="D45" s="58" t="n">
        <f>+'FANF XXX-DO NOT USE'!D45+'FANF Client 1'!D45+'FANF Client 2'!D45+'FANF Client 3'!D45</f>
        <v>2.0</v>
      </c>
      <c r="E45" s="58" t="n">
        <f>+'FANF XXX-DO NOT USE'!E45+'FANF Client 1'!E45+'FANF Client 2'!E45+'FANF Client 3'!E45</f>
        <v>2626426.0</v>
      </c>
      <c r="F45" s="58" t="n">
        <f>+'FANF XXX-DO NOT USE'!F45+'FANF Client 1'!F45+'FANF Client 2'!F45+'FANF Client 3'!F45</f>
        <v>2.0</v>
      </c>
      <c r="G45" s="58" t="n">
        <f>+'FANF XXX-DO NOT USE'!G45+'FANF Client 1'!G45+'FANF Client 2'!G45+'FANF Client 3'!G45</f>
        <v>2.0</v>
      </c>
      <c r="H45" s="58" t="n">
        <f>+'FANF XXX-DO NOT USE'!H45+'FANF Client 1'!H45+'FANF Client 2'!H45+'FANF Client 3'!H45</f>
        <v>3292932.0</v>
      </c>
      <c r="I45" s="58" t="n">
        <f>+'FANF XXX-DO NOT USE'!I45+'FANF Client 1'!I45+'FANF Client 2'!I45+'FANF Client 3'!I45</f>
        <v>2.0</v>
      </c>
      <c r="J45" s="58" t="n">
        <f>+'FANF XXX-DO NOT USE'!J45+'FANF Client 1'!J45+'FANF Client 2'!J45+'FANF Client 3'!J45</f>
        <v>2.0</v>
      </c>
      <c r="K45" s="58" t="n">
        <f>+'FANF XXX-DO NOT USE'!K45+'FANF Client 1'!K45+'FANF Client 2'!K45+'FANF Client 3'!K45</f>
        <v>63286.0</v>
      </c>
      <c r="L45" s="58" t="n">
        <f>D45+G45+J45</f>
        <v>6.0</v>
      </c>
      <c r="M45" s="58" t="n">
        <f si="14" t="shared"/>
        <v>5982644.0</v>
      </c>
      <c r="N45" s="44"/>
      <c r="O45" s="153">
        <v>6</v>
      </c>
      <c r="P45" s="45">
        <f si="15" t="shared"/>
        <v>36</v>
      </c>
      <c r="Q45" s="58">
        <f>+'FANF XXX-DO NOT USE'!P45+'FANF Client 1'!P45+'FANF Client 2'!P45</f>
        <v>18</v>
      </c>
      <c r="R45" s="58"/>
    </row>
    <row customFormat="1" r="46" s="47" spans="1:18" x14ac:dyDescent="0.2">
      <c r="A46" s="56" t="s">
        <v>21</v>
      </c>
      <c r="B46" s="57" t="s">
        <v>22</v>
      </c>
      <c r="C46" s="58" t="n">
        <f>+'FANF XXX-DO NOT USE'!C46+'FANF Client 1'!C46+'FANF Client 2'!C46+'FANF Client 3'!C46</f>
        <v>0.0</v>
      </c>
      <c r="D46" s="58" t="n">
        <f>+'FANF XXX-DO NOT USE'!D46+'FANF Client 1'!D46+'FANF Client 2'!D46+'FANF Client 3'!D46</f>
        <v>0.0</v>
      </c>
      <c r="E46" s="58" t="n">
        <f>+'FANF XXX-DO NOT USE'!E46+'FANF Client 1'!E46+'FANF Client 2'!E46+'FANF Client 3'!E46</f>
        <v>0.0</v>
      </c>
      <c r="F46" s="58" t="n">
        <f>+'FANF XXX-DO NOT USE'!F46+'FANF Client 1'!F46+'FANF Client 2'!F46+'FANF Client 3'!F46</f>
        <v>0.0</v>
      </c>
      <c r="G46" s="58" t="n">
        <f>+'FANF XXX-DO NOT USE'!G46+'FANF Client 1'!G46+'FANF Client 2'!G46+'FANF Client 3'!G46</f>
        <v>0.0</v>
      </c>
      <c r="H46" s="58" t="n">
        <f>+'FANF XXX-DO NOT USE'!H46+'FANF Client 1'!H46+'FANF Client 2'!H46+'FANF Client 3'!H46</f>
        <v>0.0</v>
      </c>
      <c r="I46" s="58" t="n">
        <f>+'FANF XXX-DO NOT USE'!I46+'FANF Client 1'!I46+'FANF Client 2'!I46+'FANF Client 3'!I46</f>
        <v>0.0</v>
      </c>
      <c r="J46" s="58" t="n">
        <f>+'FANF XXX-DO NOT USE'!J46+'FANF Client 1'!J46+'FANF Client 2'!J46+'FANF Client 3'!J46</f>
        <v>0.0</v>
      </c>
      <c r="K46" s="58" t="n">
        <f>+'FANF XXX-DO NOT USE'!K46+'FANF Client 1'!K46+'FANF Client 2'!K46+'FANF Client 3'!K46</f>
        <v>0.0</v>
      </c>
      <c r="L46" s="58" t="n">
        <f si="13" t="shared"/>
        <v>0.0</v>
      </c>
      <c r="M46" s="58" t="n">
        <f si="14" t="shared"/>
        <v>0.0</v>
      </c>
      <c r="N46" s="44"/>
      <c r="O46" s="153">
        <v>8</v>
      </c>
      <c r="P46" s="45">
        <f si="15" t="shared"/>
        <v>0</v>
      </c>
      <c r="Q46" s="58">
        <f>+'FANF XXX-DO NOT USE'!P46+'FANF Client 1'!P46+'FANF Client 2'!P46</f>
        <v>0</v>
      </c>
      <c r="R46" s="58"/>
    </row>
    <row customFormat="1" r="47" s="47" spans="1:18" x14ac:dyDescent="0.2">
      <c r="A47" s="56" t="s">
        <v>23</v>
      </c>
      <c r="B47" s="57" t="s">
        <v>24</v>
      </c>
      <c r="C47" s="58" t="n">
        <f>+'FANF XXX-DO NOT USE'!C47+'FANF Client 1'!C47+'FANF Client 2'!C47+'FANF Client 3'!C47</f>
        <v>0.0</v>
      </c>
      <c r="D47" s="58" t="n">
        <f>+'FANF XXX-DO NOT USE'!D47+'FANF Client 1'!D47+'FANF Client 2'!D47+'FANF Client 3'!D47</f>
        <v>0.0</v>
      </c>
      <c r="E47" s="58" t="n">
        <f>+'FANF XXX-DO NOT USE'!E47+'FANF Client 1'!E47+'FANF Client 2'!E47+'FANF Client 3'!E47</f>
        <v>0.0</v>
      </c>
      <c r="F47" s="58" t="n">
        <f>+'FANF XXX-DO NOT USE'!F47+'FANF Client 1'!F47+'FANF Client 2'!F47+'FANF Client 3'!F47</f>
        <v>0.0</v>
      </c>
      <c r="G47" s="58" t="n">
        <f>+'FANF XXX-DO NOT USE'!G47+'FANF Client 1'!G47+'FANF Client 2'!G47+'FANF Client 3'!G47</f>
        <v>0.0</v>
      </c>
      <c r="H47" s="58" t="n">
        <f>+'FANF XXX-DO NOT USE'!H47+'FANF Client 1'!H47+'FANF Client 2'!H47+'FANF Client 3'!H47</f>
        <v>0.0</v>
      </c>
      <c r="I47" s="58" t="n">
        <f>+'FANF XXX-DO NOT USE'!I47+'FANF Client 1'!I47+'FANF Client 2'!I47+'FANF Client 3'!I47</f>
        <v>0.0</v>
      </c>
      <c r="J47" s="58" t="n">
        <f>+'FANF XXX-DO NOT USE'!J47+'FANF Client 1'!J47+'FANF Client 2'!J47+'FANF Client 3'!J47</f>
        <v>0.0</v>
      </c>
      <c r="K47" s="58" t="n">
        <f>+'FANF XXX-DO NOT USE'!K47+'FANF Client 1'!K47+'FANF Client 2'!K47+'FANF Client 3'!K47</f>
        <v>0.0</v>
      </c>
      <c r="L47" s="58" t="n">
        <f si="13" t="shared"/>
        <v>0.0</v>
      </c>
      <c r="M47" s="58" t="n">
        <f si="14" t="shared"/>
        <v>0.0</v>
      </c>
      <c r="N47" s="44"/>
      <c r="O47" s="153">
        <v>10</v>
      </c>
      <c r="P47" s="45">
        <f si="15" t="shared"/>
        <v>0</v>
      </c>
      <c r="Q47" s="58">
        <f>+'FANF XXX-DO NOT USE'!P47+'FANF Client 1'!P47+'FANF Client 2'!P47</f>
        <v>0</v>
      </c>
      <c r="R47" s="58"/>
    </row>
    <row customFormat="1" r="48" s="47" spans="1:18" x14ac:dyDescent="0.2">
      <c r="A48" s="56" t="s">
        <v>25</v>
      </c>
      <c r="B48" s="57" t="s">
        <v>26</v>
      </c>
      <c r="C48" s="58" t="n">
        <f>+'FANF XXX-DO NOT USE'!C48+'FANF Client 1'!C48+'FANF Client 2'!C48+'FANF Client 3'!C48</f>
        <v>0.0</v>
      </c>
      <c r="D48" s="58" t="n">
        <f>+'FANF XXX-DO NOT USE'!D48+'FANF Client 1'!D48+'FANF Client 2'!D48+'FANF Client 3'!D48</f>
        <v>0.0</v>
      </c>
      <c r="E48" s="58" t="n">
        <f>+'FANF XXX-DO NOT USE'!E48+'FANF Client 1'!E48+'FANF Client 2'!E48+'FANF Client 3'!E48</f>
        <v>0.0</v>
      </c>
      <c r="F48" s="58" t="n">
        <f>+'FANF XXX-DO NOT USE'!F48+'FANF Client 1'!F48+'FANF Client 2'!F48+'FANF Client 3'!F48</f>
        <v>0.0</v>
      </c>
      <c r="G48" s="58" t="n">
        <f>+'FANF XXX-DO NOT USE'!G48+'FANF Client 1'!G48+'FANF Client 2'!G48+'FANF Client 3'!G48</f>
        <v>0.0</v>
      </c>
      <c r="H48" s="58" t="n">
        <f>+'FANF XXX-DO NOT USE'!H48+'FANF Client 1'!H48+'FANF Client 2'!H48+'FANF Client 3'!H48</f>
        <v>0.0</v>
      </c>
      <c r="I48" s="58" t="n">
        <f>+'FANF XXX-DO NOT USE'!I48+'FANF Client 1'!I48+'FANF Client 2'!I48+'FANF Client 3'!I48</f>
        <v>0.0</v>
      </c>
      <c r="J48" s="58" t="n">
        <f>+'FANF XXX-DO NOT USE'!J48+'FANF Client 1'!J48+'FANF Client 2'!J48+'FANF Client 3'!J48</f>
        <v>0.0</v>
      </c>
      <c r="K48" s="58" t="n">
        <f>+'FANF XXX-DO NOT USE'!K48+'FANF Client 1'!K48+'FANF Client 2'!K48+'FANF Client 3'!K48</f>
        <v>0.0</v>
      </c>
      <c r="L48" s="58" t="n">
        <f si="13" t="shared"/>
        <v>0.0</v>
      </c>
      <c r="M48" s="58" t="n">
        <f si="14" t="shared"/>
        <v>0.0</v>
      </c>
      <c r="N48" s="44"/>
      <c r="O48" s="153">
        <v>14</v>
      </c>
      <c r="P48" s="45">
        <f si="15" t="shared"/>
        <v>0</v>
      </c>
      <c r="Q48" s="58">
        <f>+'FANF XXX-DO NOT USE'!P48+'FANF Client 1'!P48+'FANF Client 2'!P48</f>
        <v>0</v>
      </c>
      <c r="R48" s="58"/>
    </row>
    <row customFormat="1" r="49" s="47" spans="1:18" x14ac:dyDescent="0.2">
      <c r="A49" s="56" t="s">
        <v>27</v>
      </c>
      <c r="B49" s="57" t="s">
        <v>28</v>
      </c>
      <c r="C49" s="58" t="n">
        <f>+'FANF XXX-DO NOT USE'!C49+'FANF Client 1'!C49+'FANF Client 2'!C49+'FANF Client 3'!C49</f>
        <v>0.0</v>
      </c>
      <c r="D49" s="58" t="n">
        <f>+'FANF XXX-DO NOT USE'!D49+'FANF Client 1'!D49+'FANF Client 2'!D49+'FANF Client 3'!D49</f>
        <v>0.0</v>
      </c>
      <c r="E49" s="58" t="n">
        <f>+'FANF XXX-DO NOT USE'!E49+'FANF Client 1'!E49+'FANF Client 2'!E49+'FANF Client 3'!E49</f>
        <v>0.0</v>
      </c>
      <c r="F49" s="58" t="n">
        <f>+'FANF XXX-DO NOT USE'!F49+'FANF Client 1'!F49+'FANF Client 2'!F49+'FANF Client 3'!F49</f>
        <v>0.0</v>
      </c>
      <c r="G49" s="58" t="n">
        <f>+'FANF XXX-DO NOT USE'!G49+'FANF Client 1'!G49+'FANF Client 2'!G49+'FANF Client 3'!G49</f>
        <v>0.0</v>
      </c>
      <c r="H49" s="58" t="n">
        <f>+'FANF XXX-DO NOT USE'!H49+'FANF Client 1'!H49+'FANF Client 2'!H49+'FANF Client 3'!H49</f>
        <v>0.0</v>
      </c>
      <c r="I49" s="58" t="n">
        <f>+'FANF XXX-DO NOT USE'!I49+'FANF Client 1'!I49+'FANF Client 2'!I49+'FANF Client 3'!I49</f>
        <v>0.0</v>
      </c>
      <c r="J49" s="58" t="n">
        <f>+'FANF XXX-DO NOT USE'!J49+'FANF Client 1'!J49+'FANF Client 2'!J49+'FANF Client 3'!J49</f>
        <v>0.0</v>
      </c>
      <c r="K49" s="58" t="n">
        <f>+'FANF XXX-DO NOT USE'!K49+'FANF Client 1'!K49+'FANF Client 2'!K49+'FANF Client 3'!K49</f>
        <v>0.0</v>
      </c>
      <c r="L49" s="58" t="n">
        <f si="13" t="shared"/>
        <v>0.0</v>
      </c>
      <c r="M49" s="58" t="n">
        <f si="14" t="shared"/>
        <v>0.0</v>
      </c>
      <c r="N49" s="44"/>
      <c r="O49" s="153">
        <v>24</v>
      </c>
      <c r="P49" s="45">
        <f si="15" t="shared"/>
        <v>0</v>
      </c>
      <c r="Q49" s="58">
        <f>+'FANF XXX-DO NOT USE'!P49+'FANF Client 1'!P49+'FANF Client 2'!P49</f>
        <v>0</v>
      </c>
      <c r="R49" s="58"/>
    </row>
    <row customFormat="1" r="50" s="47" spans="1:18" x14ac:dyDescent="0.2">
      <c r="A50" s="56" t="s">
        <v>29</v>
      </c>
      <c r="B50" s="57" t="s">
        <v>30</v>
      </c>
      <c r="C50" s="58" t="n">
        <f>+'FANF XXX-DO NOT USE'!C50+'FANF Client 1'!C50+'FANF Client 2'!C50+'FANF Client 3'!C50</f>
        <v>0.0</v>
      </c>
      <c r="D50" s="58" t="n">
        <f>+'FANF XXX-DO NOT USE'!D50+'FANF Client 1'!D50+'FANF Client 2'!D50+'FANF Client 3'!D50</f>
        <v>0.0</v>
      </c>
      <c r="E50" s="58" t="n">
        <f>+'FANF XXX-DO NOT USE'!E50+'FANF Client 1'!E50+'FANF Client 2'!E50+'FANF Client 3'!E50</f>
        <v>0.0</v>
      </c>
      <c r="F50" s="58" t="n">
        <f>+'FANF XXX-DO NOT USE'!F50+'FANF Client 1'!F50+'FANF Client 2'!F50+'FANF Client 3'!F50</f>
        <v>0.0</v>
      </c>
      <c r="G50" s="58" t="n">
        <f>+'FANF XXX-DO NOT USE'!G50+'FANF Client 1'!G50+'FANF Client 2'!G50+'FANF Client 3'!G50</f>
        <v>0.0</v>
      </c>
      <c r="H50" s="58" t="n">
        <f>+'FANF XXX-DO NOT USE'!H50+'FANF Client 1'!H50+'FANF Client 2'!H50+'FANF Client 3'!H50</f>
        <v>0.0</v>
      </c>
      <c r="I50" s="58" t="n">
        <f>+'FANF XXX-DO NOT USE'!I50+'FANF Client 1'!I50+'FANF Client 2'!I50+'FANF Client 3'!I50</f>
        <v>0.0</v>
      </c>
      <c r="J50" s="58" t="n">
        <f>+'FANF XXX-DO NOT USE'!J50+'FANF Client 1'!J50+'FANF Client 2'!J50+'FANF Client 3'!J50</f>
        <v>0.0</v>
      </c>
      <c r="K50" s="58" t="n">
        <f>+'FANF XXX-DO NOT USE'!K50+'FANF Client 1'!K50+'FANF Client 2'!K50+'FANF Client 3'!K50</f>
        <v>0.0</v>
      </c>
      <c r="L50" s="58" t="n">
        <f si="13" t="shared"/>
        <v>0.0</v>
      </c>
      <c r="M50" s="58" t="n">
        <f si="14" t="shared"/>
        <v>0.0</v>
      </c>
      <c r="N50" s="44"/>
      <c r="O50" s="153">
        <v>32</v>
      </c>
      <c r="P50" s="45">
        <f si="15" t="shared"/>
        <v>0</v>
      </c>
      <c r="Q50" s="58">
        <f>+'FANF XXX-DO NOT USE'!P50+'FANF Client 1'!P50+'FANF Client 2'!P50</f>
        <v>0</v>
      </c>
      <c r="R50" s="58"/>
    </row>
    <row customFormat="1" r="51" s="47" spans="1:18" x14ac:dyDescent="0.2">
      <c r="A51" s="56" t="s">
        <v>31</v>
      </c>
      <c r="B51" s="57" t="s">
        <v>32</v>
      </c>
      <c r="C51" s="58" t="n">
        <f>+'FANF XXX-DO NOT USE'!C51+'FANF Client 1'!C51+'FANF Client 2'!C51+'FANF Client 3'!C51</f>
        <v>0.0</v>
      </c>
      <c r="D51" s="58" t="n">
        <f>+'FANF XXX-DO NOT USE'!D51+'FANF Client 1'!D51+'FANF Client 2'!D51+'FANF Client 3'!D51</f>
        <v>0.0</v>
      </c>
      <c r="E51" s="58" t="n">
        <f>+'FANF XXX-DO NOT USE'!E51+'FANF Client 1'!E51+'FANF Client 2'!E51+'FANF Client 3'!E51</f>
        <v>0.0</v>
      </c>
      <c r="F51" s="58" t="n">
        <f>+'FANF XXX-DO NOT USE'!F51+'FANF Client 1'!F51+'FANF Client 2'!F51+'FANF Client 3'!F51</f>
        <v>0.0</v>
      </c>
      <c r="G51" s="58" t="n">
        <f>+'FANF XXX-DO NOT USE'!G51+'FANF Client 1'!G51+'FANF Client 2'!G51+'FANF Client 3'!G51</f>
        <v>0.0</v>
      </c>
      <c r="H51" s="58" t="n">
        <f>+'FANF XXX-DO NOT USE'!H51+'FANF Client 1'!H51+'FANF Client 2'!H51+'FANF Client 3'!H51</f>
        <v>0.0</v>
      </c>
      <c r="I51" s="58" t="n">
        <f>+'FANF XXX-DO NOT USE'!I51+'FANF Client 1'!I51+'FANF Client 2'!I51+'FANF Client 3'!I51</f>
        <v>0.0</v>
      </c>
      <c r="J51" s="58" t="n">
        <f>+'FANF XXX-DO NOT USE'!J51+'FANF Client 1'!J51+'FANF Client 2'!J51+'FANF Client 3'!J51</f>
        <v>0.0</v>
      </c>
      <c r="K51" s="58" t="n">
        <f>+'FANF XXX-DO NOT USE'!K51+'FANF Client 1'!K51+'FANF Client 2'!K51+'FANF Client 3'!K51</f>
        <v>0.0</v>
      </c>
      <c r="L51" s="58" t="n">
        <f si="13" t="shared"/>
        <v>0.0</v>
      </c>
      <c r="M51" s="58" t="n">
        <f si="14" t="shared"/>
        <v>0.0</v>
      </c>
      <c r="N51" s="44"/>
      <c r="O51" s="153">
        <v>40</v>
      </c>
      <c r="P51" s="45">
        <f si="15" t="shared"/>
        <v>0</v>
      </c>
      <c r="Q51" s="58">
        <f>+'FANF XXX-DO NOT USE'!P51+'FANF Client 1'!P51+'FANF Client 2'!P51</f>
        <v>0</v>
      </c>
      <c r="R51" s="58"/>
    </row>
    <row customFormat="1" r="52" s="47" spans="1:18" x14ac:dyDescent="0.2">
      <c r="A52" s="56" t="s">
        <v>33</v>
      </c>
      <c r="B52" s="57" t="s">
        <v>34</v>
      </c>
      <c r="C52" s="58" t="n">
        <f>+'FANF XXX-DO NOT USE'!C52+'FANF Client 1'!C52+'FANF Client 2'!C52+'FANF Client 3'!C52</f>
        <v>0.0</v>
      </c>
      <c r="D52" s="58" t="n">
        <f>+'FANF XXX-DO NOT USE'!D52+'FANF Client 1'!D52+'FANF Client 2'!D52+'FANF Client 3'!D52</f>
        <v>0.0</v>
      </c>
      <c r="E52" s="58" t="n">
        <f>+'FANF XXX-DO NOT USE'!E52+'FANF Client 1'!E52+'FANF Client 2'!E52+'FANF Client 3'!E52</f>
        <v>0.0</v>
      </c>
      <c r="F52" s="58" t="n">
        <f>+'FANF XXX-DO NOT USE'!F52+'FANF Client 1'!F52+'FANF Client 2'!F52+'FANF Client 3'!F52</f>
        <v>0.0</v>
      </c>
      <c r="G52" s="58" t="n">
        <f>+'FANF XXX-DO NOT USE'!G52+'FANF Client 1'!G52+'FANF Client 2'!G52+'FANF Client 3'!G52</f>
        <v>0.0</v>
      </c>
      <c r="H52" s="58" t="n">
        <f>+'FANF XXX-DO NOT USE'!H52+'FANF Client 1'!H52+'FANF Client 2'!H52+'FANF Client 3'!H52</f>
        <v>0.0</v>
      </c>
      <c r="I52" s="58" t="n">
        <f>+'FANF XXX-DO NOT USE'!I52+'FANF Client 1'!I52+'FANF Client 2'!I52+'FANF Client 3'!I52</f>
        <v>0.0</v>
      </c>
      <c r="J52" s="58" t="n">
        <f>+'FANF XXX-DO NOT USE'!J52+'FANF Client 1'!J52+'FANF Client 2'!J52+'FANF Client 3'!J52</f>
        <v>0.0</v>
      </c>
      <c r="K52" s="58" t="n">
        <f>+'FANF XXX-DO NOT USE'!K52+'FANF Client 1'!K52+'FANF Client 2'!K52+'FANF Client 3'!K52</f>
        <v>0.0</v>
      </c>
      <c r="L52" s="58" t="n">
        <f si="13" t="shared"/>
        <v>0.0</v>
      </c>
      <c r="M52" s="58" t="n">
        <f si="14" t="shared"/>
        <v>0.0</v>
      </c>
      <c r="N52" s="44"/>
      <c r="O52" s="153">
        <v>50</v>
      </c>
      <c r="P52" s="45">
        <f si="15" t="shared"/>
        <v>0</v>
      </c>
      <c r="Q52" s="58">
        <f>+'FANF XXX-DO NOT USE'!P52+'FANF Client 1'!P52+'FANF Client 2'!P52</f>
        <v>0</v>
      </c>
      <c r="R52" s="58"/>
    </row>
    <row customFormat="1" r="53" s="47" spans="1:18" x14ac:dyDescent="0.2">
      <c r="A53" s="56" t="s">
        <v>35</v>
      </c>
      <c r="B53" s="57" t="s">
        <v>36</v>
      </c>
      <c r="C53" s="58" t="n">
        <f>+'FANF XXX-DO NOT USE'!C53+'FANF Client 1'!C53+'FANF Client 2'!C53+'FANF Client 3'!C53</f>
        <v>0.0</v>
      </c>
      <c r="D53" s="58" t="n">
        <f>+'FANF XXX-DO NOT USE'!D53+'FANF Client 1'!D53+'FANF Client 2'!D53+'FANF Client 3'!D53</f>
        <v>0.0</v>
      </c>
      <c r="E53" s="58" t="n">
        <f>+'FANF XXX-DO NOT USE'!E53+'FANF Client 1'!E53+'FANF Client 2'!E53+'FANF Client 3'!E53</f>
        <v>0.0</v>
      </c>
      <c r="F53" s="58" t="n">
        <f>+'FANF XXX-DO NOT USE'!F53+'FANF Client 1'!F53+'FANF Client 2'!F53+'FANF Client 3'!F53</f>
        <v>0.0</v>
      </c>
      <c r="G53" s="58" t="n">
        <f>+'FANF XXX-DO NOT USE'!G53+'FANF Client 1'!G53+'FANF Client 2'!G53+'FANF Client 3'!G53</f>
        <v>0.0</v>
      </c>
      <c r="H53" s="58" t="n">
        <f>+'FANF XXX-DO NOT USE'!H53+'FANF Client 1'!H53+'FANF Client 2'!H53+'FANF Client 3'!H53</f>
        <v>0.0</v>
      </c>
      <c r="I53" s="58" t="n">
        <f>+'FANF XXX-DO NOT USE'!I53+'FANF Client 1'!I53+'FANF Client 2'!I53+'FANF Client 3'!I53</f>
        <v>0.0</v>
      </c>
      <c r="J53" s="58" t="n">
        <f>+'FANF XXX-DO NOT USE'!J53+'FANF Client 1'!J53+'FANF Client 2'!J53+'FANF Client 3'!J53</f>
        <v>0.0</v>
      </c>
      <c r="K53" s="58" t="n">
        <f>+'FANF XXX-DO NOT USE'!K53+'FANF Client 1'!K53+'FANF Client 2'!K53+'FANF Client 3'!K53</f>
        <v>0.0</v>
      </c>
      <c r="L53" s="58" t="n">
        <f si="13" t="shared"/>
        <v>0.0</v>
      </c>
      <c r="M53" s="58" t="n">
        <f si="14" t="shared"/>
        <v>0.0</v>
      </c>
      <c r="N53" s="44"/>
      <c r="O53" s="153">
        <v>60</v>
      </c>
      <c r="P53" s="45">
        <f si="15" t="shared"/>
        <v>0</v>
      </c>
      <c r="Q53" s="58">
        <f>+'FANF XXX-DO NOT USE'!P53+'FANF Client 1'!P53+'FANF Client 2'!P53</f>
        <v>0</v>
      </c>
      <c r="R53" s="58"/>
    </row>
    <row customFormat="1" r="54" s="47" spans="1:18" x14ac:dyDescent="0.2">
      <c r="A54" s="56" t="s">
        <v>37</v>
      </c>
      <c r="B54" s="57" t="s">
        <v>38</v>
      </c>
      <c r="C54" s="58" t="n">
        <f>+'FANF XXX-DO NOT USE'!C54+'FANF Client 1'!C54+'FANF Client 2'!C54+'FANF Client 3'!C54</f>
        <v>2.0</v>
      </c>
      <c r="D54" s="58" t="n">
        <f>+'FANF XXX-DO NOT USE'!D54+'FANF Client 1'!D54+'FANF Client 2'!D54+'FANF Client 3'!D54</f>
        <v>2.0</v>
      </c>
      <c r="E54" s="58" t="n">
        <f>+'FANF XXX-DO NOT USE'!E54+'FANF Client 1'!E54+'FANF Client 2'!E54+'FANF Client 3'!E54</f>
        <v>2.7309348E7</v>
      </c>
      <c r="F54" s="58" t="n">
        <f>+'FANF XXX-DO NOT USE'!F54+'FANF Client 1'!F54+'FANF Client 2'!F54+'FANF Client 3'!F54</f>
        <v>4.0</v>
      </c>
      <c r="G54" s="58" t="n">
        <f>+'FANF XXX-DO NOT USE'!G54+'FANF Client 1'!G54+'FANF Client 2'!G54+'FANF Client 3'!G54</f>
        <v>2.0</v>
      </c>
      <c r="H54" s="58" t="n">
        <f>+'FANF XXX-DO NOT USE'!H54+'FANF Client 1'!H54+'FANF Client 2'!H54+'FANF Client 3'!H54</f>
        <v>6.2632832E7</v>
      </c>
      <c r="I54" s="58" t="n">
        <f>+'FANF XXX-DO NOT USE'!I54+'FANF Client 1'!I54+'FANF Client 2'!I54+'FANF Client 3'!I54</f>
        <v>4.0</v>
      </c>
      <c r="J54" s="58" t="n">
        <f>+'FANF XXX-DO NOT USE'!J54+'FANF Client 1'!J54+'FANF Client 2'!J54+'FANF Client 3'!J54</f>
        <v>4.0</v>
      </c>
      <c r="K54" s="58" t="n">
        <f>+'FANF XXX-DO NOT USE'!K54+'FANF Client 1'!K54+'FANF Client 2'!K54+'FANF Client 3'!K54</f>
        <v>2649286.0</v>
      </c>
      <c r="L54" s="58" t="n">
        <f si="13" t="shared"/>
        <v>8.0</v>
      </c>
      <c r="M54" s="58" t="n">
        <f si="14" t="shared"/>
        <v>9.2591466E7</v>
      </c>
      <c r="N54" s="44"/>
      <c r="O54" s="153">
        <v>65</v>
      </c>
      <c r="P54" s="45">
        <f si="15" t="shared"/>
        <v>520</v>
      </c>
      <c r="Q54" s="58">
        <f>+'FANF XXX-DO NOT USE'!P54+'FANF Client 1'!P54+'FANF Client 2'!P54</f>
        <v>0</v>
      </c>
      <c r="R54" s="58"/>
    </row>
    <row customFormat="1" ht="85.5" r="55" s="47" spans="1:18" x14ac:dyDescent="0.2">
      <c r="A55" s="56" t="s">
        <v>73</v>
      </c>
      <c r="B55" s="61" t="s">
        <v>75</v>
      </c>
      <c r="C55" s="58" t="n">
        <f>+'FANF XXX-DO NOT USE'!C55+'FANF Client 1'!C55+'FANF Client 2'!C55+'FANF Client 3'!C55</f>
        <v>642.0</v>
      </c>
      <c r="D55" s="58" t="n">
        <f>+'FANF XXX-DO NOT USE'!D55+'FANF Client 1'!D55+'FANF Client 2'!D55+'FANF Client 3'!D55</f>
        <v>470.0</v>
      </c>
      <c r="E55" s="58" t="n">
        <f>+'FANF XXX-DO NOT USE'!E55+'FANF Client 1'!E55+'FANF Client 2'!E55+'FANF Client 3'!E55</f>
        <v>2.2699686E7</v>
      </c>
      <c r="F55" s="58" t="n">
        <f>+'FANF XXX-DO NOT USE'!F55+'FANF Client 1'!F55+'FANF Client 2'!F55+'FANF Client 3'!F55</f>
        <v>730.0</v>
      </c>
      <c r="G55" s="58" t="n">
        <f>+'FANF XXX-DO NOT USE'!G55+'FANF Client 1'!G55+'FANF Client 2'!G55+'FANF Client 3'!G55</f>
        <v>642.0</v>
      </c>
      <c r="H55" s="58" t="n">
        <f>+'FANF XXX-DO NOT USE'!H55+'FANF Client 1'!H55+'FANF Client 2'!H55+'FANF Client 3'!H55</f>
        <v>2251226.0</v>
      </c>
      <c r="I55" s="58" t="n">
        <f>+'FANF XXX-DO NOT USE'!I55+'FANF Client 1'!I55+'FANF Client 2'!I55+'FANF Client 3'!I55</f>
        <v>730.0</v>
      </c>
      <c r="J55" s="58" t="n">
        <f>+'FANF XXX-DO NOT USE'!J55+'FANF Client 1'!J55+'FANF Client 2'!J55+'FANF Client 3'!J55</f>
        <v>512.0</v>
      </c>
      <c r="K55" s="58" t="n">
        <f>+'FANF XXX-DO NOT USE'!K55+'FANF Client 1'!K55+'FANF Client 2'!K55+'FANF Client 3'!K55</f>
        <v>8.26262072E8</v>
      </c>
      <c r="L55" s="58" t="n">
        <f ref="L55:L56" si="16" t="shared">D55+G55+J55</f>
        <v>1624.0</v>
      </c>
      <c r="M55" s="58" t="n">
        <f si="14" t="shared"/>
        <v>8.51212984E8</v>
      </c>
      <c r="N55" s="44"/>
      <c r="O55" s="155">
        <v>0</v>
      </c>
      <c r="P55" s="45">
        <f si="15" t="shared"/>
        <v>0</v>
      </c>
      <c r="Q55" s="58">
        <f>+'FANF XXX-DO NOT USE'!P55+'FANF Client 1'!P55+'FANF Client 2'!P55</f>
        <v>0</v>
      </c>
      <c r="R55" s="58"/>
    </row>
    <row customFormat="1" ht="71.25" r="56" s="47" spans="1:18" x14ac:dyDescent="0.2">
      <c r="A56" s="56" t="s">
        <v>74</v>
      </c>
      <c r="B56" s="61" t="s">
        <v>76</v>
      </c>
      <c r="C56" s="58" t="n">
        <f>+'FANF XXX-DO NOT USE'!C56+'FANF Client 1'!C56+'FANF Client 2'!C56+'FANF Client 3'!C56</f>
        <v>1396.0</v>
      </c>
      <c r="D56" s="58" t="n">
        <f>+'FANF XXX-DO NOT USE'!D56+'FANF Client 1'!D56+'FANF Client 2'!D56+'FANF Client 3'!D56</f>
        <v>330.0</v>
      </c>
      <c r="E56" s="58" t="n">
        <f>+'FANF XXX-DO NOT USE'!E56+'FANF Client 1'!E56+'FANF Client 2'!E56+'FANF Client 3'!E56</f>
        <v>3.3092868E7</v>
      </c>
      <c r="F56" s="58" t="n">
        <f>+'FANF XXX-DO NOT USE'!F56+'FANF Client 1'!F56+'FANF Client 2'!F56+'FANF Client 3'!F56</f>
        <v>512.0</v>
      </c>
      <c r="G56" s="58" t="n">
        <f>+'FANF XXX-DO NOT USE'!G56+'FANF Client 1'!G56+'FANF Client 2'!G56+'FANF Client 3'!G56</f>
        <v>290.0</v>
      </c>
      <c r="H56" s="58" t="n">
        <f>+'FANF XXX-DO NOT USE'!H56+'FANF Client 1'!H56+'FANF Client 2'!H56+'FANF Client 3'!H56</f>
        <v>263226.0</v>
      </c>
      <c r="I56" s="58" t="n">
        <f>+'FANF XXX-DO NOT USE'!I56+'FANF Client 1'!I56+'FANF Client 2'!I56+'FANF Client 3'!I56</f>
        <v>264.0</v>
      </c>
      <c r="J56" s="58" t="n">
        <f>+'FANF XXX-DO NOT USE'!J56+'FANF Client 1'!J56+'FANF Client 2'!J56+'FANF Client 3'!J56</f>
        <v>730.0</v>
      </c>
      <c r="K56" s="58" t="n">
        <f>+'FANF XXX-DO NOT USE'!K56+'FANF Client 1'!K56+'FANF Client 2'!K56+'FANF Client 3'!K56</f>
        <v>2.6862728E7</v>
      </c>
      <c r="L56" s="58" t="n">
        <f si="16" t="shared"/>
        <v>1350.0</v>
      </c>
      <c r="M56" s="58" t="n">
        <f si="14" t="shared"/>
        <v>6.0218822E7</v>
      </c>
      <c r="N56" s="44"/>
      <c r="O56" s="46">
        <v>1.5E-3</v>
      </c>
      <c r="P56" s="45">
        <f>ROUND(M56*O56,0)</f>
        <v>90328</v>
      </c>
      <c r="Q56" s="58">
        <f>+'FANF XXX-DO NOT USE'!P56+'FANF Client 1'!P56+'FANF Client 2'!P56</f>
        <v>45164</v>
      </c>
      <c r="R56" s="58"/>
    </row>
    <row customFormat="1" ht="15" r="57" s="50" spans="1:18" x14ac:dyDescent="0.25">
      <c r="A57" s="70" t="s">
        <v>42</v>
      </c>
      <c r="B57" s="70"/>
      <c r="C57" s="72" t="n">
        <f>SUM(C37:C56)</f>
        <v>3578.0</v>
      </c>
      <c r="D57" s="72" t="n">
        <f ref="D57:M57" si="17" t="shared">SUM(D37:D56)</f>
        <v>2442.0</v>
      </c>
      <c r="E57" s="72" t="n">
        <f si="17" t="shared"/>
        <v>1.2318313E8</v>
      </c>
      <c r="F57" s="72" t="n">
        <f si="17" t="shared"/>
        <v>2664.0</v>
      </c>
      <c r="G57" s="72" t="n">
        <f si="17" t="shared"/>
        <v>4282.0</v>
      </c>
      <c r="H57" s="72" t="n">
        <f si="17" t="shared"/>
        <v>1.55166823E8</v>
      </c>
      <c r="I57" s="72" t="n">
        <f si="17" t="shared"/>
        <v>2310.0</v>
      </c>
      <c r="J57" s="72" t="n">
        <f si="17" t="shared"/>
        <v>3724.0</v>
      </c>
      <c r="K57" s="72" t="n">
        <f si="17" t="shared"/>
        <v>8.66863334E8</v>
      </c>
      <c r="L57" s="72" t="n">
        <f>SUM(L37:L56)</f>
        <v>10448.0</v>
      </c>
      <c r="M57" s="72" t="n">
        <f si="17" t="shared"/>
        <v>1.145213287E9</v>
      </c>
      <c r="N57" s="93"/>
      <c r="O57" s="93"/>
      <c r="P57" s="72">
        <f>SUM(P37:P56)</f>
        <v>107492</v>
      </c>
      <c r="Q57" s="83">
        <f>+'FANF XXX-DO NOT USE'!P57+'FANF Client 1'!P57+'FANF Client 2'!P57</f>
        <v>53486</v>
      </c>
      <c r="R57" s="58"/>
    </row>
    <row ht="15" r="58" spans="1:18" x14ac:dyDescent="0.25">
      <c r="A58" s="8"/>
      <c r="B58" s="7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ht="15" r="59" spans="1:18" x14ac:dyDescent="0.25">
      <c r="A59" s="8"/>
      <c r="B59" s="7"/>
      <c r="O59" s="47"/>
      <c r="P59" s="47"/>
    </row>
    <row ht="15" r="60" spans="1:18" x14ac:dyDescent="0.25">
      <c r="A60" s="8"/>
      <c r="B60" s="7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85"/>
    </row>
    <row ht="15" r="61" spans="1:18" x14ac:dyDescent="0.25">
      <c r="A61" s="34" t="s">
        <v>43</v>
      </c>
      <c r="O61" s="47"/>
      <c r="P61" s="48">
        <f>'FANF XXX-DO NOT USE'!P57+'FANF Client 1'!P57+'FANF Client 2'!P57+'FANF Client 3'!P57</f>
        <v>107232</v>
      </c>
    </row>
    <row ht="15" r="62" spans="1:18" x14ac:dyDescent="0.25">
      <c r="A62" s="37" t="s">
        <v>83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51"/>
      <c r="P62" s="51"/>
    </row>
    <row customFormat="1" ht="15" r="63" s="13" spans="1:18" x14ac:dyDescent="0.25">
      <c r="A63" s="6" t="s">
        <v>2</v>
      </c>
      <c r="B63" s="6" t="s">
        <v>2</v>
      </c>
      <c r="C63" s="186" t="s">
        <v>3</v>
      </c>
      <c r="D63" s="186"/>
      <c r="E63" s="186"/>
      <c r="F63" s="187" t="s">
        <v>4</v>
      </c>
      <c r="G63" s="186"/>
      <c r="H63" s="186"/>
      <c r="I63" s="187" t="s">
        <v>5</v>
      </c>
      <c r="J63" s="186"/>
      <c r="K63" s="186"/>
      <c r="L63" s="188" t="s">
        <v>6</v>
      </c>
      <c r="M63" s="189"/>
      <c r="O63" s="52"/>
      <c r="P63" s="52"/>
    </row>
    <row customFormat="1" ht="30" r="64" s="13" spans="1:18" x14ac:dyDescent="0.25">
      <c r="A64" s="6" t="s">
        <v>2</v>
      </c>
      <c r="B64" s="39" t="s">
        <v>44</v>
      </c>
      <c r="C64" s="26" t="s">
        <v>63</v>
      </c>
      <c r="D64" s="22"/>
      <c r="E64" s="26" t="s">
        <v>65</v>
      </c>
      <c r="F64" s="26" t="s">
        <v>63</v>
      </c>
      <c r="G64" s="22"/>
      <c r="H64" s="26" t="s">
        <v>65</v>
      </c>
      <c r="I64" s="26" t="s">
        <v>63</v>
      </c>
      <c r="J64" s="22"/>
      <c r="K64" s="26" t="s">
        <v>65</v>
      </c>
      <c r="L64" s="22"/>
      <c r="M64" s="26" t="s">
        <v>65</v>
      </c>
      <c r="O64" s="52"/>
      <c r="P64" s="52"/>
    </row>
    <row customFormat="1" r="65" s="47" spans="1:16" x14ac:dyDescent="0.2">
      <c r="A65" s="62" t="s">
        <v>10</v>
      </c>
      <c r="B65" s="63" t="s">
        <v>77</v>
      </c>
      <c r="C65" s="58" t="n">
        <f>+'FANF XXX-DO NOT USE'!C65+'FANF Client 1'!C65+'FANF Client 2'!C65+'FANF Client 3'!C65</f>
        <v>246.0</v>
      </c>
      <c r="D65" s="58" t="n">
        <f>+'FANF XXX-DO NOT USE'!D65+'FANF Client 1'!D65+'FANF Client 2'!D65+'FANF Client 3'!D65</f>
        <v>0.0</v>
      </c>
      <c r="E65" s="58" t="n">
        <f>+'FANF XXX-DO NOT USE'!E65+'FANF Client 1'!E65+'FANF Client 2'!E65+'FANF Client 3'!E65</f>
        <v>24632.0</v>
      </c>
      <c r="F65" s="58" t="n">
        <f>+'FANF XXX-DO NOT USE'!F65+'FANF Client 1'!F65+'FANF Client 2'!F65+'FANF Client 3'!F65</f>
        <v>246.0</v>
      </c>
      <c r="G65" s="58" t="n">
        <f>+'FANF XXX-DO NOT USE'!G65+'FANF Client 1'!G65+'FANF Client 2'!G65+'FANF Client 3'!G65</f>
        <v>0.0</v>
      </c>
      <c r="H65" s="58" t="n">
        <f>+'FANF XXX-DO NOT USE'!H65+'FANF Client 1'!H65+'FANF Client 2'!H65+'FANF Client 3'!H65</f>
        <v>293528.0</v>
      </c>
      <c r="I65" s="58" t="n">
        <f>+'FANF XXX-DO NOT USE'!I65+'FANF Client 1'!I65+'FANF Client 2'!I65+'FANF Client 3'!I65</f>
        <v>330.0</v>
      </c>
      <c r="J65" s="58" t="n">
        <f>+'FANF XXX-DO NOT USE'!J65+'FANF Client 1'!J65+'FANF Client 2'!J65+'FANF Client 3'!J65</f>
        <v>0.0</v>
      </c>
      <c r="K65" s="58" t="n">
        <f>+'FANF XXX-DO NOT USE'!K65+'FANF Client 1'!K65+'FANF Client 2'!K65+'FANF Client 3'!K65</f>
        <v>2469286.0</v>
      </c>
      <c r="L65" s="44"/>
      <c r="M65" s="58" t="n">
        <f ref="M65:M79" si="18" t="shared">E65+H65+K65</f>
        <v>2787446.0</v>
      </c>
      <c r="N65" s="44"/>
      <c r="O65" s="44">
        <v>0</v>
      </c>
      <c r="P65" s="45">
        <f>ROUND((C65+F65+I65)*O65,0)</f>
        <v>0</v>
      </c>
    </row>
    <row customFormat="1" r="66" s="47" spans="1:16" x14ac:dyDescent="0.2">
      <c r="A66" s="62" t="s">
        <v>11</v>
      </c>
      <c r="B66" s="63" t="s">
        <v>78</v>
      </c>
      <c r="C66" s="58" t="n">
        <f>+'FANF XXX-DO NOT USE'!C66+'FANF Client 1'!C66+'FANF Client 2'!C66+'FANF Client 3'!C66</f>
        <v>1122.0</v>
      </c>
      <c r="D66" s="58" t="n">
        <f>+'FANF XXX-DO NOT USE'!D66+'FANF Client 1'!D66+'FANF Client 2'!D66+'FANF Client 3'!D66</f>
        <v>0.0</v>
      </c>
      <c r="E66" s="58" t="n">
        <f>+'FANF XXX-DO NOT USE'!E66+'FANF Client 1'!E66+'FANF Client 2'!E66+'FANF Client 3'!E66</f>
        <v>26330.0</v>
      </c>
      <c r="F66" s="58" t="n">
        <f>+'FANF XXX-DO NOT USE'!F66+'FANF Client 1'!F66+'FANF Client 2'!F66+'FANF Client 3'!F66</f>
        <v>246.0</v>
      </c>
      <c r="G66" s="58" t="n">
        <f>+'FANF XXX-DO NOT USE'!G66+'FANF Client 1'!G66+'FANF Client 2'!G66+'FANF Client 3'!G66</f>
        <v>0.0</v>
      </c>
      <c r="H66" s="58" t="n">
        <f>+'FANF XXX-DO NOT USE'!H66+'FANF Client 1'!H66+'FANF Client 2'!H66+'FANF Client 3'!H66</f>
        <v>263292.0</v>
      </c>
      <c r="I66" s="58" t="n">
        <f>+'FANF XXX-DO NOT USE'!I66+'FANF Client 1'!I66+'FANF Client 2'!I66+'FANF Client 3'!I66</f>
        <v>862.0</v>
      </c>
      <c r="J66" s="58" t="n">
        <f>+'FANF XXX-DO NOT USE'!J66+'FANF Client 1'!J66+'FANF Client 2'!J66+'FANF Client 3'!J66</f>
        <v>0.0</v>
      </c>
      <c r="K66" s="58" t="n">
        <f>+'FANF XXX-DO NOT USE'!K66+'FANF Client 1'!K66+'FANF Client 2'!K66+'FANF Client 3'!K66</f>
        <v>299730.0</v>
      </c>
      <c r="L66" s="44"/>
      <c r="M66" s="58" t="n">
        <f si="18" t="shared"/>
        <v>589352.0</v>
      </c>
      <c r="N66" s="44"/>
      <c r="O66" s="46">
        <v>1.5E-3</v>
      </c>
      <c r="P66" s="45">
        <f>M66*O66</f>
        <v>884.02800000000002</v>
      </c>
    </row>
    <row customFormat="1" r="67" s="47" spans="1:16" x14ac:dyDescent="0.2">
      <c r="A67" s="62" t="s">
        <v>12</v>
      </c>
      <c r="B67" s="63" t="s">
        <v>79</v>
      </c>
      <c r="C67" s="58" t="n">
        <f>+'FANF XXX-DO NOT USE'!C67+'FANF Client 1'!C67+'FANF Client 2'!C67+'FANF Client 3'!C67</f>
        <v>246.0</v>
      </c>
      <c r="D67" s="58" t="n">
        <f>+'FANF XXX-DO NOT USE'!D67+'FANF Client 1'!D67+'FANF Client 2'!D67+'FANF Client 3'!D67</f>
        <v>0.0</v>
      </c>
      <c r="E67" s="58" t="n">
        <f>+'FANF XXX-DO NOT USE'!E67+'FANF Client 1'!E67+'FANF Client 2'!E67+'FANF Client 3'!E67</f>
        <v>92862.0</v>
      </c>
      <c r="F67" s="58" t="n">
        <f>+'FANF XXX-DO NOT USE'!F67+'FANF Client 1'!F67+'FANF Client 2'!F67+'FANF Client 3'!F67</f>
        <v>24.0</v>
      </c>
      <c r="G67" s="58" t="n">
        <f>+'FANF XXX-DO NOT USE'!G67+'FANF Client 1'!G67+'FANF Client 2'!G67+'FANF Client 3'!G67</f>
        <v>0.0</v>
      </c>
      <c r="H67" s="58" t="n">
        <f>+'FANF XXX-DO NOT USE'!H67+'FANF Client 1'!H67+'FANF Client 2'!H67+'FANF Client 3'!H67</f>
        <v>2738862.0</v>
      </c>
      <c r="I67" s="58" t="n">
        <f>+'FANF XXX-DO NOT USE'!I67+'FANF Client 1'!I67+'FANF Client 2'!I67+'FANF Client 3'!I67</f>
        <v>1492.0</v>
      </c>
      <c r="J67" s="58" t="n">
        <f>+'FANF XXX-DO NOT USE'!J67+'FANF Client 1'!J67+'FANF Client 2'!J67+'FANF Client 3'!J67</f>
        <v>0.0</v>
      </c>
      <c r="K67" s="58" t="n">
        <f>+'FANF XXX-DO NOT USE'!K67+'FANF Client 1'!K67+'FANF Client 2'!K67+'FANF Client 3'!K67</f>
        <v>262692.0</v>
      </c>
      <c r="L67" s="44"/>
      <c r="M67" s="58" t="n">
        <f si="18" t="shared"/>
        <v>3094416.0</v>
      </c>
      <c r="N67" s="44"/>
      <c r="O67" s="44">
        <v>7</v>
      </c>
      <c r="P67" s="45">
        <f ref="P67:P79" si="19" t="shared">ROUND((C67+F67+I67)*O67,0)</f>
        <v>12334</v>
      </c>
    </row>
    <row customFormat="1" r="68" s="47" spans="1:16" x14ac:dyDescent="0.2">
      <c r="A68" s="62" t="s">
        <v>13</v>
      </c>
      <c r="B68" s="63" t="s">
        <v>45</v>
      </c>
      <c r="C68" s="58" t="n">
        <f>+'FANF XXX-DO NOT USE'!C68+'FANF Client 1'!C68+'FANF Client 2'!C68+'FANF Client 3'!C68</f>
        <v>24.0</v>
      </c>
      <c r="D68" s="58" t="n">
        <f>+'FANF XXX-DO NOT USE'!D68+'FANF Client 1'!D68+'FANF Client 2'!D68+'FANF Client 3'!D68</f>
        <v>0.0</v>
      </c>
      <c r="E68" s="58" t="n">
        <f>+'FANF XXX-DO NOT USE'!E68+'FANF Client 1'!E68+'FANF Client 2'!E68+'FANF Client 3'!E68</f>
        <v>26328.0</v>
      </c>
      <c r="F68" s="58" t="n">
        <f>+'FANF XXX-DO NOT USE'!F68+'FANF Client 1'!F68+'FANF Client 2'!F68+'FANF Client 3'!F68</f>
        <v>62.0</v>
      </c>
      <c r="G68" s="58" t="n">
        <f>+'FANF XXX-DO NOT USE'!G68+'FANF Client 1'!G68+'FANF Client 2'!G68+'FANF Client 3'!G68</f>
        <v>0.0</v>
      </c>
      <c r="H68" s="58" t="n">
        <f>+'FANF XXX-DO NOT USE'!H68+'FANF Client 1'!H68+'FANF Client 2'!H68+'FANF Client 3'!H68</f>
        <v>69222.0</v>
      </c>
      <c r="I68" s="58" t="n">
        <f>+'FANF XXX-DO NOT USE'!I68+'FANF Client 1'!I68+'FANF Client 2'!I68+'FANF Client 3'!I68</f>
        <v>26.0</v>
      </c>
      <c r="J68" s="58" t="n">
        <f>+'FANF XXX-DO NOT USE'!J68+'FANF Client 1'!J68+'FANF Client 2'!J68+'FANF Client 3'!J68</f>
        <v>0.0</v>
      </c>
      <c r="K68" s="58" t="n">
        <f>+'FANF XXX-DO NOT USE'!K68+'FANF Client 1'!K68+'FANF Client 2'!K68+'FANF Client 3'!K68</f>
        <v>262692.0</v>
      </c>
      <c r="L68" s="44"/>
      <c r="M68" s="58" t="n">
        <f si="18" t="shared"/>
        <v>358242.0</v>
      </c>
      <c r="N68" s="44"/>
      <c r="O68" s="44">
        <v>9</v>
      </c>
      <c r="P68" s="45">
        <f si="19" t="shared"/>
        <v>1008</v>
      </c>
    </row>
    <row customFormat="1" r="69" s="47" spans="1:16" x14ac:dyDescent="0.2">
      <c r="A69" s="62" t="s">
        <v>14</v>
      </c>
      <c r="B69" s="63" t="s">
        <v>46</v>
      </c>
      <c r="C69" s="58" t="n">
        <f>+'FANF XXX-DO NOT USE'!C69+'FANF Client 1'!C69+'FANF Client 2'!C69+'FANF Client 3'!C69</f>
        <v>664.0</v>
      </c>
      <c r="D69" s="58" t="n">
        <f>+'FANF XXX-DO NOT USE'!D69+'FANF Client 1'!D69+'FANF Client 2'!D69+'FANF Client 3'!D69</f>
        <v>0.0</v>
      </c>
      <c r="E69" s="58" t="n">
        <f>+'FANF XXX-DO NOT USE'!E69+'FANF Client 1'!E69+'FANF Client 2'!E69+'FANF Client 3'!E69</f>
        <v>26262.0</v>
      </c>
      <c r="F69" s="58" t="n">
        <f>+'FANF XXX-DO NOT USE'!F69+'FANF Client 1'!F69+'FANF Client 2'!F69+'FANF Client 3'!F69</f>
        <v>2.0</v>
      </c>
      <c r="G69" s="58" t="n">
        <f>+'FANF XXX-DO NOT USE'!G69+'FANF Client 1'!G69+'FANF Client 2'!G69+'FANF Client 3'!G69</f>
        <v>0.0</v>
      </c>
      <c r="H69" s="58" t="n">
        <f>+'FANF XXX-DO NOT USE'!H69+'FANF Client 1'!H69+'FANF Client 2'!H69+'FANF Client 3'!H69</f>
        <v>2692.0</v>
      </c>
      <c r="I69" s="58" t="n">
        <f>+'FANF XXX-DO NOT USE'!I69+'FANF Client 1'!I69+'FANF Client 2'!I69+'FANF Client 3'!I69</f>
        <v>928.0</v>
      </c>
      <c r="J69" s="58" t="n">
        <f>+'FANF XXX-DO NOT USE'!J69+'FANF Client 1'!J69+'FANF Client 2'!J69+'FANF Client 3'!J69</f>
        <v>0.0</v>
      </c>
      <c r="K69" s="58" t="n">
        <f>+'FANF XXX-DO NOT USE'!K69+'FANF Client 1'!K69+'FANF Client 2'!K69+'FANF Client 3'!K69</f>
        <v>263292.0</v>
      </c>
      <c r="L69" s="44"/>
      <c r="M69" s="58" t="n">
        <f si="18" t="shared"/>
        <v>292246.0</v>
      </c>
      <c r="N69" s="44"/>
      <c r="O69" s="44">
        <v>15</v>
      </c>
      <c r="P69" s="45">
        <f si="19" t="shared"/>
        <v>23910</v>
      </c>
    </row>
    <row customFormat="1" r="70" s="47" spans="1:16" x14ac:dyDescent="0.2">
      <c r="A70" s="62" t="s">
        <v>15</v>
      </c>
      <c r="B70" s="63" t="s">
        <v>47</v>
      </c>
      <c r="C70" s="58" t="n">
        <f>+'FANF XXX-DO NOT USE'!C70+'FANF Client 1'!C70+'FANF Client 2'!C70+'FANF Client 3'!C70</f>
        <v>30.0</v>
      </c>
      <c r="D70" s="58" t="n">
        <f>+'FANF XXX-DO NOT USE'!D70+'FANF Client 1'!D70+'FANF Client 2'!D70+'FANF Client 3'!D70</f>
        <v>0.0</v>
      </c>
      <c r="E70" s="58" t="n">
        <f>+'FANF XXX-DO NOT USE'!E70+'FANF Client 1'!E70+'FANF Client 2'!E70+'FANF Client 3'!E70</f>
        <v>92862.0</v>
      </c>
      <c r="F70" s="58" t="n">
        <f>+'FANF XXX-DO NOT USE'!F70+'FANF Client 1'!F70+'FANF Client 2'!F70+'FANF Client 3'!F70</f>
        <v>112.0</v>
      </c>
      <c r="G70" s="58" t="n">
        <f>+'FANF XXX-DO NOT USE'!G70+'FANF Client 1'!G70+'FANF Client 2'!G70+'FANF Client 3'!G70</f>
        <v>0.0</v>
      </c>
      <c r="H70" s="58" t="n">
        <f>+'FANF XXX-DO NOT USE'!H70+'FANF Client 1'!H70+'FANF Client 2'!H70+'FANF Client 3'!H70</f>
        <v>269286.0</v>
      </c>
      <c r="I70" s="58" t="n">
        <f>+'FANF XXX-DO NOT USE'!I70+'FANF Client 1'!I70+'FANF Client 2'!I70+'FANF Client 3'!I70</f>
        <v>262.0</v>
      </c>
      <c r="J70" s="58" t="n">
        <f>+'FANF XXX-DO NOT USE'!J70+'FANF Client 1'!J70+'FANF Client 2'!J70+'FANF Client 3'!J70</f>
        <v>0.0</v>
      </c>
      <c r="K70" s="58" t="n">
        <f>+'FANF XXX-DO NOT USE'!K70+'FANF Client 1'!K70+'FANF Client 2'!K70+'FANF Client 3'!K70</f>
        <v>2632862.0</v>
      </c>
      <c r="L70" s="44"/>
      <c r="M70" s="58" t="n">
        <f si="18" t="shared"/>
        <v>2995010.0</v>
      </c>
      <c r="N70" s="44"/>
      <c r="O70" s="44">
        <v>45</v>
      </c>
      <c r="P70" s="45">
        <f si="19" t="shared"/>
        <v>18180</v>
      </c>
    </row>
    <row customFormat="1" r="71" s="47" spans="1:16" x14ac:dyDescent="0.2">
      <c r="A71" s="62" t="s">
        <v>16</v>
      </c>
      <c r="B71" s="63" t="s">
        <v>48</v>
      </c>
      <c r="C71" s="58" t="n">
        <f>+'FANF XXX-DO NOT USE'!C71+'FANF Client 1'!C71+'FANF Client 2'!C71+'FANF Client 3'!C71</f>
        <v>26.0</v>
      </c>
      <c r="D71" s="58" t="n">
        <f>+'FANF XXX-DO NOT USE'!D71+'FANF Client 1'!D71+'FANF Client 2'!D71+'FANF Client 3'!D71</f>
        <v>0.0</v>
      </c>
      <c r="E71" s="58" t="n">
        <f>+'FANF XXX-DO NOT USE'!E71+'FANF Client 1'!E71+'FANF Client 2'!E71+'FANF Client 3'!E71</f>
        <v>26328.0</v>
      </c>
      <c r="F71" s="58" t="n">
        <f>+'FANF XXX-DO NOT USE'!F71+'FANF Client 1'!F71+'FANF Client 2'!F71+'FANF Client 3'!F71</f>
        <v>62.0</v>
      </c>
      <c r="G71" s="58" t="n">
        <f>+'FANF XXX-DO NOT USE'!G71+'FANF Client 1'!G71+'FANF Client 2'!G71+'FANF Client 3'!G71</f>
        <v>0.0</v>
      </c>
      <c r="H71" s="58" t="n">
        <f>+'FANF XXX-DO NOT USE'!H71+'FANF Client 1'!H71+'FANF Client 2'!H71+'FANF Client 3'!H71</f>
        <v>26928.0</v>
      </c>
      <c r="I71" s="58" t="n">
        <f>+'FANF XXX-DO NOT USE'!I71+'FANF Client 1'!I71+'FANF Client 2'!I71+'FANF Client 3'!I71</f>
        <v>922.0</v>
      </c>
      <c r="J71" s="58" t="n">
        <f>+'FANF XXX-DO NOT USE'!J71+'FANF Client 1'!J71+'FANF Client 2'!J71+'FANF Client 3'!J71</f>
        <v>0.0</v>
      </c>
      <c r="K71" s="58" t="n">
        <f>+'FANF XXX-DO NOT USE'!K71+'FANF Client 1'!K71+'FANF Client 2'!K71+'FANF Client 3'!K71</f>
        <v>2632626.0</v>
      </c>
      <c r="L71" s="44"/>
      <c r="M71" s="58" t="n">
        <f si="18" t="shared"/>
        <v>2685882.0</v>
      </c>
      <c r="N71" s="44"/>
      <c r="O71" s="44">
        <v>160</v>
      </c>
      <c r="P71" s="45">
        <f si="19" t="shared"/>
        <v>161600</v>
      </c>
    </row>
    <row customFormat="1" r="72" s="47" spans="1:16" x14ac:dyDescent="0.2">
      <c r="A72" s="62" t="s">
        <v>17</v>
      </c>
      <c r="B72" s="63" t="s">
        <v>49</v>
      </c>
      <c r="C72" s="58" t="n">
        <f>+'FANF XXX-DO NOT USE'!C72+'FANF Client 1'!C72+'FANF Client 2'!C72+'FANF Client 3'!C72</f>
        <v>26.0</v>
      </c>
      <c r="D72" s="58" t="n">
        <f>+'FANF XXX-DO NOT USE'!D72+'FANF Client 1'!D72+'FANF Client 2'!D72+'FANF Client 3'!D72</f>
        <v>0.0</v>
      </c>
      <c r="E72" s="58" t="n">
        <f>+'FANF XXX-DO NOT USE'!E72+'FANF Client 1'!E72+'FANF Client 2'!E72+'FANF Client 3'!E72</f>
        <v>269292.0</v>
      </c>
      <c r="F72" s="58" t="n">
        <f>+'FANF XXX-DO NOT USE'!F72+'FANF Client 1'!F72+'FANF Client 2'!F72+'FANF Client 3'!F72</f>
        <v>62.0</v>
      </c>
      <c r="G72" s="58" t="n">
        <f>+'FANF XXX-DO NOT USE'!G72+'FANF Client 1'!G72+'FANF Client 2'!G72+'FANF Client 3'!G72</f>
        <v>0.0</v>
      </c>
      <c r="H72" s="58" t="n">
        <f>+'FANF XXX-DO NOT USE'!H72+'FANF Client 1'!H72+'FANF Client 2'!H72+'FANF Client 3'!H72</f>
        <v>2632926.0</v>
      </c>
      <c r="I72" s="58" t="n">
        <f>+'FANF XXX-DO NOT USE'!I72+'FANF Client 1'!I72+'FANF Client 2'!I72+'FANF Client 3'!I72</f>
        <v>26.0</v>
      </c>
      <c r="J72" s="58" t="n">
        <f>+'FANF XXX-DO NOT USE'!J72+'FANF Client 1'!J72+'FANF Client 2'!J72+'FANF Client 3'!J72</f>
        <v>0.0</v>
      </c>
      <c r="K72" s="58" t="n">
        <f>+'FANF XXX-DO NOT USE'!K72+'FANF Client 1'!K72+'FANF Client 2'!K72+'FANF Client 3'!K72</f>
        <v>2626272.0</v>
      </c>
      <c r="L72" s="44"/>
      <c r="M72" s="58" t="n">
        <f si="18" t="shared"/>
        <v>5528490.0</v>
      </c>
      <c r="N72" s="44"/>
      <c r="O72" s="44">
        <v>450</v>
      </c>
      <c r="P72" s="45">
        <f si="19" t="shared"/>
        <v>51300</v>
      </c>
    </row>
    <row customFormat="1" r="73" s="47" spans="1:16" x14ac:dyDescent="0.2">
      <c r="A73" s="62" t="s">
        <v>19</v>
      </c>
      <c r="B73" s="63" t="s">
        <v>50</v>
      </c>
      <c r="C73" s="58" t="n">
        <f>+'FANF XXX-DO NOT USE'!C73+'FANF Client 1'!C73+'FANF Client 2'!C73+'FANF Client 3'!C73</f>
        <v>10.0</v>
      </c>
      <c r="D73" s="58" t="n">
        <f>+'FANF XXX-DO NOT USE'!D73+'FANF Client 1'!D73+'FANF Client 2'!D73+'FANF Client 3'!D73</f>
        <v>0.0</v>
      </c>
      <c r="E73" s="58" t="n">
        <f>+'FANF XXX-DO NOT USE'!E73+'FANF Client 1'!E73+'FANF Client 2'!E73+'FANF Client 3'!E73</f>
        <v>262632.0</v>
      </c>
      <c r="F73" s="58" t="n">
        <f>+'FANF XXX-DO NOT USE'!F73+'FANF Client 1'!F73+'FANF Client 2'!F73+'FANF Client 3'!F73</f>
        <v>12.0</v>
      </c>
      <c r="G73" s="58" t="n">
        <f>+'FANF XXX-DO NOT USE'!G73+'FANF Client 1'!G73+'FANF Client 2'!G73+'FANF Client 3'!G73</f>
        <v>0.0</v>
      </c>
      <c r="H73" s="58" t="n">
        <f>+'FANF XXX-DO NOT USE'!H73+'FANF Client 1'!H73+'FANF Client 2'!H73+'FANF Client 3'!H73</f>
        <v>26928.0</v>
      </c>
      <c r="I73" s="58" t="n">
        <f>+'FANF XXX-DO NOT USE'!I73+'FANF Client 1'!I73+'FANF Client 2'!I73+'FANF Client 3'!I73</f>
        <v>2.0</v>
      </c>
      <c r="J73" s="58" t="n">
        <f>+'FANF XXX-DO NOT USE'!J73+'FANF Client 1'!J73+'FANF Client 2'!J73+'FANF Client 3'!J73</f>
        <v>0.0</v>
      </c>
      <c r="K73" s="58" t="n">
        <f>+'FANF XXX-DO NOT USE'!K73+'FANF Client 1'!K73+'FANF Client 2'!K73+'FANF Client 3'!K73</f>
        <v>262692.0</v>
      </c>
      <c r="L73" s="44"/>
      <c r="M73" s="58" t="n">
        <f si="18" t="shared"/>
        <v>552252.0</v>
      </c>
      <c r="N73" s="44"/>
      <c r="O73" s="44">
        <v>1000</v>
      </c>
      <c r="P73" s="45">
        <f si="19" t="shared"/>
        <v>24000</v>
      </c>
    </row>
    <row customFormat="1" r="74" s="47" spans="1:16" x14ac:dyDescent="0.2">
      <c r="A74" s="62" t="s">
        <v>21</v>
      </c>
      <c r="B74" s="63" t="s">
        <v>51</v>
      </c>
      <c r="C74" s="58" t="n">
        <f>+'FANF XXX-DO NOT USE'!C74+'FANF Client 1'!C74+'FANF Client 2'!C74+'FANF Client 3'!C74</f>
        <v>2.0</v>
      </c>
      <c r="D74" s="58" t="n">
        <f>+'FANF XXX-DO NOT USE'!D74+'FANF Client 1'!D74+'FANF Client 2'!D74+'FANF Client 3'!D74</f>
        <v>0.0</v>
      </c>
      <c r="E74" s="58" t="n">
        <f>+'FANF XXX-DO NOT USE'!E74+'FANF Client 1'!E74+'FANF Client 2'!E74+'FANF Client 3'!E74</f>
        <v>26328.0</v>
      </c>
      <c r="F74" s="58" t="n">
        <f>+'FANF XXX-DO NOT USE'!F74+'FANF Client 1'!F74+'FANF Client 2'!F74+'FANF Client 3'!F74</f>
        <v>62.0</v>
      </c>
      <c r="G74" s="58" t="n">
        <f>+'FANF XXX-DO NOT USE'!G74+'FANF Client 1'!G74+'FANF Client 2'!G74+'FANF Client 3'!G74</f>
        <v>0.0</v>
      </c>
      <c r="H74" s="58" t="n">
        <f>+'FANF XXX-DO NOT USE'!H74+'FANF Client 1'!H74+'FANF Client 2'!H74+'FANF Client 3'!H74</f>
        <v>2686920.0</v>
      </c>
      <c r="I74" s="58" t="n">
        <f>+'FANF XXX-DO NOT USE'!I74+'FANF Client 1'!I74+'FANF Client 2'!I74+'FANF Client 3'!I74</f>
        <v>2.0</v>
      </c>
      <c r="J74" s="58" t="n">
        <f>+'FANF XXX-DO NOT USE'!J74+'FANF Client 1'!J74+'FANF Client 2'!J74+'FANF Client 3'!J74</f>
        <v>0.0</v>
      </c>
      <c r="K74" s="58" t="n">
        <f>+'FANF XXX-DO NOT USE'!K74+'FANF Client 1'!K74+'FANF Client 2'!K74+'FANF Client 3'!K74</f>
        <v>262632.0</v>
      </c>
      <c r="L74" s="44"/>
      <c r="M74" s="58" t="n">
        <f si="18" t="shared"/>
        <v>2975880.0</v>
      </c>
      <c r="N74" s="44"/>
      <c r="O74" s="44">
        <v>2000</v>
      </c>
      <c r="P74" s="45">
        <f si="19" t="shared"/>
        <v>132000</v>
      </c>
    </row>
    <row customFormat="1" r="75" s="47" spans="1:16" x14ac:dyDescent="0.2">
      <c r="A75" s="62" t="s">
        <v>23</v>
      </c>
      <c r="B75" s="63" t="s">
        <v>52</v>
      </c>
      <c r="C75" s="58" t="n">
        <f>+'FANF XXX-DO NOT USE'!C75+'FANF Client 1'!C75+'FANF Client 2'!C75+'FANF Client 3'!C75</f>
        <v>2.0</v>
      </c>
      <c r="D75" s="58" t="n">
        <f>+'FANF XXX-DO NOT USE'!D75+'FANF Client 1'!D75+'FANF Client 2'!D75+'FANF Client 3'!D75</f>
        <v>0.0</v>
      </c>
      <c r="E75" s="58" t="n">
        <f>+'FANF XXX-DO NOT USE'!E75+'FANF Client 1'!E75+'FANF Client 2'!E75+'FANF Client 3'!E75</f>
        <v>92862.0</v>
      </c>
      <c r="F75" s="58" t="n">
        <f>+'FANF XXX-DO NOT USE'!F75+'FANF Client 1'!F75+'FANF Client 2'!F75+'FANF Client 3'!F75</f>
        <v>62.0</v>
      </c>
      <c r="G75" s="58" t="n">
        <f>+'FANF XXX-DO NOT USE'!G75+'FANF Client 1'!G75+'FANF Client 2'!G75+'FANF Client 3'!G75</f>
        <v>0.0</v>
      </c>
      <c r="H75" s="58" t="n">
        <f>+'FANF XXX-DO NOT USE'!H75+'FANF Client 1'!H75+'FANF Client 2'!H75+'FANF Client 3'!H75</f>
        <v>275226.0</v>
      </c>
      <c r="I75" s="58" t="n">
        <f>+'FANF XXX-DO NOT USE'!I75+'FANF Client 1'!I75+'FANF Client 2'!I75+'FANF Client 3'!I75</f>
        <v>2.0</v>
      </c>
      <c r="J75" s="58" t="n">
        <f>+'FANF XXX-DO NOT USE'!J75+'FANF Client 1'!J75+'FANF Client 2'!J75+'FANF Client 3'!J75</f>
        <v>0.0</v>
      </c>
      <c r="K75" s="58" t="n">
        <f>+'FANF XXX-DO NOT USE'!K75+'FANF Client 1'!K75+'FANF Client 2'!K75+'FANF Client 3'!K75</f>
        <v>328732.0</v>
      </c>
      <c r="L75" s="44"/>
      <c r="M75" s="58" t="n">
        <f si="18" t="shared"/>
        <v>696820.0</v>
      </c>
      <c r="N75" s="44"/>
      <c r="O75" s="44">
        <v>4000</v>
      </c>
      <c r="P75" s="45">
        <f si="19" t="shared"/>
        <v>264000</v>
      </c>
    </row>
    <row customFormat="1" r="76" s="47" spans="1:16" x14ac:dyDescent="0.2">
      <c r="A76" s="62" t="s">
        <v>25</v>
      </c>
      <c r="B76" s="63" t="s">
        <v>53</v>
      </c>
      <c r="C76" s="58" t="n">
        <f>+'FANF XXX-DO NOT USE'!C76+'FANF Client 1'!C76+'FANF Client 2'!C76+'FANF Client 3'!C76</f>
        <v>2.0</v>
      </c>
      <c r="D76" s="58" t="n">
        <f>+'FANF XXX-DO NOT USE'!D76+'FANF Client 1'!D76+'FANF Client 2'!D76+'FANF Client 3'!D76</f>
        <v>0.0</v>
      </c>
      <c r="E76" s="58" t="n">
        <f>+'FANF XXX-DO NOT USE'!E76+'FANF Client 1'!E76+'FANF Client 2'!E76+'FANF Client 3'!E76</f>
        <v>26328.0</v>
      </c>
      <c r="F76" s="58" t="n">
        <f>+'FANF XXX-DO NOT USE'!F76+'FANF Client 1'!F76+'FANF Client 2'!F76+'FANF Client 3'!F76</f>
        <v>62.0</v>
      </c>
      <c r="G76" s="58" t="n">
        <f>+'FANF XXX-DO NOT USE'!G76+'FANF Client 1'!G76+'FANF Client 2'!G76+'FANF Client 3'!G76</f>
        <v>0.0</v>
      </c>
      <c r="H76" s="58" t="n">
        <f>+'FANF XXX-DO NOT USE'!H76+'FANF Client 1'!H76+'FANF Client 2'!H76+'FANF Client 3'!H76</f>
        <v>2672272.0</v>
      </c>
      <c r="I76" s="58" t="n">
        <f>+'FANF XXX-DO NOT USE'!I76+'FANF Client 1'!I76+'FANF Client 2'!I76+'FANF Client 3'!I76</f>
        <v>2.0</v>
      </c>
      <c r="J76" s="58" t="n">
        <f>+'FANF XXX-DO NOT USE'!J76+'FANF Client 1'!J76+'FANF Client 2'!J76+'FANF Client 3'!J76</f>
        <v>0.0</v>
      </c>
      <c r="K76" s="58" t="n">
        <f>+'FANF XXX-DO NOT USE'!K76+'FANF Client 1'!K76+'FANF Client 2'!K76+'FANF Client 3'!K76</f>
        <v>2632862.0</v>
      </c>
      <c r="L76" s="44"/>
      <c r="M76" s="58" t="n">
        <f si="18" t="shared"/>
        <v>5331462.0</v>
      </c>
      <c r="N76" s="44"/>
      <c r="O76" s="44">
        <v>8000</v>
      </c>
      <c r="P76" s="45">
        <f si="19" t="shared"/>
        <v>528000</v>
      </c>
    </row>
    <row customFormat="1" r="77" s="47" spans="1:16" x14ac:dyDescent="0.2">
      <c r="A77" s="62" t="s">
        <v>27</v>
      </c>
      <c r="B77" s="63" t="s">
        <v>54</v>
      </c>
      <c r="C77" s="58" t="n">
        <f>+'FANF XXX-DO NOT USE'!C77+'FANF Client 1'!C77+'FANF Client 2'!C77+'FANF Client 3'!C77</f>
        <v>2.0</v>
      </c>
      <c r="D77" s="58" t="n">
        <f>+'FANF XXX-DO NOT USE'!D77+'FANF Client 1'!D77+'FANF Client 2'!D77+'FANF Client 3'!D77</f>
        <v>0.0</v>
      </c>
      <c r="E77" s="58" t="n">
        <f>+'FANF XXX-DO NOT USE'!E77+'FANF Client 1'!E77+'FANF Client 2'!E77+'FANF Client 3'!E77</f>
        <v>62626.0</v>
      </c>
      <c r="F77" s="58" t="n">
        <f>+'FANF XXX-DO NOT USE'!F77+'FANF Client 1'!F77+'FANF Client 2'!F77+'FANF Client 3'!F77</f>
        <v>2.0</v>
      </c>
      <c r="G77" s="58" t="n">
        <f>+'FANF XXX-DO NOT USE'!G77+'FANF Client 1'!G77+'FANF Client 2'!G77+'FANF Client 3'!G77</f>
        <v>0.0</v>
      </c>
      <c r="H77" s="58" t="n">
        <f>+'FANF XXX-DO NOT USE'!H77+'FANF Client 1'!H77+'FANF Client 2'!H77+'FANF Client 3'!H77</f>
        <v>2683308.0</v>
      </c>
      <c r="I77" s="58" t="n">
        <f>+'FANF XXX-DO NOT USE'!I77+'FANF Client 1'!I77+'FANF Client 2'!I77+'FANF Client 3'!I77</f>
        <v>2.0</v>
      </c>
      <c r="J77" s="58" t="n">
        <f>+'FANF XXX-DO NOT USE'!J77+'FANF Client 1'!J77+'FANF Client 2'!J77+'FANF Client 3'!J77</f>
        <v>0.0</v>
      </c>
      <c r="K77" s="58" t="n">
        <f>+'FANF XXX-DO NOT USE'!K77+'FANF Client 1'!K77+'FANF Client 2'!K77+'FANF Client 3'!K77</f>
        <v>263286.0</v>
      </c>
      <c r="L77" s="44"/>
      <c r="M77" s="58" t="n">
        <f si="18" t="shared"/>
        <v>3009220.0</v>
      </c>
      <c r="N77" s="44"/>
      <c r="O77" s="44">
        <v>16000</v>
      </c>
      <c r="P77" s="45">
        <f si="19" t="shared"/>
        <v>96000</v>
      </c>
    </row>
    <row customFormat="1" r="78" s="47" spans="1:16" x14ac:dyDescent="0.2">
      <c r="A78" s="62" t="s">
        <v>29</v>
      </c>
      <c r="B78" s="63" t="s">
        <v>55</v>
      </c>
      <c r="C78" s="58" t="n">
        <f>+'FANF XXX-DO NOT USE'!C78+'FANF Client 1'!C78+'FANF Client 2'!C78+'FANF Client 3'!C78</f>
        <v>2.0</v>
      </c>
      <c r="D78" s="58" t="n">
        <f>+'FANF XXX-DO NOT USE'!D78+'FANF Client 1'!D78+'FANF Client 2'!D78+'FANF Client 3'!D78</f>
        <v>0.0</v>
      </c>
      <c r="E78" s="58" t="n">
        <f>+'FANF XXX-DO NOT USE'!E78+'FANF Client 1'!E78+'FANF Client 2'!E78+'FANF Client 3'!E78</f>
        <v>1292862.0</v>
      </c>
      <c r="F78" s="58" t="n">
        <f>+'FANF XXX-DO NOT USE'!F78+'FANF Client 1'!F78+'FANF Client 2'!F78+'FANF Client 3'!F78</f>
        <v>2.0</v>
      </c>
      <c r="G78" s="58" t="n">
        <f>+'FANF XXX-DO NOT USE'!G78+'FANF Client 1'!G78+'FANF Client 2'!G78+'FANF Client 3'!G78</f>
        <v>0.0</v>
      </c>
      <c r="H78" s="58" t="n">
        <f>+'FANF XXX-DO NOT USE'!H78+'FANF Client 1'!H78+'FANF Client 2'!H78+'FANF Client 3'!H78</f>
        <v>272862.0</v>
      </c>
      <c r="I78" s="58" t="n">
        <f>+'FANF XXX-DO NOT USE'!I78+'FANF Client 1'!I78+'FANF Client 2'!I78+'FANF Client 3'!I78</f>
        <v>130.0</v>
      </c>
      <c r="J78" s="58" t="n">
        <f>+'FANF XXX-DO NOT USE'!J78+'FANF Client 1'!J78+'FANF Client 2'!J78+'FANF Client 3'!J78</f>
        <v>0.0</v>
      </c>
      <c r="K78" s="58" t="n">
        <f>+'FANF XXX-DO NOT USE'!K78+'FANF Client 1'!K78+'FANF Client 2'!K78+'FANF Client 3'!K78</f>
        <v>272826.0</v>
      </c>
      <c r="L78" s="44"/>
      <c r="M78" s="58" t="n">
        <f si="18" t="shared"/>
        <v>1838550.0</v>
      </c>
      <c r="N78" s="44"/>
      <c r="O78" s="44">
        <v>45000</v>
      </c>
      <c r="P78" s="45">
        <f si="19" t="shared"/>
        <v>6030000</v>
      </c>
    </row>
    <row customFormat="1" r="79" s="47" spans="1:16" x14ac:dyDescent="0.2">
      <c r="A79" s="62" t="s">
        <v>31</v>
      </c>
      <c r="B79" s="63" t="s">
        <v>56</v>
      </c>
      <c r="C79" s="58" t="n">
        <f>+'FANF XXX-DO NOT USE'!C79+'FANF Client 1'!C79+'FANF Client 2'!C79+'FANF Client 3'!C79</f>
        <v>2.0</v>
      </c>
      <c r="D79" s="58" t="n">
        <f>+'FANF XXX-DO NOT USE'!D79+'FANF Client 1'!D79+'FANF Client 2'!D79+'FANF Client 3'!D79</f>
        <v>0.0</v>
      </c>
      <c r="E79" s="58" t="n">
        <f>+'FANF XXX-DO NOT USE'!E79+'FANF Client 1'!E79+'FANF Client 2'!E79+'FANF Client 3'!E79</f>
        <v>128266.0</v>
      </c>
      <c r="F79" s="58" t="n">
        <f>+'FANF XXX-DO NOT USE'!F79+'FANF Client 1'!F79+'FANF Client 2'!F79+'FANF Client 3'!F79</f>
        <v>2.0</v>
      </c>
      <c r="G79" s="58" t="n">
        <f>+'FANF XXX-DO NOT USE'!G79+'FANF Client 1'!G79+'FANF Client 2'!G79+'FANF Client 3'!G79</f>
        <v>0.0</v>
      </c>
      <c r="H79" s="58" t="n">
        <f>+'FANF XXX-DO NOT USE'!H79+'FANF Client 1'!H79+'FANF Client 2'!H79+'FANF Client 3'!H79</f>
        <v>268728.0</v>
      </c>
      <c r="I79" s="58" t="n">
        <f>+'FANF XXX-DO NOT USE'!I79+'FANF Client 1'!I79+'FANF Client 2'!I79+'FANF Client 3'!I79</f>
        <v>26.0</v>
      </c>
      <c r="J79" s="58" t="n">
        <f>+'FANF XXX-DO NOT USE'!J79+'FANF Client 1'!J79+'FANF Client 2'!J79+'FANF Client 3'!J79</f>
        <v>0.0</v>
      </c>
      <c r="K79" s="58" t="n">
        <f>+'FANF XXX-DO NOT USE'!K79+'FANF Client 1'!K79+'FANF Client 2'!K79+'FANF Client 3'!K79</f>
        <v>5319372.0</v>
      </c>
      <c r="L79" s="44"/>
      <c r="M79" s="58" t="n">
        <f si="18" t="shared"/>
        <v>5716366.0</v>
      </c>
      <c r="N79" s="44"/>
      <c r="O79" s="44">
        <v>70000</v>
      </c>
      <c r="P79" s="45">
        <f si="19" t="shared"/>
        <v>2100000</v>
      </c>
    </row>
    <row customFormat="1" ht="15" r="80" s="50" spans="1:16" x14ac:dyDescent="0.25">
      <c r="A80" s="95" t="s">
        <v>57</v>
      </c>
      <c r="B80" s="95"/>
      <c r="C80" s="83" t="n">
        <f>SUM(C65:C79)</f>
        <v>2406.0</v>
      </c>
      <c r="D80" s="83"/>
      <c r="E80" s="83" t="n">
        <f>SUM(E65:E79)</f>
        <v>2476800.0</v>
      </c>
      <c r="F80" s="83" t="n">
        <f>SUM(F65:F79)</f>
        <v>1020.0</v>
      </c>
      <c r="G80" s="83"/>
      <c r="H80" s="83" t="n">
        <f>SUM(H65:H79)</f>
        <v>1.518298E7</v>
      </c>
      <c r="I80" s="83" t="n">
        <f>SUM(I65:I79)</f>
        <v>5014.0</v>
      </c>
      <c r="J80" s="83"/>
      <c r="K80" s="83" t="n">
        <f>SUM(K65:K79)</f>
        <v>2.0791854E7</v>
      </c>
      <c r="L80" s="93"/>
      <c r="M80" s="83" t="n">
        <f>SUM(M65:M79)</f>
        <v>3.8451634E7</v>
      </c>
      <c r="N80" s="83"/>
      <c r="O80" s="83"/>
      <c r="P80" s="94">
        <f>SUM(P65:P79)</f>
        <v>9443216.0280000009</v>
      </c>
    </row>
    <row ht="15" r="81" spans="1:16" x14ac:dyDescent="0.25">
      <c r="A81" s="8"/>
      <c r="B81" s="7"/>
      <c r="C81" s="25"/>
      <c r="E81" s="25"/>
      <c r="F81" s="25"/>
      <c r="H81" s="25"/>
      <c r="I81" s="25"/>
      <c r="K81" s="25"/>
      <c r="M81" s="25"/>
      <c r="O81" s="47"/>
      <c r="P81" s="53"/>
    </row>
    <row ht="15" r="82" spans="1:16" x14ac:dyDescent="0.25">
      <c r="A82" s="8"/>
      <c r="B82" s="7"/>
      <c r="K82" s="25"/>
      <c r="M82" s="25"/>
      <c r="O82" s="47"/>
      <c r="P82" s="54">
        <f>'FANF XXX-DO NOT USE'!P80+'FANF Client 1'!P80+'FANF Client 2'!P80+'FANF Client 3'!P80</f>
        <v>9443216.0280000009</v>
      </c>
    </row>
    <row customFormat="1" ht="15" r="83" s="13" spans="1:16" x14ac:dyDescent="0.25">
      <c r="A83" s="6" t="s">
        <v>2</v>
      </c>
      <c r="B83" s="6" t="s">
        <v>2</v>
      </c>
      <c r="C83" s="186" t="s">
        <v>3</v>
      </c>
      <c r="D83" s="186"/>
      <c r="E83" s="186"/>
      <c r="F83" s="187" t="s">
        <v>4</v>
      </c>
      <c r="G83" s="186"/>
      <c r="H83" s="186"/>
      <c r="I83" s="187" t="s">
        <v>5</v>
      </c>
      <c r="J83" s="186"/>
      <c r="K83" s="186"/>
      <c r="L83" s="188" t="s">
        <v>6</v>
      </c>
      <c r="M83" s="189"/>
      <c r="O83" s="52"/>
      <c r="P83" s="52"/>
    </row>
    <row customFormat="1" ht="28.5" r="84" s="13" spans="1:16" x14ac:dyDescent="0.25">
      <c r="A84" s="6" t="s">
        <v>2</v>
      </c>
      <c r="B84" s="6" t="s">
        <v>2</v>
      </c>
      <c r="C84" s="6" t="s">
        <v>63</v>
      </c>
      <c r="E84" s="6" t="s">
        <v>65</v>
      </c>
      <c r="F84" s="6" t="s">
        <v>8</v>
      </c>
      <c r="H84" s="6" t="s">
        <v>9</v>
      </c>
      <c r="I84" s="6" t="s">
        <v>8</v>
      </c>
      <c r="K84" s="6" t="s">
        <v>9</v>
      </c>
      <c r="L84" s="6" t="s">
        <v>8</v>
      </c>
      <c r="M84" s="6" t="s">
        <v>9</v>
      </c>
      <c r="O84" s="52"/>
      <c r="P84" s="52"/>
    </row>
    <row customFormat="1" ht="15" r="85" s="50" spans="1:16" x14ac:dyDescent="0.25">
      <c r="A85" s="70" t="s">
        <v>58</v>
      </c>
      <c r="B85" s="70" t="s">
        <v>2</v>
      </c>
      <c r="C85" s="96" t="n">
        <f>C29+C57+C80</f>
        <v>6594.0</v>
      </c>
      <c r="D85" s="97"/>
      <c r="E85" s="96" t="n">
        <f>E29+E57+E80</f>
        <v>1.88965216E8</v>
      </c>
      <c r="F85" s="96" t="n">
        <f>F29+F57+F80</f>
        <v>4484.0</v>
      </c>
      <c r="G85" s="97"/>
      <c r="H85" s="96" t="n">
        <f>H29+H57+H80</f>
        <v>3.9176344E8</v>
      </c>
      <c r="I85" s="96" t="n">
        <f>I29+I57+I80</f>
        <v>8034.0</v>
      </c>
      <c r="J85" s="97"/>
      <c r="K85" s="96" t="n">
        <f>K29+K57+K80</f>
        <v>9.10050202E8</v>
      </c>
      <c r="L85" s="96" t="n">
        <f>C85+F85+I85</f>
        <v>19112.0</v>
      </c>
      <c r="M85" s="96" t="n">
        <f>E85+H85+K85</f>
        <v>1.490778858E9</v>
      </c>
      <c r="N85" s="97"/>
      <c r="O85" s="97"/>
      <c r="P85" s="98">
        <f>P29+P57+P80</f>
        <v>9604134.0280000009</v>
      </c>
    </row>
    <row r="86" spans="1:16" x14ac:dyDescent="0.2">
      <c r="C86" s="25"/>
      <c r="E86" s="25"/>
      <c r="F86" s="25"/>
      <c r="H86" s="25"/>
      <c r="I86" s="25"/>
      <c r="K86" s="25"/>
      <c r="L86" s="25"/>
      <c r="M86" s="25"/>
    </row>
    <row r="87" spans="1:16" x14ac:dyDescent="0.2">
      <c r="C87" s="25"/>
      <c r="E87" s="25"/>
      <c r="F87" s="25"/>
      <c r="H87" s="25"/>
      <c r="I87" s="25"/>
      <c r="K87" s="25"/>
      <c r="L87" s="25">
        <f>L85-I80-F80-C80-I57-F57-C57-I29-F29-C29</f>
        <v>0</v>
      </c>
      <c r="M87" s="25">
        <f>M85-M80-M57-M29</f>
        <v>0</v>
      </c>
      <c r="P87" s="25">
        <f>'FANF XXX-DO NOT USE'!P85+'FANF Client 1'!P85+'FANF Client 2'!P85+'FANF Client 3'!P85</f>
        <v>9603876.0280000009</v>
      </c>
    </row>
    <row customHeight="1" ht="25.5" r="89" spans="1:16" x14ac:dyDescent="0.2">
      <c r="A89" s="190" t="s">
        <v>68</v>
      </c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</row>
    <row r="90" spans="1:16" x14ac:dyDescent="0.2">
      <c r="A90" s="191"/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3"/>
    </row>
    <row r="91" spans="1:16" x14ac:dyDescent="0.2">
      <c r="A91" s="194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6"/>
    </row>
    <row r="92" spans="1:16" x14ac:dyDescent="0.2">
      <c r="A92" s="194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6"/>
    </row>
    <row r="93" spans="1:16" x14ac:dyDescent="0.2">
      <c r="A93" s="194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6"/>
    </row>
    <row r="94" spans="1:16" x14ac:dyDescent="0.2">
      <c r="A94" s="194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6"/>
    </row>
    <row r="95" spans="1:16" x14ac:dyDescent="0.2">
      <c r="A95" s="194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6"/>
    </row>
    <row r="96" spans="1:16" x14ac:dyDescent="0.2">
      <c r="A96" s="197"/>
      <c r="B96" s="198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9"/>
    </row>
  </sheetData>
  <mergeCells count="20">
    <mergeCell ref="A89:M89"/>
    <mergeCell ref="A90:M96"/>
    <mergeCell ref="O7:P7"/>
    <mergeCell ref="C35:E35"/>
    <mergeCell ref="F35:H35"/>
    <mergeCell ref="I35:K35"/>
    <mergeCell ref="L35:M35"/>
    <mergeCell ref="C63:E63"/>
    <mergeCell ref="F63:H63"/>
    <mergeCell ref="I63:K63"/>
    <mergeCell ref="L63:M63"/>
    <mergeCell ref="C83:E83"/>
    <mergeCell ref="F83:H83"/>
    <mergeCell ref="I83:K83"/>
    <mergeCell ref="L83:M83"/>
    <mergeCell ref="A4:M4"/>
    <mergeCell ref="C7:E7"/>
    <mergeCell ref="F7:H7"/>
    <mergeCell ref="I7:K7"/>
    <mergeCell ref="L7:M7"/>
  </mergeCells>
  <conditionalFormatting sqref="P82">
    <cfRule dxfId="139" operator="equal" priority="21" type="cellIs">
      <formula>$P$80</formula>
    </cfRule>
  </conditionalFormatting>
  <conditionalFormatting sqref="P61">
    <cfRule dxfId="138" operator="equal" priority="20" type="cellIs">
      <formula>$P$57</formula>
    </cfRule>
  </conditionalFormatting>
  <conditionalFormatting sqref="P33">
    <cfRule dxfId="137" operator="equal" priority="19" type="cellIs">
      <formula>$P$29</formula>
    </cfRule>
  </conditionalFormatting>
  <conditionalFormatting sqref="M27:M28 M9:M25 N9:N28 O9:O27 P9:P26 A9:L28">
    <cfRule dxfId="136" priority="18" type="expression">
      <formula>MOD(ROW(),2)=0</formula>
    </cfRule>
  </conditionalFormatting>
  <conditionalFormatting sqref="P37:P54 Q37:Q56 A37:A55 N37:N56 O37:O40 O43:O56 B37:B56 L37:M54">
    <cfRule dxfId="135" priority="17" type="expression">
      <formula>MOD(ROW(),2)=0</formula>
    </cfRule>
  </conditionalFormatting>
  <conditionalFormatting sqref="A66:P79 A65:B65 D65:P65">
    <cfRule dxfId="134" priority="16" type="expression">
      <formula>MOD(ROW(),2)=0</formula>
    </cfRule>
  </conditionalFormatting>
  <conditionalFormatting sqref="M26">
    <cfRule dxfId="133" priority="15" type="expression">
      <formula>MOD(ROW(),2)=0</formula>
    </cfRule>
  </conditionalFormatting>
  <conditionalFormatting sqref="P56">
    <cfRule dxfId="132" priority="14" type="expression">
      <formula>MOD(ROW(),2)=0</formula>
    </cfRule>
  </conditionalFormatting>
  <conditionalFormatting sqref="P55">
    <cfRule dxfId="131" priority="13" type="expression">
      <formula>MOD(ROW(),2)=0</formula>
    </cfRule>
  </conditionalFormatting>
  <conditionalFormatting sqref="M55">
    <cfRule dxfId="130" priority="12" type="expression">
      <formula>MOD(ROW(),2)=0</formula>
    </cfRule>
  </conditionalFormatting>
  <conditionalFormatting sqref="M56">
    <cfRule dxfId="129" priority="11" type="expression">
      <formula>MOD(ROW(),2)=0</formula>
    </cfRule>
  </conditionalFormatting>
  <conditionalFormatting sqref="L55:L56">
    <cfRule dxfId="128" priority="10" type="expression">
      <formula>MOD(ROW(),2)=0</formula>
    </cfRule>
  </conditionalFormatting>
  <conditionalFormatting sqref="A56">
    <cfRule dxfId="127" priority="9" type="expression">
      <formula>MOD(ROW(),2)=0</formula>
    </cfRule>
  </conditionalFormatting>
  <conditionalFormatting sqref="O41">
    <cfRule dxfId="126" priority="8" type="expression">
      <formula>MOD(ROW(),2)=0</formula>
    </cfRule>
  </conditionalFormatting>
  <conditionalFormatting sqref="O42">
    <cfRule dxfId="125" priority="7" type="expression">
      <formula>MOD(ROW(),2)=0</formula>
    </cfRule>
  </conditionalFormatting>
  <conditionalFormatting sqref="O28">
    <cfRule dxfId="124" priority="6" type="expression">
      <formula>MOD(ROW(),2)=0</formula>
    </cfRule>
  </conditionalFormatting>
  <conditionalFormatting sqref="P27">
    <cfRule dxfId="123" priority="5" type="expression">
      <formula>MOD(ROW(),2)=0</formula>
    </cfRule>
  </conditionalFormatting>
  <conditionalFormatting sqref="P28">
    <cfRule dxfId="122" priority="4" type="expression">
      <formula>MOD(ROW(),2)=0</formula>
    </cfRule>
  </conditionalFormatting>
  <conditionalFormatting sqref="C37:K56">
    <cfRule dxfId="121" priority="2" type="expression">
      <formula>MOD(ROW(),2)=0</formula>
    </cfRule>
  </conditionalFormatting>
  <conditionalFormatting sqref="C65:K79">
    <cfRule dxfId="120" priority="1" type="expression">
      <formula>MOD(ROW(),2)=0</formula>
    </cfRule>
  </conditionalFormatting>
  <printOptions gridLines="1"/>
  <pageMargins bottom="0.78740157480314998" footer="0.31496062992126" header="0.31496062992126" left="0.70866141732283505" right="0.70866141732283505" top="0.78740157480314998"/>
  <pageSetup orientation="landscape" paperSize="5" r:id="rId1" scale="60"/>
  <headerFooter>
    <oddFooter><![CDATA[&C&"Calibri"&11&K000000&"Calibri"&11&K000000&"Calibri"&11&K000000&"Calibri"&11&K000000&"Calibri"&11&K000000&"Calibri"&11&K000000&"Calibri"&11&K000000&"arial unicode ms,Regular"For internal use only]]></oddFooter>
    <evenFooter>&amp;C&amp;"arial unicode ms,Regular"For internal use only</evenFooter>
    <firstFooter>&amp;C&amp;"arial unicode ms,Regular"For internal use only</firstFooter>
  </headerFooter>
  <rowBreaks count="2" manualBreakCount="2">
    <brk id="32" man="1" max="16383"/>
    <brk id="60" man="1" max="16383"/>
  </rowBreaks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A1:Q89"/>
  <sheetViews>
    <sheetView showGridLines="0" topLeftCell="A34" workbookViewId="0" zoomScale="80" zoomScaleNormal="80">
      <selection activeCell="C70" sqref="C70"/>
    </sheetView>
  </sheetViews>
  <sheetFormatPr defaultColWidth="11.42578125" defaultRowHeight="14.25" x14ac:dyDescent="0.2"/>
  <cols>
    <col min="1" max="1" bestFit="true" customWidth="true" style="10" width="18.7109375" collapsed="true"/>
    <col min="2" max="2" customWidth="true" style="10" width="29.5703125" collapsed="true"/>
    <col min="3" max="4" customWidth="true" style="10" width="15.7109375" collapsed="true"/>
    <col min="5" max="5" bestFit="true" customWidth="true" style="10" width="17.0" collapsed="true"/>
    <col min="6" max="7" customWidth="true" style="10" width="15.7109375" collapsed="true"/>
    <col min="8" max="8" bestFit="true" customWidth="true" style="10" width="17.0" collapsed="true"/>
    <col min="9" max="10" customWidth="true" style="10" width="15.7109375" collapsed="true"/>
    <col min="11" max="11" bestFit="true" customWidth="true" style="10" width="17.0" collapsed="true"/>
    <col min="12" max="12" customWidth="true" style="10" width="15.7109375" collapsed="true"/>
    <col min="13" max="13" customWidth="true" style="10" width="16.85546875" collapsed="true"/>
    <col min="14" max="14" customWidth="true" style="10" width="3.7109375" collapsed="true"/>
    <col min="15" max="15" customWidth="true" style="10" width="10.85546875" collapsed="true"/>
    <col min="16" max="16" customWidth="true" style="10" width="15.5703125" collapsed="true"/>
    <col min="17" max="16384" style="10" width="11.42578125" collapsed="true"/>
  </cols>
  <sheetData>
    <row customFormat="1" ht="16.5" r="1" s="9" spans="1:16" x14ac:dyDescent="0.25">
      <c r="A1" s="41" t="s">
        <v>80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6" x14ac:dyDescent="0.2">
      <c r="A2" s="32"/>
      <c r="B2" s="32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</row>
    <row ht="15" r="3" spans="1:16" x14ac:dyDescent="0.25">
      <c r="A3" s="34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ht="15" r="4" spans="1:16" x14ac:dyDescent="0.25">
      <c r="A4" s="185" t="s">
        <v>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</row>
    <row ht="15" r="5" spans="1:16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ht="15" r="6" spans="1:16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customFormat="1" customHeight="1" ht="15" r="7" s="12" spans="1:16" x14ac:dyDescent="0.25">
      <c r="A7" s="11" t="s">
        <v>2</v>
      </c>
      <c r="B7" s="11" t="s">
        <v>2</v>
      </c>
      <c r="C7" s="186" t="s">
        <v>3</v>
      </c>
      <c r="D7" s="186"/>
      <c r="E7" s="186"/>
      <c r="F7" s="187" t="s">
        <v>4</v>
      </c>
      <c r="G7" s="186"/>
      <c r="H7" s="186"/>
      <c r="I7" s="187" t="s">
        <v>5</v>
      </c>
      <c r="J7" s="186"/>
      <c r="K7" s="186"/>
      <c r="L7" s="188" t="s">
        <v>6</v>
      </c>
      <c r="M7" s="189"/>
      <c r="O7" s="17"/>
      <c r="P7" s="17"/>
    </row>
    <row customFormat="1" customHeight="1" ht="30" r="8" s="12" spans="1:16" x14ac:dyDescent="0.25">
      <c r="A8" s="6" t="s">
        <v>2</v>
      </c>
      <c r="B8" s="6" t="s">
        <v>7</v>
      </c>
      <c r="C8" s="26" t="s">
        <v>63</v>
      </c>
      <c r="D8" s="26" t="s">
        <v>64</v>
      </c>
      <c r="E8" s="26" t="s">
        <v>65</v>
      </c>
      <c r="F8" s="26" t="s">
        <v>63</v>
      </c>
      <c r="G8" s="26" t="s">
        <v>64</v>
      </c>
      <c r="H8" s="26" t="s">
        <v>65</v>
      </c>
      <c r="I8" s="26" t="s">
        <v>63</v>
      </c>
      <c r="J8" s="26" t="s">
        <v>64</v>
      </c>
      <c r="K8" s="26" t="s">
        <v>65</v>
      </c>
      <c r="L8" s="26" t="s">
        <v>66</v>
      </c>
      <c r="M8" s="26" t="s">
        <v>65</v>
      </c>
      <c r="O8" s="26" t="s">
        <v>69</v>
      </c>
      <c r="P8" s="26" t="s">
        <v>72</v>
      </c>
    </row>
    <row ht="15" r="9" spans="1:16" x14ac:dyDescent="0.25">
      <c r="A9" s="7" t="s">
        <v>10</v>
      </c>
      <c r="B9" s="27">
        <v>1</v>
      </c>
      <c r="C9" s="180"/>
      <c r="D9" s="180"/>
      <c r="E9" s="180"/>
      <c r="F9" s="180"/>
      <c r="G9" s="180"/>
      <c r="H9" s="180"/>
      <c r="I9" s="180"/>
      <c r="J9" s="180"/>
      <c r="K9" s="180"/>
      <c r="L9" s="23">
        <f ref="L9:L29" si="0" t="shared">D9+G9+J9</f>
        <v>0</v>
      </c>
      <c r="M9" s="23">
        <f ref="M9:M29" si="1" t="shared">E9+H9+K9</f>
        <v>0</v>
      </c>
      <c r="O9" s="150">
        <f>+'FANF TOTAL'!O9</f>
        <v>2.9</v>
      </c>
      <c r="P9" s="64">
        <f>ROUND(L9*O9,0)</f>
        <v>0</v>
      </c>
    </row>
    <row ht="15" r="10" spans="1:16" x14ac:dyDescent="0.25">
      <c r="A10" s="7" t="s">
        <v>11</v>
      </c>
      <c r="B10" s="27">
        <v>2</v>
      </c>
      <c r="C10" s="180"/>
      <c r="D10" s="180"/>
      <c r="E10" s="180"/>
      <c r="F10" s="180"/>
      <c r="G10" s="180"/>
      <c r="H10" s="180"/>
      <c r="I10" s="180"/>
      <c r="J10" s="180"/>
      <c r="K10" s="180"/>
      <c r="L10" s="23">
        <f si="0" t="shared"/>
        <v>0</v>
      </c>
      <c r="M10" s="23">
        <f si="1" t="shared"/>
        <v>0</v>
      </c>
      <c r="O10" s="150">
        <f>+'FANF TOTAL'!O10</f>
        <v>2.9</v>
      </c>
      <c r="P10" s="66">
        <f ref="P10:P25" si="2" t="shared">ROUND(L10*O10,0)</f>
        <v>0</v>
      </c>
    </row>
    <row ht="15" r="11" spans="1:16" x14ac:dyDescent="0.25">
      <c r="A11" s="7" t="s">
        <v>12</v>
      </c>
      <c r="B11" s="27">
        <v>3</v>
      </c>
      <c r="C11" s="180"/>
      <c r="D11" s="180"/>
      <c r="E11" s="180"/>
      <c r="F11" s="180"/>
      <c r="G11" s="180"/>
      <c r="H11" s="180"/>
      <c r="I11" s="180"/>
      <c r="J11" s="180"/>
      <c r="K11" s="180"/>
      <c r="L11" s="23">
        <f si="0" t="shared"/>
        <v>0</v>
      </c>
      <c r="M11" s="23">
        <f si="1" t="shared"/>
        <v>0</v>
      </c>
      <c r="O11" s="150">
        <f>+'FANF TOTAL'!O11</f>
        <v>2.9</v>
      </c>
      <c r="P11" s="66">
        <f si="2" t="shared"/>
        <v>0</v>
      </c>
    </row>
    <row ht="15" r="12" spans="1:16" x14ac:dyDescent="0.25">
      <c r="A12" s="7" t="s">
        <v>13</v>
      </c>
      <c r="B12" s="27">
        <v>4</v>
      </c>
      <c r="C12" s="180"/>
      <c r="D12" s="180"/>
      <c r="E12" s="180"/>
      <c r="F12" s="180"/>
      <c r="G12" s="180"/>
      <c r="H12" s="180"/>
      <c r="I12" s="180"/>
      <c r="J12" s="180"/>
      <c r="K12" s="180"/>
      <c r="L12" s="23">
        <f si="0" t="shared"/>
        <v>0</v>
      </c>
      <c r="M12" s="23">
        <f si="1" t="shared"/>
        <v>0</v>
      </c>
      <c r="O12" s="150">
        <f>+'FANF TOTAL'!O12</f>
        <v>4</v>
      </c>
      <c r="P12" s="66">
        <f si="2" t="shared"/>
        <v>0</v>
      </c>
    </row>
    <row ht="15" r="13" spans="1:16" x14ac:dyDescent="0.25">
      <c r="A13" s="7" t="s">
        <v>14</v>
      </c>
      <c r="B13" s="27">
        <v>5</v>
      </c>
      <c r="C13" s="180"/>
      <c r="D13" s="180"/>
      <c r="E13" s="180"/>
      <c r="F13" s="180"/>
      <c r="G13" s="180"/>
      <c r="H13" s="180"/>
      <c r="I13" s="180"/>
      <c r="J13" s="180"/>
      <c r="K13" s="180"/>
      <c r="L13" s="23">
        <f si="0" t="shared"/>
        <v>0</v>
      </c>
      <c r="M13" s="23">
        <f si="1" t="shared"/>
        <v>0</v>
      </c>
      <c r="O13" s="150">
        <f>+'FANF TOTAL'!O13</f>
        <v>4</v>
      </c>
      <c r="P13" s="66">
        <f si="2" t="shared"/>
        <v>0</v>
      </c>
    </row>
    <row ht="15" r="14" spans="1:16" x14ac:dyDescent="0.25">
      <c r="A14" s="7" t="s">
        <v>15</v>
      </c>
      <c r="B14" s="28" t="s">
        <v>59</v>
      </c>
      <c r="C14" s="180"/>
      <c r="D14" s="180"/>
      <c r="E14" s="180"/>
      <c r="F14" s="180"/>
      <c r="G14" s="180"/>
      <c r="H14" s="180"/>
      <c r="I14" s="180"/>
      <c r="J14" s="180"/>
      <c r="K14" s="180"/>
      <c r="L14" s="23">
        <f si="0" t="shared"/>
        <v>0</v>
      </c>
      <c r="M14" s="23">
        <f si="1" t="shared"/>
        <v>0</v>
      </c>
      <c r="O14" s="150">
        <f>+'FANF TOTAL'!O14</f>
        <v>4</v>
      </c>
      <c r="P14" s="66">
        <f si="2" t="shared"/>
        <v>0</v>
      </c>
    </row>
    <row ht="15" r="15" spans="1:16" x14ac:dyDescent="0.25">
      <c r="A15" s="7" t="s">
        <v>16</v>
      </c>
      <c r="B15" s="29" t="s">
        <v>60</v>
      </c>
      <c r="C15" s="180"/>
      <c r="D15" s="180"/>
      <c r="E15" s="180"/>
      <c r="F15" s="180"/>
      <c r="G15" s="180"/>
      <c r="H15" s="180"/>
      <c r="I15" s="180"/>
      <c r="J15" s="180"/>
      <c r="K15" s="180"/>
      <c r="L15" s="23">
        <f si="0" t="shared"/>
        <v>0</v>
      </c>
      <c r="M15" s="23">
        <f si="1" t="shared"/>
        <v>0</v>
      </c>
      <c r="O15" s="150">
        <f>+'FANF TOTAL'!O15</f>
        <v>5</v>
      </c>
      <c r="P15" s="66">
        <f si="2" t="shared"/>
        <v>0</v>
      </c>
    </row>
    <row ht="15" r="16" spans="1:16" x14ac:dyDescent="0.25">
      <c r="A16" s="7" t="s">
        <v>17</v>
      </c>
      <c r="B16" s="27" t="s">
        <v>18</v>
      </c>
      <c r="C16" s="180"/>
      <c r="D16" s="180"/>
      <c r="E16" s="180"/>
      <c r="F16" s="180"/>
      <c r="G16" s="180"/>
      <c r="H16" s="180"/>
      <c r="I16" s="180"/>
      <c r="J16" s="180"/>
      <c r="K16" s="180"/>
      <c r="L16" s="23">
        <f si="0" t="shared"/>
        <v>0</v>
      </c>
      <c r="M16" s="23">
        <f si="1" t="shared"/>
        <v>0</v>
      </c>
      <c r="O16" s="150">
        <f>+'FANF TOTAL'!O16</f>
        <v>5</v>
      </c>
      <c r="P16" s="66">
        <f si="2" t="shared"/>
        <v>0</v>
      </c>
    </row>
    <row ht="15" r="17" spans="1:16" x14ac:dyDescent="0.25">
      <c r="A17" s="7" t="s">
        <v>19</v>
      </c>
      <c r="B17" s="27" t="s">
        <v>20</v>
      </c>
      <c r="C17" s="180"/>
      <c r="D17" s="180"/>
      <c r="E17" s="180"/>
      <c r="F17" s="180"/>
      <c r="G17" s="180"/>
      <c r="H17" s="180"/>
      <c r="I17" s="180"/>
      <c r="J17" s="180"/>
      <c r="K17" s="180"/>
      <c r="L17" s="23">
        <f si="0" t="shared"/>
        <v>0</v>
      </c>
      <c r="M17" s="23">
        <f si="1" t="shared"/>
        <v>0</v>
      </c>
      <c r="O17" s="150">
        <f>+'FANF TOTAL'!O17</f>
        <v>8</v>
      </c>
      <c r="P17" s="66">
        <f si="2" t="shared"/>
        <v>0</v>
      </c>
    </row>
    <row ht="15" r="18" spans="1:16" x14ac:dyDescent="0.25">
      <c r="A18" s="7" t="s">
        <v>21</v>
      </c>
      <c r="B18" s="27" t="s">
        <v>22</v>
      </c>
      <c r="C18" s="180"/>
      <c r="D18" s="180"/>
      <c r="E18" s="180"/>
      <c r="F18" s="180"/>
      <c r="G18" s="180"/>
      <c r="H18" s="180"/>
      <c r="I18" s="180"/>
      <c r="J18" s="180"/>
      <c r="K18" s="180"/>
      <c r="L18" s="23">
        <f si="0" t="shared"/>
        <v>0</v>
      </c>
      <c r="M18" s="23">
        <f si="1" t="shared"/>
        <v>0</v>
      </c>
      <c r="O18" s="150">
        <f>+'FANF TOTAL'!O18</f>
        <v>12</v>
      </c>
      <c r="P18" s="66">
        <f si="2" t="shared"/>
        <v>0</v>
      </c>
    </row>
    <row ht="15" r="19" spans="1:16" x14ac:dyDescent="0.25">
      <c r="A19" s="7" t="s">
        <v>23</v>
      </c>
      <c r="B19" s="27" t="s">
        <v>24</v>
      </c>
      <c r="C19" s="180"/>
      <c r="D19" s="180"/>
      <c r="E19" s="180"/>
      <c r="F19" s="180"/>
      <c r="G19" s="180"/>
      <c r="H19" s="180"/>
      <c r="I19" s="180"/>
      <c r="J19" s="180"/>
      <c r="K19" s="180"/>
      <c r="L19" s="23">
        <f si="0" t="shared"/>
        <v>0</v>
      </c>
      <c r="M19" s="23">
        <f si="1" t="shared"/>
        <v>0</v>
      </c>
      <c r="O19" s="150">
        <f>+'FANF TOTAL'!O19</f>
        <v>18</v>
      </c>
      <c r="P19" s="66">
        <f si="2" t="shared"/>
        <v>0</v>
      </c>
    </row>
    <row ht="15" r="20" spans="1:16" x14ac:dyDescent="0.25">
      <c r="A20" s="7" t="s">
        <v>25</v>
      </c>
      <c r="B20" s="27" t="s">
        <v>26</v>
      </c>
      <c r="C20" s="180"/>
      <c r="D20" s="180"/>
      <c r="E20" s="180"/>
      <c r="F20" s="180"/>
      <c r="G20" s="180"/>
      <c r="H20" s="180"/>
      <c r="I20" s="180"/>
      <c r="J20" s="180"/>
      <c r="K20" s="180"/>
      <c r="L20" s="23">
        <f si="0" t="shared"/>
        <v>0</v>
      </c>
      <c r="M20" s="23">
        <f si="1" t="shared"/>
        <v>0</v>
      </c>
      <c r="O20" s="150">
        <f>+'FANF TOTAL'!O20</f>
        <v>25</v>
      </c>
      <c r="P20" s="66">
        <f si="2" t="shared"/>
        <v>0</v>
      </c>
    </row>
    <row ht="15" r="21" spans="1:16" x14ac:dyDescent="0.25">
      <c r="A21" s="7" t="s">
        <v>27</v>
      </c>
      <c r="B21" s="27" t="s">
        <v>28</v>
      </c>
      <c r="C21" s="180"/>
      <c r="D21" s="180"/>
      <c r="E21" s="180"/>
      <c r="F21" s="180"/>
      <c r="G21" s="180"/>
      <c r="H21" s="180"/>
      <c r="I21" s="180"/>
      <c r="J21" s="180"/>
      <c r="K21" s="180"/>
      <c r="L21" s="23">
        <f si="0" t="shared"/>
        <v>0</v>
      </c>
      <c r="M21" s="23">
        <f si="1" t="shared"/>
        <v>0</v>
      </c>
      <c r="O21" s="150">
        <f>+'FANF TOTAL'!O21</f>
        <v>35</v>
      </c>
      <c r="P21" s="66">
        <f si="2" t="shared"/>
        <v>0</v>
      </c>
    </row>
    <row ht="15" r="22" spans="1:16" x14ac:dyDescent="0.25">
      <c r="A22" s="7" t="s">
        <v>29</v>
      </c>
      <c r="B22" s="27" t="s">
        <v>30</v>
      </c>
      <c r="C22" s="180"/>
      <c r="D22" s="180"/>
      <c r="E22" s="180"/>
      <c r="F22" s="180"/>
      <c r="G22" s="180"/>
      <c r="H22" s="180"/>
      <c r="I22" s="180"/>
      <c r="J22" s="180"/>
      <c r="K22" s="180"/>
      <c r="L22" s="23">
        <f si="0" t="shared"/>
        <v>0</v>
      </c>
      <c r="M22" s="23">
        <f si="1" t="shared"/>
        <v>0</v>
      </c>
      <c r="O22" s="150">
        <f>+'FANF TOTAL'!O22</f>
        <v>45</v>
      </c>
      <c r="P22" s="66">
        <f si="2" t="shared"/>
        <v>0</v>
      </c>
    </row>
    <row ht="15" r="23" spans="1:16" x14ac:dyDescent="0.25">
      <c r="A23" s="7" t="s">
        <v>31</v>
      </c>
      <c r="B23" s="27" t="s">
        <v>32</v>
      </c>
      <c r="C23" s="180"/>
      <c r="D23" s="180"/>
      <c r="E23" s="180"/>
      <c r="F23" s="180"/>
      <c r="G23" s="180"/>
      <c r="H23" s="180"/>
      <c r="I23" s="180"/>
      <c r="J23" s="180"/>
      <c r="K23" s="180"/>
      <c r="L23" s="23">
        <f si="0" t="shared"/>
        <v>0</v>
      </c>
      <c r="M23" s="23">
        <f si="1" t="shared"/>
        <v>0</v>
      </c>
      <c r="O23" s="150">
        <f>+'FANF TOTAL'!O23</f>
        <v>55</v>
      </c>
      <c r="P23" s="66">
        <f si="2" t="shared"/>
        <v>0</v>
      </c>
    </row>
    <row ht="15" r="24" spans="1:16" x14ac:dyDescent="0.25">
      <c r="A24" s="7" t="s">
        <v>33</v>
      </c>
      <c r="B24" s="27" t="s">
        <v>34</v>
      </c>
      <c r="C24" s="180"/>
      <c r="D24" s="180"/>
      <c r="E24" s="180"/>
      <c r="F24" s="180"/>
      <c r="G24" s="180"/>
      <c r="H24" s="180"/>
      <c r="I24" s="180"/>
      <c r="J24" s="180"/>
      <c r="K24" s="180"/>
      <c r="L24" s="23">
        <f si="0" t="shared"/>
        <v>0</v>
      </c>
      <c r="M24" s="23">
        <f si="1" t="shared"/>
        <v>0</v>
      </c>
      <c r="O24" s="150">
        <f>+'FANF TOTAL'!O24</f>
        <v>65</v>
      </c>
      <c r="P24" s="66">
        <f si="2" t="shared"/>
        <v>0</v>
      </c>
    </row>
    <row ht="15" r="25" spans="1:16" x14ac:dyDescent="0.25">
      <c r="A25" s="7" t="s">
        <v>35</v>
      </c>
      <c r="B25" s="27" t="s">
        <v>36</v>
      </c>
      <c r="C25" s="180"/>
      <c r="D25" s="180"/>
      <c r="E25" s="180"/>
      <c r="F25" s="180"/>
      <c r="G25" s="180"/>
      <c r="H25" s="180"/>
      <c r="I25" s="180"/>
      <c r="J25" s="180"/>
      <c r="K25" s="180"/>
      <c r="L25" s="23">
        <f si="0" t="shared"/>
        <v>0</v>
      </c>
      <c r="M25" s="23">
        <f si="1" t="shared"/>
        <v>0</v>
      </c>
      <c r="O25" s="149">
        <f>+'FANF TOTAL'!O25</f>
        <v>75</v>
      </c>
      <c r="P25" s="66">
        <f si="2" t="shared"/>
        <v>0</v>
      </c>
    </row>
    <row ht="15" r="26" spans="1:16" x14ac:dyDescent="0.25">
      <c r="A26" s="7" t="s">
        <v>37</v>
      </c>
      <c r="B26" s="27" t="s">
        <v>38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58">
        <f>IF(D26&gt;4001,4001,D26)+IF(G26&gt;4001,4001,G26)+IF(J26&gt;4001,4001,J26)</f>
        <v>0</v>
      </c>
      <c r="M26" s="23">
        <f si="1" t="shared"/>
        <v>0</v>
      </c>
      <c r="O26" s="87">
        <f>+'FANF TOTAL'!O26</f>
        <v>85</v>
      </c>
      <c r="P26" s="66">
        <f>ROUND(L26*O26,0)</f>
        <v>0</v>
      </c>
    </row>
    <row ht="43.5" r="27" spans="1:16" x14ac:dyDescent="0.25">
      <c r="A27" s="7" t="s">
        <v>73</v>
      </c>
      <c r="B27" s="30" t="s">
        <v>75</v>
      </c>
      <c r="C27" s="180"/>
      <c r="D27" s="180"/>
      <c r="E27" s="180"/>
      <c r="F27" s="180"/>
      <c r="G27" s="180"/>
      <c r="H27" s="180"/>
      <c r="I27" s="180"/>
      <c r="J27" s="180"/>
      <c r="K27" s="180"/>
      <c r="L27" s="23">
        <f ref="L27:L28" si="3" t="shared">D27+G27+J27</f>
        <v>0</v>
      </c>
      <c r="M27" s="23">
        <f ref="M27:M28" si="4" t="shared">E27+H27+K27</f>
        <v>0</v>
      </c>
      <c r="O27" s="149">
        <f>+'FANF TOTAL'!O27</f>
        <v>0</v>
      </c>
      <c r="P27" s="66">
        <f ref="P27" si="5" t="shared">ROUND(L27*O27,0)</f>
        <v>0</v>
      </c>
    </row>
    <row ht="43.5" r="28" spans="1:16" x14ac:dyDescent="0.25">
      <c r="A28" s="7" t="s">
        <v>74</v>
      </c>
      <c r="B28" s="30" t="s">
        <v>76</v>
      </c>
      <c r="C28" s="180"/>
      <c r="D28" s="180"/>
      <c r="E28" s="180"/>
      <c r="F28" s="180"/>
      <c r="G28" s="180"/>
      <c r="H28" s="180"/>
      <c r="I28" s="180"/>
      <c r="J28" s="180"/>
      <c r="K28" s="180"/>
      <c r="L28" s="23">
        <f si="3" t="shared"/>
        <v>0</v>
      </c>
      <c r="M28" s="23">
        <f si="4" t="shared"/>
        <v>0</v>
      </c>
      <c r="O28" s="149">
        <f>+'FANF TOTAL'!O28</f>
        <v>1.5E-3</v>
      </c>
      <c r="P28" s="66">
        <f>ROUND(M28*O28,0)</f>
        <v>0</v>
      </c>
    </row>
    <row ht="15" r="29" spans="1:16" x14ac:dyDescent="0.25">
      <c r="A29" s="70" t="s">
        <v>39</v>
      </c>
      <c r="B29" s="71" t="s">
        <v>2</v>
      </c>
      <c r="C29" s="82">
        <f>SUM(C9:C28)</f>
        <v>0</v>
      </c>
      <c r="D29" s="82">
        <f ref="D29:E29" si="6" t="shared">SUM(D9:D28)</f>
        <v>0</v>
      </c>
      <c r="E29" s="82">
        <f si="6" t="shared"/>
        <v>0</v>
      </c>
      <c r="F29" s="82">
        <f ref="F29" si="7" t="shared">SUM(F9:F28)</f>
        <v>0</v>
      </c>
      <c r="G29" s="82">
        <f ref="G29" si="8" t="shared">SUM(G9:G28)</f>
        <v>0</v>
      </c>
      <c r="H29" s="82">
        <f ref="H29" si="9" t="shared">SUM(H9:H28)</f>
        <v>0</v>
      </c>
      <c r="I29" s="82">
        <f ref="I29" si="10" t="shared">SUM(I9:I28)</f>
        <v>0</v>
      </c>
      <c r="J29" s="82">
        <f ref="J29" si="11" t="shared">SUM(J9:J28)</f>
        <v>0</v>
      </c>
      <c r="K29" s="82">
        <f ref="K29" si="12" t="shared">SUM(K9:K28)</f>
        <v>0</v>
      </c>
      <c r="L29" s="82">
        <f si="0" t="shared"/>
        <v>0</v>
      </c>
      <c r="M29" s="82">
        <f si="1" t="shared"/>
        <v>0</v>
      </c>
      <c r="N29" s="73"/>
      <c r="O29" s="74"/>
      <c r="P29" s="75">
        <f>SUM(P9:P28)</f>
        <v>0</v>
      </c>
    </row>
    <row ht="15" r="30" spans="1:16" x14ac:dyDescent="0.25">
      <c r="A30" s="37"/>
      <c r="B30" s="7"/>
      <c r="O30" s="65"/>
      <c r="P30" s="66"/>
    </row>
    <row ht="15" r="31" spans="1:16" x14ac:dyDescent="0.25">
      <c r="A31" s="37"/>
      <c r="B31" s="7"/>
      <c r="L31" s="152">
        <f>L29-SUM(L9:L28)</f>
        <v>0</v>
      </c>
      <c r="M31" s="152">
        <f>M29-SUM(M9:M28)</f>
        <v>0</v>
      </c>
      <c r="O31" s="65"/>
      <c r="P31" s="66"/>
    </row>
    <row ht="15" r="32" spans="1:16" x14ac:dyDescent="0.25">
      <c r="A32" s="37"/>
      <c r="B32" s="7"/>
      <c r="O32" s="65"/>
      <c r="P32" s="66"/>
    </row>
    <row ht="15" r="33" spans="1:16" x14ac:dyDescent="0.25">
      <c r="A33" s="34" t="s">
        <v>40</v>
      </c>
      <c r="O33" s="65"/>
      <c r="P33" s="66"/>
    </row>
    <row ht="15" r="34" spans="1:16" x14ac:dyDescent="0.25">
      <c r="A34" s="37" t="s">
        <v>41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O34" s="65"/>
      <c r="P34" s="66"/>
    </row>
    <row customFormat="1" customHeight="1" ht="15" r="35" s="12" spans="1:16" x14ac:dyDescent="0.2">
      <c r="A35" s="11" t="s">
        <v>2</v>
      </c>
      <c r="B35" s="11" t="s">
        <v>2</v>
      </c>
      <c r="C35" s="186" t="s">
        <v>3</v>
      </c>
      <c r="D35" s="186"/>
      <c r="E35" s="186"/>
      <c r="F35" s="187" t="s">
        <v>4</v>
      </c>
      <c r="G35" s="186"/>
      <c r="H35" s="186"/>
      <c r="I35" s="187" t="s">
        <v>5</v>
      </c>
      <c r="J35" s="186"/>
      <c r="K35" s="186"/>
      <c r="L35" s="188" t="s">
        <v>6</v>
      </c>
      <c r="M35" s="189"/>
      <c r="O35" s="65"/>
      <c r="P35" s="66"/>
    </row>
    <row customFormat="1" ht="45" r="36" s="12" spans="1:16" x14ac:dyDescent="0.25">
      <c r="A36" s="6" t="s">
        <v>2</v>
      </c>
      <c r="B36" s="6" t="s">
        <v>7</v>
      </c>
      <c r="C36" s="26" t="s">
        <v>63</v>
      </c>
      <c r="D36" s="26" t="s">
        <v>64</v>
      </c>
      <c r="E36" s="26" t="s">
        <v>65</v>
      </c>
      <c r="F36" s="26" t="s">
        <v>63</v>
      </c>
      <c r="G36" s="26" t="s">
        <v>64</v>
      </c>
      <c r="H36" s="26" t="s">
        <v>65</v>
      </c>
      <c r="I36" s="26" t="s">
        <v>63</v>
      </c>
      <c r="J36" s="26" t="s">
        <v>64</v>
      </c>
      <c r="K36" s="26" t="s">
        <v>65</v>
      </c>
      <c r="L36" s="26" t="s">
        <v>66</v>
      </c>
      <c r="M36" s="26" t="s">
        <v>65</v>
      </c>
      <c r="O36" s="67" t="s">
        <v>69</v>
      </c>
      <c r="P36" s="67" t="s">
        <v>72</v>
      </c>
    </row>
    <row ht="15" r="37" spans="1:16" x14ac:dyDescent="0.25">
      <c r="A37" s="7" t="s">
        <v>10</v>
      </c>
      <c r="B37" s="27">
        <v>1</v>
      </c>
      <c r="C37" s="180"/>
      <c r="D37" s="180"/>
      <c r="E37" s="180"/>
      <c r="F37" s="180"/>
      <c r="G37" s="180"/>
      <c r="H37" s="180"/>
      <c r="I37" s="180"/>
      <c r="J37" s="180"/>
      <c r="K37" s="180"/>
      <c r="L37" s="23">
        <f>D37+G37+J37</f>
        <v>0</v>
      </c>
      <c r="M37" s="23">
        <f ref="M37:M57" si="13" t="shared">E37+H37+K37</f>
        <v>0</v>
      </c>
      <c r="O37" s="154">
        <f>+'FANF TOTAL'!O37</f>
        <v>2</v>
      </c>
      <c r="P37" s="66">
        <f>ROUND(L37*O37,0)</f>
        <v>0</v>
      </c>
    </row>
    <row ht="15" r="38" spans="1:16" x14ac:dyDescent="0.25">
      <c r="A38" s="7" t="s">
        <v>11</v>
      </c>
      <c r="B38" s="27">
        <v>2</v>
      </c>
      <c r="C38" s="180"/>
      <c r="D38" s="180"/>
      <c r="E38" s="180"/>
      <c r="F38" s="180"/>
      <c r="G38" s="180"/>
      <c r="H38" s="180"/>
      <c r="I38" s="180"/>
      <c r="J38" s="180"/>
      <c r="K38" s="180"/>
      <c r="L38" s="23">
        <f ref="L38:L57" si="14" t="shared">D38+G38+J38</f>
        <v>0</v>
      </c>
      <c r="M38" s="23">
        <f si="13" t="shared"/>
        <v>0</v>
      </c>
      <c r="O38" s="154">
        <f>+'FANF TOTAL'!O38</f>
        <v>2</v>
      </c>
      <c r="P38" s="66">
        <f ref="P38:P54" si="15" t="shared">ROUND(L38*O38,0)</f>
        <v>0</v>
      </c>
    </row>
    <row ht="15" r="39" spans="1:16" x14ac:dyDescent="0.25">
      <c r="A39" s="7" t="s">
        <v>12</v>
      </c>
      <c r="B39" s="27">
        <v>3</v>
      </c>
      <c r="C39" s="180"/>
      <c r="D39" s="180"/>
      <c r="E39" s="180"/>
      <c r="F39" s="180"/>
      <c r="G39" s="180"/>
      <c r="H39" s="180"/>
      <c r="I39" s="180"/>
      <c r="J39" s="180"/>
      <c r="K39" s="180"/>
      <c r="L39" s="23">
        <f si="14" t="shared"/>
        <v>0</v>
      </c>
      <c r="M39" s="23">
        <f si="13" t="shared"/>
        <v>0</v>
      </c>
      <c r="O39" s="154">
        <f>+'FANF TOTAL'!O39</f>
        <v>2</v>
      </c>
      <c r="P39" s="66">
        <f si="15" t="shared"/>
        <v>0</v>
      </c>
    </row>
    <row ht="15" r="40" spans="1:16" x14ac:dyDescent="0.25">
      <c r="A40" s="7" t="s">
        <v>13</v>
      </c>
      <c r="B40" s="27">
        <v>4</v>
      </c>
      <c r="C40" s="180"/>
      <c r="D40" s="180"/>
      <c r="E40" s="180"/>
      <c r="F40" s="180"/>
      <c r="G40" s="180"/>
      <c r="H40" s="180"/>
      <c r="I40" s="180"/>
      <c r="J40" s="180"/>
      <c r="K40" s="180"/>
      <c r="L40" s="23">
        <f si="14" t="shared"/>
        <v>0</v>
      </c>
      <c r="M40" s="23">
        <f si="13" t="shared"/>
        <v>0</v>
      </c>
      <c r="O40" s="154">
        <f>+'FANF TOTAL'!O40</f>
        <v>2.9</v>
      </c>
      <c r="P40" s="66">
        <f si="15" t="shared"/>
        <v>0</v>
      </c>
    </row>
    <row ht="15" r="41" spans="1:16" x14ac:dyDescent="0.25">
      <c r="A41" s="7" t="s">
        <v>14</v>
      </c>
      <c r="B41" s="27">
        <v>5</v>
      </c>
      <c r="C41" s="180"/>
      <c r="D41" s="180"/>
      <c r="E41" s="180"/>
      <c r="F41" s="180"/>
      <c r="G41" s="180"/>
      <c r="H41" s="180"/>
      <c r="I41" s="180"/>
      <c r="J41" s="180"/>
      <c r="K41" s="180"/>
      <c r="L41" s="23">
        <f si="14" t="shared"/>
        <v>0</v>
      </c>
      <c r="M41" s="23">
        <f si="13" t="shared"/>
        <v>0</v>
      </c>
      <c r="O41" s="154">
        <f>+'FANF TOTAL'!O41</f>
        <v>2.9</v>
      </c>
      <c r="P41" s="66">
        <f si="15" t="shared"/>
        <v>0</v>
      </c>
    </row>
    <row ht="15" r="42" spans="1:16" x14ac:dyDescent="0.25">
      <c r="A42" s="7" t="s">
        <v>15</v>
      </c>
      <c r="B42" s="28" t="s">
        <v>61</v>
      </c>
      <c r="C42" s="180"/>
      <c r="D42" s="180"/>
      <c r="E42" s="180"/>
      <c r="F42" s="180"/>
      <c r="G42" s="180"/>
      <c r="H42" s="180"/>
      <c r="I42" s="180"/>
      <c r="J42" s="180"/>
      <c r="K42" s="180"/>
      <c r="L42" s="23">
        <f>D42+G42+J42</f>
        <v>0</v>
      </c>
      <c r="M42" s="23">
        <f si="13" t="shared"/>
        <v>0</v>
      </c>
      <c r="O42" s="154">
        <f>+'FANF TOTAL'!O42</f>
        <v>2.9</v>
      </c>
      <c r="P42" s="66">
        <f>ROUND(L42*O42,0)</f>
        <v>0</v>
      </c>
    </row>
    <row ht="15" r="43" spans="1:16" x14ac:dyDescent="0.25">
      <c r="A43" s="7" t="s">
        <v>16</v>
      </c>
      <c r="B43" s="29" t="s">
        <v>62</v>
      </c>
      <c r="C43" s="180"/>
      <c r="D43" s="180"/>
      <c r="E43" s="180"/>
      <c r="F43" s="180"/>
      <c r="G43" s="180"/>
      <c r="H43" s="180"/>
      <c r="I43" s="180"/>
      <c r="J43" s="180"/>
      <c r="K43" s="180"/>
      <c r="L43" s="23">
        <f si="14" t="shared"/>
        <v>0</v>
      </c>
      <c r="M43" s="23">
        <f si="13" t="shared"/>
        <v>0</v>
      </c>
      <c r="O43" s="154">
        <f>+'FANF TOTAL'!O43</f>
        <v>4</v>
      </c>
      <c r="P43" s="66">
        <f si="15" t="shared"/>
        <v>0</v>
      </c>
    </row>
    <row ht="15" r="44" spans="1:16" x14ac:dyDescent="0.25">
      <c r="A44" s="7" t="s">
        <v>17</v>
      </c>
      <c r="B44" s="27" t="s">
        <v>18</v>
      </c>
      <c r="C44" s="180"/>
      <c r="D44" s="180"/>
      <c r="E44" s="180"/>
      <c r="F44" s="180"/>
      <c r="G44" s="180"/>
      <c r="H44" s="180"/>
      <c r="I44" s="180"/>
      <c r="J44" s="180"/>
      <c r="K44" s="180"/>
      <c r="L44" s="23">
        <f si="14" t="shared"/>
        <v>0</v>
      </c>
      <c r="M44" s="23">
        <f si="13" t="shared"/>
        <v>0</v>
      </c>
      <c r="O44" s="154">
        <f>+'FANF TOTAL'!O44</f>
        <v>4</v>
      </c>
      <c r="P44" s="66">
        <f si="15" t="shared"/>
        <v>0</v>
      </c>
    </row>
    <row ht="15" r="45" spans="1:16" x14ac:dyDescent="0.25">
      <c r="A45" s="7" t="s">
        <v>19</v>
      </c>
      <c r="B45" s="27" t="s">
        <v>20</v>
      </c>
      <c r="C45" s="180"/>
      <c r="D45" s="180"/>
      <c r="E45" s="180"/>
      <c r="F45" s="180"/>
      <c r="G45" s="180"/>
      <c r="H45" s="180"/>
      <c r="I45" s="180"/>
      <c r="J45" s="180"/>
      <c r="K45" s="180"/>
      <c r="L45" s="23">
        <f si="14" t="shared"/>
        <v>0</v>
      </c>
      <c r="M45" s="23">
        <f si="13" t="shared"/>
        <v>0</v>
      </c>
      <c r="O45" s="154">
        <f>+'FANF TOTAL'!O45</f>
        <v>6</v>
      </c>
      <c r="P45" s="66">
        <f si="15" t="shared"/>
        <v>0</v>
      </c>
    </row>
    <row ht="15" r="46" spans="1:16" x14ac:dyDescent="0.25">
      <c r="A46" s="7" t="s">
        <v>21</v>
      </c>
      <c r="B46" s="27" t="s">
        <v>22</v>
      </c>
      <c r="C46" s="180"/>
      <c r="D46" s="180"/>
      <c r="E46" s="180"/>
      <c r="F46" s="180"/>
      <c r="G46" s="180"/>
      <c r="H46" s="180"/>
      <c r="I46" s="180"/>
      <c r="J46" s="180"/>
      <c r="K46" s="180"/>
      <c r="L46" s="23">
        <f si="14" t="shared"/>
        <v>0</v>
      </c>
      <c r="M46" s="23">
        <f si="13" t="shared"/>
        <v>0</v>
      </c>
      <c r="O46" s="154">
        <f>+'FANF TOTAL'!O46</f>
        <v>8</v>
      </c>
      <c r="P46" s="66">
        <f si="15" t="shared"/>
        <v>0</v>
      </c>
    </row>
    <row ht="15" r="47" spans="1:16" x14ac:dyDescent="0.25">
      <c r="A47" s="7" t="s">
        <v>23</v>
      </c>
      <c r="B47" s="27" t="s">
        <v>24</v>
      </c>
      <c r="C47" s="180"/>
      <c r="D47" s="180"/>
      <c r="E47" s="180"/>
      <c r="F47" s="180"/>
      <c r="G47" s="180"/>
      <c r="H47" s="180"/>
      <c r="I47" s="180"/>
      <c r="J47" s="180"/>
      <c r="K47" s="180"/>
      <c r="L47" s="23">
        <f si="14" t="shared"/>
        <v>0</v>
      </c>
      <c r="M47" s="23">
        <f si="13" t="shared"/>
        <v>0</v>
      </c>
      <c r="O47" s="154">
        <f>+'FANF TOTAL'!O47</f>
        <v>10</v>
      </c>
      <c r="P47" s="66">
        <f si="15" t="shared"/>
        <v>0</v>
      </c>
    </row>
    <row ht="15" r="48" spans="1:16" x14ac:dyDescent="0.25">
      <c r="A48" s="7" t="s">
        <v>25</v>
      </c>
      <c r="B48" s="27" t="s">
        <v>26</v>
      </c>
      <c r="C48" s="180"/>
      <c r="D48" s="180"/>
      <c r="E48" s="180"/>
      <c r="F48" s="180"/>
      <c r="G48" s="180"/>
      <c r="H48" s="180"/>
      <c r="I48" s="180"/>
      <c r="J48" s="180"/>
      <c r="K48" s="180"/>
      <c r="L48" s="23">
        <f si="14" t="shared"/>
        <v>0</v>
      </c>
      <c r="M48" s="23">
        <f si="13" t="shared"/>
        <v>0</v>
      </c>
      <c r="O48" s="154">
        <f>+'FANF TOTAL'!O48</f>
        <v>14</v>
      </c>
      <c r="P48" s="66">
        <f si="15" t="shared"/>
        <v>0</v>
      </c>
    </row>
    <row ht="15" r="49" spans="1:16" x14ac:dyDescent="0.25">
      <c r="A49" s="7" t="s">
        <v>27</v>
      </c>
      <c r="B49" s="27" t="s">
        <v>28</v>
      </c>
      <c r="C49" s="180"/>
      <c r="D49" s="180"/>
      <c r="E49" s="180"/>
      <c r="F49" s="180"/>
      <c r="G49" s="180"/>
      <c r="H49" s="180"/>
      <c r="I49" s="180"/>
      <c r="J49" s="180"/>
      <c r="K49" s="180"/>
      <c r="L49" s="23">
        <f si="14" t="shared"/>
        <v>0</v>
      </c>
      <c r="M49" s="23">
        <f si="13" t="shared"/>
        <v>0</v>
      </c>
      <c r="O49" s="154">
        <f>+'FANF TOTAL'!O49</f>
        <v>24</v>
      </c>
      <c r="P49" s="66">
        <f si="15" t="shared"/>
        <v>0</v>
      </c>
    </row>
    <row ht="15" r="50" spans="1:16" x14ac:dyDescent="0.25">
      <c r="A50" s="7" t="s">
        <v>29</v>
      </c>
      <c r="B50" s="27" t="s">
        <v>30</v>
      </c>
      <c r="C50" s="180"/>
      <c r="D50" s="180"/>
      <c r="E50" s="180"/>
      <c r="F50" s="180"/>
      <c r="G50" s="180"/>
      <c r="H50" s="180"/>
      <c r="I50" s="180"/>
      <c r="J50" s="180"/>
      <c r="K50" s="180"/>
      <c r="L50" s="23">
        <f si="14" t="shared"/>
        <v>0</v>
      </c>
      <c r="M50" s="23">
        <f si="13" t="shared"/>
        <v>0</v>
      </c>
      <c r="O50" s="154">
        <f>+'FANF TOTAL'!O50</f>
        <v>32</v>
      </c>
      <c r="P50" s="66">
        <f si="15" t="shared"/>
        <v>0</v>
      </c>
    </row>
    <row ht="15" r="51" spans="1:16" x14ac:dyDescent="0.25">
      <c r="A51" s="7" t="s">
        <v>31</v>
      </c>
      <c r="B51" s="27" t="s">
        <v>32</v>
      </c>
      <c r="C51" s="180"/>
      <c r="D51" s="180"/>
      <c r="E51" s="180"/>
      <c r="F51" s="180"/>
      <c r="G51" s="180"/>
      <c r="H51" s="180"/>
      <c r="I51" s="180"/>
      <c r="J51" s="180"/>
      <c r="K51" s="180"/>
      <c r="L51" s="23">
        <f si="14" t="shared"/>
        <v>0</v>
      </c>
      <c r="M51" s="23">
        <f si="13" t="shared"/>
        <v>0</v>
      </c>
      <c r="O51" s="154">
        <f>+'FANF TOTAL'!O51</f>
        <v>40</v>
      </c>
      <c r="P51" s="66">
        <f si="15" t="shared"/>
        <v>0</v>
      </c>
    </row>
    <row ht="15" r="52" spans="1:16" x14ac:dyDescent="0.25">
      <c r="A52" s="7" t="s">
        <v>33</v>
      </c>
      <c r="B52" s="27" t="s">
        <v>34</v>
      </c>
      <c r="C52" s="180"/>
      <c r="D52" s="180"/>
      <c r="E52" s="180"/>
      <c r="F52" s="180"/>
      <c r="G52" s="180"/>
      <c r="H52" s="180"/>
      <c r="I52" s="180"/>
      <c r="J52" s="180"/>
      <c r="K52" s="180"/>
      <c r="L52" s="23">
        <f si="14" t="shared"/>
        <v>0</v>
      </c>
      <c r="M52" s="23">
        <f si="13" t="shared"/>
        <v>0</v>
      </c>
      <c r="O52" s="154">
        <f>+'FANF TOTAL'!O52</f>
        <v>50</v>
      </c>
      <c r="P52" s="66">
        <f si="15" t="shared"/>
        <v>0</v>
      </c>
    </row>
    <row ht="15" r="53" spans="1:16" x14ac:dyDescent="0.25">
      <c r="A53" s="7" t="s">
        <v>35</v>
      </c>
      <c r="B53" s="27" t="s">
        <v>36</v>
      </c>
      <c r="C53" s="180"/>
      <c r="D53" s="180"/>
      <c r="E53" s="180"/>
      <c r="F53" s="180"/>
      <c r="G53" s="180"/>
      <c r="H53" s="180"/>
      <c r="I53" s="180"/>
      <c r="J53" s="180"/>
      <c r="K53" s="180"/>
      <c r="L53" s="23">
        <f si="14" t="shared"/>
        <v>0</v>
      </c>
      <c r="M53" s="23">
        <f si="13" t="shared"/>
        <v>0</v>
      </c>
      <c r="O53" s="154">
        <f>+'FANF TOTAL'!O53</f>
        <v>60</v>
      </c>
      <c r="P53" s="66">
        <f si="15" t="shared"/>
        <v>0</v>
      </c>
    </row>
    <row ht="15" r="54" spans="1:16" x14ac:dyDescent="0.25">
      <c r="A54" s="7" t="s">
        <v>37</v>
      </c>
      <c r="B54" s="27" t="s">
        <v>38</v>
      </c>
      <c r="C54" s="180"/>
      <c r="D54" s="180"/>
      <c r="E54" s="180"/>
      <c r="F54" s="180"/>
      <c r="G54" s="180"/>
      <c r="H54" s="180"/>
      <c r="I54" s="180"/>
      <c r="J54" s="180"/>
      <c r="K54" s="180"/>
      <c r="L54" s="42">
        <f>IF(D54&gt;4001,4001,D54)+IF(G54&gt;4001,4001,G54)+IF(J54&gt;4001,4001,J54)</f>
        <v>0</v>
      </c>
      <c r="M54" s="23">
        <f si="13" t="shared"/>
        <v>0</v>
      </c>
      <c r="O54" s="154">
        <f>+'FANF TOTAL'!O54</f>
        <v>65</v>
      </c>
      <c r="P54" s="66">
        <f si="15" t="shared"/>
        <v>0</v>
      </c>
    </row>
    <row ht="43.5" r="55" spans="1:16" x14ac:dyDescent="0.25">
      <c r="A55" s="7" t="s">
        <v>73</v>
      </c>
      <c r="B55" s="30" t="s">
        <v>75</v>
      </c>
      <c r="C55" s="180"/>
      <c r="D55" s="180"/>
      <c r="E55" s="180"/>
      <c r="F55" s="180"/>
      <c r="G55" s="180"/>
      <c r="H55" s="180"/>
      <c r="I55" s="180"/>
      <c r="J55" s="180"/>
      <c r="K55" s="180"/>
      <c r="L55" s="23">
        <f ref="L55:L56" si="16" t="shared">D55+G55+J55</f>
        <v>0</v>
      </c>
      <c r="M55" s="23">
        <f ref="M55:M56" si="17" t="shared">E55+H55+K55</f>
        <v>0</v>
      </c>
      <c r="O55" s="154">
        <f>+'FANF TOTAL'!O55</f>
        <v>0</v>
      </c>
      <c r="P55" s="66">
        <f ref="P55" si="18" t="shared">ROUND(L55*O55,0)</f>
        <v>0</v>
      </c>
    </row>
    <row ht="43.5" r="56" spans="1:16" x14ac:dyDescent="0.25">
      <c r="A56" s="7" t="s">
        <v>74</v>
      </c>
      <c r="B56" s="30" t="s">
        <v>76</v>
      </c>
      <c r="C56" s="180"/>
      <c r="D56" s="180"/>
      <c r="E56" s="180"/>
      <c r="F56" s="180"/>
      <c r="G56" s="180"/>
      <c r="H56" s="180"/>
      <c r="I56" s="180"/>
      <c r="J56" s="180"/>
      <c r="K56" s="180"/>
      <c r="L56" s="23">
        <f si="16" t="shared"/>
        <v>0</v>
      </c>
      <c r="M56" s="23">
        <f si="17" t="shared"/>
        <v>0</v>
      </c>
      <c r="O56" s="154">
        <f>+'FANF TOTAL'!O56</f>
        <v>1.5E-3</v>
      </c>
      <c r="P56" s="66">
        <f>ROUND(M56*O56,0)</f>
        <v>0</v>
      </c>
    </row>
    <row ht="15" r="57" spans="1:16" x14ac:dyDescent="0.25">
      <c r="A57" s="70" t="s">
        <v>42</v>
      </c>
      <c r="B57" s="71" t="s">
        <v>2</v>
      </c>
      <c r="C57" s="82"/>
      <c r="D57" s="82"/>
      <c r="E57" s="82"/>
      <c r="F57" s="82"/>
      <c r="G57" s="82"/>
      <c r="H57" s="82"/>
      <c r="I57" s="82"/>
      <c r="J57" s="82"/>
      <c r="K57" s="82"/>
      <c r="L57" s="82">
        <f si="14" t="shared"/>
        <v>0</v>
      </c>
      <c r="M57" s="82">
        <f si="13" t="shared"/>
        <v>0</v>
      </c>
      <c r="N57" s="73"/>
      <c r="O57" s="74"/>
      <c r="P57" s="75">
        <f>SUM(P37:P56)</f>
        <v>0</v>
      </c>
    </row>
    <row ht="15" r="58" spans="1:16" x14ac:dyDescent="0.25">
      <c r="A58" s="37"/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65"/>
      <c r="P58" s="66"/>
    </row>
    <row ht="15" r="59" spans="1:16" x14ac:dyDescent="0.25">
      <c r="A59" s="37"/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152">
        <f>L57-SUM(L37:L56)</f>
        <v>0</v>
      </c>
      <c r="M59" s="152">
        <f>M57-SUM(M37:M56)</f>
        <v>0</v>
      </c>
      <c r="N59" s="33"/>
      <c r="O59" s="65"/>
      <c r="P59" s="66"/>
    </row>
    <row ht="15" r="60" spans="1:16" x14ac:dyDescent="0.25">
      <c r="A60" s="37"/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65"/>
      <c r="P60" s="66"/>
    </row>
    <row ht="15" r="61" spans="1:16" x14ac:dyDescent="0.25">
      <c r="A61" s="34" t="s">
        <v>43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65"/>
      <c r="P61" s="66"/>
    </row>
    <row ht="15" r="62" spans="1:16" x14ac:dyDescent="0.25">
      <c r="A62" s="37" t="s">
        <v>83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68"/>
      <c r="P62" s="68"/>
    </row>
    <row customFormat="1" ht="15" r="63" s="13" spans="1:16" x14ac:dyDescent="0.2">
      <c r="A63" s="6" t="s">
        <v>2</v>
      </c>
      <c r="B63" s="6" t="s">
        <v>2</v>
      </c>
      <c r="C63" s="186" t="s">
        <v>3</v>
      </c>
      <c r="D63" s="186"/>
      <c r="E63" s="186"/>
      <c r="F63" s="187" t="s">
        <v>4</v>
      </c>
      <c r="G63" s="186"/>
      <c r="H63" s="186"/>
      <c r="I63" s="187" t="s">
        <v>5</v>
      </c>
      <c r="J63" s="186"/>
      <c r="K63" s="186"/>
      <c r="L63" s="188" t="s">
        <v>6</v>
      </c>
      <c r="M63" s="189"/>
      <c r="O63" s="65"/>
      <c r="P63" s="66"/>
    </row>
    <row customFormat="1" ht="30" r="64" s="13" spans="1:16" x14ac:dyDescent="0.25">
      <c r="A64" s="6" t="s">
        <v>2</v>
      </c>
      <c r="B64" s="6" t="s">
        <v>44</v>
      </c>
      <c r="C64" s="26" t="s">
        <v>63</v>
      </c>
      <c r="D64" s="22"/>
      <c r="E64" s="26" t="s">
        <v>65</v>
      </c>
      <c r="F64" s="26" t="s">
        <v>63</v>
      </c>
      <c r="G64" s="22"/>
      <c r="H64" s="26" t="s">
        <v>65</v>
      </c>
      <c r="I64" s="26" t="s">
        <v>63</v>
      </c>
      <c r="J64" s="22"/>
      <c r="K64" s="26" t="s">
        <v>65</v>
      </c>
      <c r="L64" s="22"/>
      <c r="M64" s="26" t="s">
        <v>65</v>
      </c>
      <c r="O64" s="67" t="s">
        <v>69</v>
      </c>
      <c r="P64" s="67" t="s">
        <v>72</v>
      </c>
    </row>
    <row ht="15" r="65" spans="1:16" x14ac:dyDescent="0.25">
      <c r="A65" s="7" t="s">
        <v>10</v>
      </c>
      <c r="B65" s="7" t="s">
        <v>77</v>
      </c>
      <c r="C65" s="180"/>
      <c r="D65" s="42"/>
      <c r="E65" s="180"/>
      <c r="F65" s="180"/>
      <c r="G65" s="42"/>
      <c r="H65" s="180"/>
      <c r="I65" s="180"/>
      <c r="J65" s="42"/>
      <c r="K65" s="180"/>
      <c r="L65" s="42"/>
      <c r="M65" s="23">
        <f ref="M65:M79" si="19" t="shared">E65+H65+K65</f>
        <v>0</v>
      </c>
      <c r="O65" s="157">
        <f>+'FANF TOTAL'!O65</f>
        <v>0</v>
      </c>
      <c r="P65" s="66">
        <f>M65*O65</f>
        <v>0</v>
      </c>
    </row>
    <row ht="15" r="66" spans="1:16" x14ac:dyDescent="0.25">
      <c r="A66" s="7" t="s">
        <v>11</v>
      </c>
      <c r="B66" s="7" t="s">
        <v>78</v>
      </c>
      <c r="C66" s="180"/>
      <c r="D66" s="42"/>
      <c r="E66" s="180"/>
      <c r="F66" s="180"/>
      <c r="G66" s="42"/>
      <c r="H66" s="180"/>
      <c r="I66" s="180"/>
      <c r="J66" s="42"/>
      <c r="K66" s="180"/>
      <c r="L66" s="42"/>
      <c r="M66" s="23">
        <f si="19" t="shared"/>
        <v>0</v>
      </c>
      <c r="O66" s="157">
        <f>+'FANF TOTAL'!O66</f>
        <v>1.5E-3</v>
      </c>
      <c r="P66" s="66">
        <f>M66*O66</f>
        <v>0</v>
      </c>
    </row>
    <row ht="15" r="67" spans="1:16" x14ac:dyDescent="0.25">
      <c r="A67" s="7" t="s">
        <v>12</v>
      </c>
      <c r="B67" s="7" t="s">
        <v>79</v>
      </c>
      <c r="C67" s="180"/>
      <c r="D67" s="42"/>
      <c r="E67" s="180"/>
      <c r="F67" s="180"/>
      <c r="G67" s="42"/>
      <c r="H67" s="180"/>
      <c r="I67" s="180"/>
      <c r="J67" s="42"/>
      <c r="K67" s="180"/>
      <c r="L67" s="42"/>
      <c r="M67" s="23">
        <f si="19" t="shared"/>
        <v>0</v>
      </c>
      <c r="O67" s="148">
        <f>+'FANF TOTAL'!O67</f>
        <v>7</v>
      </c>
      <c r="P67" s="66">
        <f ref="P67:P79" si="20" t="shared">ROUND((C67+F67+I67)*O67,0)</f>
        <v>0</v>
      </c>
    </row>
    <row ht="15" r="68" spans="1:16" x14ac:dyDescent="0.25">
      <c r="A68" s="7" t="s">
        <v>13</v>
      </c>
      <c r="B68" s="7" t="s">
        <v>45</v>
      </c>
      <c r="C68" s="180"/>
      <c r="D68" s="42"/>
      <c r="E68" s="180"/>
      <c r="F68" s="180"/>
      <c r="G68" s="42"/>
      <c r="H68" s="180"/>
      <c r="I68" s="180"/>
      <c r="J68" s="42"/>
      <c r="K68" s="180"/>
      <c r="L68" s="42"/>
      <c r="M68" s="23">
        <f si="19" t="shared"/>
        <v>0</v>
      </c>
      <c r="O68" s="148">
        <f>+'FANF TOTAL'!O68</f>
        <v>9</v>
      </c>
      <c r="P68" s="66">
        <f si="20" t="shared"/>
        <v>0</v>
      </c>
    </row>
    <row ht="15" r="69" spans="1:16" x14ac:dyDescent="0.25">
      <c r="A69" s="7" t="s">
        <v>14</v>
      </c>
      <c r="B69" s="7" t="s">
        <v>46</v>
      </c>
      <c r="C69" s="180"/>
      <c r="D69" s="42"/>
      <c r="E69" s="180"/>
      <c r="F69" s="180"/>
      <c r="G69" s="42"/>
      <c r="H69" s="180"/>
      <c r="I69" s="180"/>
      <c r="J69" s="42"/>
      <c r="K69" s="180"/>
      <c r="L69" s="42"/>
      <c r="M69" s="23">
        <f si="19" t="shared"/>
        <v>0</v>
      </c>
      <c r="O69" s="148">
        <f>+'FANF TOTAL'!O69</f>
        <v>15</v>
      </c>
      <c r="P69" s="66">
        <f si="20" t="shared"/>
        <v>0</v>
      </c>
    </row>
    <row ht="15" r="70" spans="1:16" x14ac:dyDescent="0.25">
      <c r="A70" s="7" t="s">
        <v>15</v>
      </c>
      <c r="B70" s="7" t="s">
        <v>47</v>
      </c>
      <c r="C70" s="180"/>
      <c r="D70" s="42"/>
      <c r="E70" s="180"/>
      <c r="F70" s="180"/>
      <c r="G70" s="42"/>
      <c r="H70" s="180"/>
      <c r="I70" s="180"/>
      <c r="J70" s="42"/>
      <c r="K70" s="180"/>
      <c r="L70" s="42"/>
      <c r="M70" s="23">
        <f si="19" t="shared"/>
        <v>0</v>
      </c>
      <c r="O70" s="148">
        <f>+'FANF TOTAL'!O70</f>
        <v>45</v>
      </c>
      <c r="P70" s="66">
        <f si="20" t="shared"/>
        <v>0</v>
      </c>
    </row>
    <row ht="15" r="71" spans="1:16" x14ac:dyDescent="0.25">
      <c r="A71" s="7" t="s">
        <v>16</v>
      </c>
      <c r="B71" s="7" t="s">
        <v>48</v>
      </c>
      <c r="C71" s="180"/>
      <c r="D71" s="42"/>
      <c r="E71" s="180"/>
      <c r="F71" s="180"/>
      <c r="G71" s="42"/>
      <c r="H71" s="180"/>
      <c r="I71" s="180"/>
      <c r="J71" s="42"/>
      <c r="K71" s="180"/>
      <c r="L71" s="42"/>
      <c r="M71" s="23">
        <f si="19" t="shared"/>
        <v>0</v>
      </c>
      <c r="O71" s="148">
        <v>160</v>
      </c>
      <c r="P71" s="66">
        <f si="20" t="shared"/>
        <v>0</v>
      </c>
    </row>
    <row ht="15" r="72" spans="1:16" x14ac:dyDescent="0.25">
      <c r="A72" s="7" t="s">
        <v>17</v>
      </c>
      <c r="B72" s="7" t="s">
        <v>49</v>
      </c>
      <c r="C72" s="180"/>
      <c r="D72" s="42"/>
      <c r="E72" s="180"/>
      <c r="F72" s="180"/>
      <c r="G72" s="42"/>
      <c r="H72" s="180"/>
      <c r="I72" s="180"/>
      <c r="J72" s="42"/>
      <c r="K72" s="180"/>
      <c r="L72" s="42"/>
      <c r="M72" s="23">
        <f si="19" t="shared"/>
        <v>0</v>
      </c>
      <c r="O72" s="148">
        <v>450</v>
      </c>
      <c r="P72" s="66">
        <f si="20" t="shared"/>
        <v>0</v>
      </c>
    </row>
    <row ht="15" r="73" spans="1:16" x14ac:dyDescent="0.25">
      <c r="A73" s="7" t="s">
        <v>19</v>
      </c>
      <c r="B73" s="7" t="s">
        <v>50</v>
      </c>
      <c r="C73" s="180"/>
      <c r="D73" s="42"/>
      <c r="E73" s="180"/>
      <c r="F73" s="180"/>
      <c r="G73" s="42"/>
      <c r="H73" s="180"/>
      <c r="I73" s="180"/>
      <c r="J73" s="42"/>
      <c r="K73" s="180"/>
      <c r="L73" s="42"/>
      <c r="M73" s="23">
        <f si="19" t="shared"/>
        <v>0</v>
      </c>
      <c r="O73" s="148">
        <v>1000</v>
      </c>
      <c r="P73" s="66">
        <f si="20" t="shared"/>
        <v>0</v>
      </c>
    </row>
    <row ht="15" r="74" spans="1:16" x14ac:dyDescent="0.25">
      <c r="A74" s="7" t="s">
        <v>21</v>
      </c>
      <c r="B74" s="7" t="s">
        <v>51</v>
      </c>
      <c r="C74" s="180"/>
      <c r="D74" s="42"/>
      <c r="E74" s="180"/>
      <c r="F74" s="180"/>
      <c r="G74" s="42"/>
      <c r="H74" s="180"/>
      <c r="I74" s="180"/>
      <c r="J74" s="42"/>
      <c r="K74" s="180"/>
      <c r="L74" s="42"/>
      <c r="M74" s="23">
        <f si="19" t="shared"/>
        <v>0</v>
      </c>
      <c r="O74" s="148">
        <v>2000</v>
      </c>
      <c r="P74" s="66">
        <f si="20" t="shared"/>
        <v>0</v>
      </c>
    </row>
    <row ht="15" r="75" spans="1:16" x14ac:dyDescent="0.25">
      <c r="A75" s="7" t="s">
        <v>23</v>
      </c>
      <c r="B75" s="7" t="s">
        <v>52</v>
      </c>
      <c r="C75" s="180"/>
      <c r="D75" s="42"/>
      <c r="E75" s="180"/>
      <c r="F75" s="180"/>
      <c r="G75" s="42"/>
      <c r="H75" s="180"/>
      <c r="I75" s="180"/>
      <c r="J75" s="42"/>
      <c r="K75" s="180"/>
      <c r="L75" s="42"/>
      <c r="M75" s="23">
        <f si="19" t="shared"/>
        <v>0</v>
      </c>
      <c r="O75" s="148">
        <v>4000</v>
      </c>
      <c r="P75" s="66">
        <f si="20" t="shared"/>
        <v>0</v>
      </c>
    </row>
    <row ht="15" r="76" spans="1:16" x14ac:dyDescent="0.25">
      <c r="A76" s="7" t="s">
        <v>25</v>
      </c>
      <c r="B76" s="7" t="s">
        <v>53</v>
      </c>
      <c r="C76" s="180"/>
      <c r="D76" s="42"/>
      <c r="E76" s="180"/>
      <c r="F76" s="180"/>
      <c r="G76" s="42"/>
      <c r="H76" s="180"/>
      <c r="I76" s="180"/>
      <c r="J76" s="42"/>
      <c r="K76" s="180"/>
      <c r="L76" s="42"/>
      <c r="M76" s="23">
        <f si="19" t="shared"/>
        <v>0</v>
      </c>
      <c r="O76" s="88">
        <v>8000</v>
      </c>
      <c r="P76" s="66">
        <f si="20" t="shared"/>
        <v>0</v>
      </c>
    </row>
    <row ht="15" r="77" spans="1:16" x14ac:dyDescent="0.25">
      <c r="A77" s="7" t="s">
        <v>27</v>
      </c>
      <c r="B77" s="7" t="s">
        <v>54</v>
      </c>
      <c r="C77" s="180"/>
      <c r="D77" s="42"/>
      <c r="E77" s="180"/>
      <c r="F77" s="180"/>
      <c r="G77" s="42"/>
      <c r="H77" s="180"/>
      <c r="I77" s="180"/>
      <c r="J77" s="42"/>
      <c r="K77" s="180"/>
      <c r="L77" s="42"/>
      <c r="M77" s="23">
        <f si="19" t="shared"/>
        <v>0</v>
      </c>
      <c r="O77" s="88">
        <v>16000</v>
      </c>
      <c r="P77" s="66">
        <f si="20" t="shared"/>
        <v>0</v>
      </c>
    </row>
    <row ht="15" r="78" spans="1:16" x14ac:dyDescent="0.25">
      <c r="A78" s="7" t="s">
        <v>29</v>
      </c>
      <c r="B78" s="7" t="s">
        <v>55</v>
      </c>
      <c r="C78" s="180"/>
      <c r="D78" s="42"/>
      <c r="E78" s="180"/>
      <c r="F78" s="180"/>
      <c r="G78" s="42"/>
      <c r="H78" s="180"/>
      <c r="I78" s="180"/>
      <c r="J78" s="42"/>
      <c r="K78" s="180"/>
      <c r="L78" s="42"/>
      <c r="M78" s="23">
        <f si="19" t="shared"/>
        <v>0</v>
      </c>
      <c r="O78" s="88">
        <v>45000</v>
      </c>
      <c r="P78" s="66">
        <f si="20" t="shared"/>
        <v>0</v>
      </c>
    </row>
    <row ht="15" r="79" spans="1:16" x14ac:dyDescent="0.25">
      <c r="A79" s="7" t="s">
        <v>31</v>
      </c>
      <c r="B79" s="7" t="s">
        <v>56</v>
      </c>
      <c r="C79" s="180"/>
      <c r="D79" s="42"/>
      <c r="E79" s="180"/>
      <c r="F79" s="180"/>
      <c r="G79" s="42"/>
      <c r="H79" s="180"/>
      <c r="I79" s="180"/>
      <c r="J79" s="42"/>
      <c r="K79" s="180"/>
      <c r="L79" s="42"/>
      <c r="M79" s="23">
        <f si="19" t="shared"/>
        <v>0</v>
      </c>
      <c r="O79" s="88">
        <v>70000</v>
      </c>
      <c r="P79" s="66">
        <f si="20" t="shared"/>
        <v>0</v>
      </c>
    </row>
    <row ht="15" r="80" spans="1:16" x14ac:dyDescent="0.25">
      <c r="A80" s="70" t="s">
        <v>57</v>
      </c>
      <c r="B80" s="71" t="s">
        <v>2</v>
      </c>
      <c r="C80" s="180"/>
      <c r="D80" s="83"/>
      <c r="E80" s="180"/>
      <c r="F80" s="180"/>
      <c r="G80" s="83"/>
      <c r="H80" s="180"/>
      <c r="I80" s="180"/>
      <c r="J80" s="83"/>
      <c r="K80" s="180"/>
      <c r="L80" s="83"/>
      <c r="M80" s="82">
        <f>SUM(M65:M79)</f>
        <v>0</v>
      </c>
      <c r="N80" s="73"/>
      <c r="O80" s="74"/>
      <c r="P80" s="82">
        <f>SUM(P65:P79)</f>
        <v>0</v>
      </c>
    </row>
    <row ht="15" r="81" spans="1:16" x14ac:dyDescent="0.25">
      <c r="A81" s="37"/>
      <c r="B81" s="7"/>
      <c r="O81" s="65"/>
      <c r="P81" s="66"/>
    </row>
    <row ht="15" r="82" spans="1:16" x14ac:dyDescent="0.25">
      <c r="A82" s="37"/>
      <c r="B82" s="7"/>
      <c r="O82" s="65"/>
      <c r="P82" s="66"/>
    </row>
    <row customFormat="1" ht="15" r="83" s="13" spans="1:16" x14ac:dyDescent="0.2">
      <c r="A83" s="40" t="s">
        <v>2</v>
      </c>
      <c r="B83" s="6" t="s">
        <v>2</v>
      </c>
      <c r="C83" s="186" t="s">
        <v>3</v>
      </c>
      <c r="D83" s="186"/>
      <c r="E83" s="186"/>
      <c r="F83" s="187" t="s">
        <v>4</v>
      </c>
      <c r="G83" s="186"/>
      <c r="H83" s="186"/>
      <c r="I83" s="187" t="s">
        <v>5</v>
      </c>
      <c r="J83" s="186"/>
      <c r="K83" s="186"/>
      <c r="L83" s="188" t="s">
        <v>6</v>
      </c>
      <c r="M83" s="189"/>
      <c r="O83" s="65"/>
      <c r="P83" s="66"/>
    </row>
    <row customFormat="1" ht="30" r="84" s="13" spans="1:16" x14ac:dyDescent="0.2">
      <c r="A84" s="40" t="s">
        <v>2</v>
      </c>
      <c r="B84" s="6" t="s">
        <v>2</v>
      </c>
      <c r="C84" s="26" t="s">
        <v>63</v>
      </c>
      <c r="D84" s="26"/>
      <c r="E84" s="26" t="s">
        <v>65</v>
      </c>
      <c r="F84" s="26" t="s">
        <v>8</v>
      </c>
      <c r="G84" s="26"/>
      <c r="H84" s="26" t="s">
        <v>9</v>
      </c>
      <c r="I84" s="26" t="s">
        <v>8</v>
      </c>
      <c r="J84" s="26"/>
      <c r="K84" s="26" t="s">
        <v>9</v>
      </c>
      <c r="L84" s="26" t="s">
        <v>8</v>
      </c>
      <c r="M84" s="26" t="s">
        <v>9</v>
      </c>
      <c r="O84" s="65"/>
      <c r="P84" s="66"/>
    </row>
    <row ht="15" r="85" spans="1:16" x14ac:dyDescent="0.25">
      <c r="A85" s="70" t="s">
        <v>58</v>
      </c>
      <c r="B85" s="71" t="s">
        <v>2</v>
      </c>
      <c r="C85" s="82">
        <f>C29+C57+C80</f>
        <v>0</v>
      </c>
      <c r="D85" s="84"/>
      <c r="E85" s="82">
        <f>E29+E57+E80</f>
        <v>0</v>
      </c>
      <c r="F85" s="82">
        <f>F29+F57+F80</f>
        <v>0</v>
      </c>
      <c r="G85" s="84"/>
      <c r="H85" s="82">
        <f>H29+H57+H80</f>
        <v>0</v>
      </c>
      <c r="I85" s="82">
        <f>I29+I57+I80</f>
        <v>0</v>
      </c>
      <c r="J85" s="84"/>
      <c r="K85" s="82">
        <f>K29+K57+K80</f>
        <v>0</v>
      </c>
      <c r="L85" s="82">
        <f>C85+F85+I85</f>
        <v>0</v>
      </c>
      <c r="M85" s="82">
        <f>E85+H85+K85</f>
        <v>0</v>
      </c>
      <c r="N85" s="73"/>
      <c r="O85" s="74"/>
      <c r="P85" s="75">
        <f>P29+P57+P80</f>
        <v>0</v>
      </c>
    </row>
    <row ht="15" r="86" spans="1:16" x14ac:dyDescent="0.25">
      <c r="A86" s="8"/>
      <c r="B86" s="7"/>
    </row>
    <row r="87" spans="1:16" x14ac:dyDescent="0.2">
      <c r="G87" s="14"/>
      <c r="I87" s="20"/>
      <c r="J87" s="14"/>
      <c r="M87" s="151">
        <f>M85-M80-M57-M29</f>
        <v>0</v>
      </c>
    </row>
    <row r="88" spans="1:16" x14ac:dyDescent="0.2">
      <c r="I88" s="15"/>
    </row>
    <row r="89" spans="1:16" x14ac:dyDescent="0.2">
      <c r="J89" s="15"/>
    </row>
  </sheetData>
  <mergeCells count="17">
    <mergeCell ref="C35:E35"/>
    <mergeCell ref="F35:H35"/>
    <mergeCell ref="I35:K35"/>
    <mergeCell ref="L35:M35"/>
    <mergeCell ref="L83:M83"/>
    <mergeCell ref="C63:E63"/>
    <mergeCell ref="F63:H63"/>
    <mergeCell ref="I63:K63"/>
    <mergeCell ref="L63:M63"/>
    <mergeCell ref="C83:E83"/>
    <mergeCell ref="F83:H83"/>
    <mergeCell ref="I83:K83"/>
    <mergeCell ref="A4:M4"/>
    <mergeCell ref="C7:E7"/>
    <mergeCell ref="F7:H7"/>
    <mergeCell ref="I7:K7"/>
    <mergeCell ref="L7:M7"/>
  </mergeCells>
  <conditionalFormatting sqref="P67:P79 O65:P65 L65:N79 J65:J79 A65:B79 D65:D79 G65:G79">
    <cfRule priority="24" type="expression">
      <formula>MOD(ROW(),2)=0</formula>
    </cfRule>
  </conditionalFormatting>
  <conditionalFormatting sqref="L27:L28 P9:P28 O9 L9:L25 M9:N28 A9:B28">
    <cfRule dxfId="119" priority="23" type="expression">
      <formula>MOD(ROW(),2)=0</formula>
    </cfRule>
  </conditionalFormatting>
  <conditionalFormatting sqref="L55:L56 P37:P56 O37 P67:P79 L37:L53 L65:N79 M37:N56 O65:P65 J65:J79 A37:B56 A65:B79 D65:D79 G65:G79">
    <cfRule dxfId="118" priority="22" type="expression">
      <formula>MOD(ROW(),2)=0</formula>
    </cfRule>
  </conditionalFormatting>
  <conditionalFormatting sqref="O10:O26">
    <cfRule dxfId="117" priority="21" type="expression">
      <formula>MOD(ROW(),2)=0</formula>
    </cfRule>
  </conditionalFormatting>
  <conditionalFormatting sqref="O38:O54">
    <cfRule dxfId="116" priority="20" type="expression">
      <formula>MOD(ROW(),2)=0</formula>
    </cfRule>
  </conditionalFormatting>
  <conditionalFormatting sqref="O66:O79">
    <cfRule priority="19" type="expression">
      <formula>MOD(ROW(),2)=0</formula>
    </cfRule>
  </conditionalFormatting>
  <conditionalFormatting sqref="O66:O79">
    <cfRule dxfId="115" priority="18" type="expression">
      <formula>MOD(ROW(),2)=0</formula>
    </cfRule>
  </conditionalFormatting>
  <conditionalFormatting sqref="L26">
    <cfRule dxfId="114" priority="17" type="expression">
      <formula>MOD(ROW(),2)=0</formula>
    </cfRule>
  </conditionalFormatting>
  <conditionalFormatting sqref="L54">
    <cfRule dxfId="113" priority="16" type="expression">
      <formula>MOD(ROW(),2)=0</formula>
    </cfRule>
  </conditionalFormatting>
  <conditionalFormatting sqref="O55">
    <cfRule dxfId="112" priority="15" type="expression">
      <formula>MOD(ROW(),2)=0</formula>
    </cfRule>
  </conditionalFormatting>
  <conditionalFormatting sqref="O56">
    <cfRule dxfId="111" priority="14" type="expression">
      <formula>MOD(ROW(),2)=0</formula>
    </cfRule>
  </conditionalFormatting>
  <conditionalFormatting sqref="O27">
    <cfRule dxfId="110" priority="13" type="expression">
      <formula>MOD(ROW(),2)=0</formula>
    </cfRule>
  </conditionalFormatting>
  <conditionalFormatting sqref="O28">
    <cfRule dxfId="109" priority="12" type="expression">
      <formula>MOD(ROW(),2)=0</formula>
    </cfRule>
  </conditionalFormatting>
  <conditionalFormatting sqref="P66">
    <cfRule priority="11" type="expression">
      <formula>MOD(ROW(),2)=0</formula>
    </cfRule>
  </conditionalFormatting>
  <conditionalFormatting sqref="P66">
    <cfRule dxfId="108" priority="10" type="expression">
      <formula>MOD(ROW(),2)=0</formula>
    </cfRule>
  </conditionalFormatting>
  <pageMargins bottom="0.19685039370078741" footer="0.31496062992125984" header="0.31496062992125984" left="0.70866141732283472" right="0.51181102362204722" top="0.39370078740157483"/>
  <pageSetup orientation="landscape" r:id="rId1" scale="41"/>
  <headerFooter>
    <oddFooter><![CDATA[&C&"Calibri"&11&K000000&"Calibri"&11&K000000&"Calibri"&11&K000000&"Calibri"&11&K000000&"arial unicode ms,Regular"For internal use only_x000D_&1#&"Calibri"&10&K000000 For internal use only]]></oddFooter>
    <evenFooter>&amp;C&amp;"arial unicode ms,Regular"For internal use only</evenFooter>
    <firstFooter>&amp;C&amp;"arial unicode ms,Regular"For internal use only</firstFooter>
  </headerFooter>
  <rowBreaks count="1" manualBreakCount="1">
    <brk id="60" man="1" max="16383"/>
  </rowBreak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  <pageSetUpPr fitToPage="1"/>
  </sheetPr>
  <dimension ref="A1:R87"/>
  <sheetViews>
    <sheetView showGridLines="0" workbookViewId="0" zoomScale="80" zoomScaleNormal="80">
      <selection activeCell="R20" sqref="R20"/>
    </sheetView>
  </sheetViews>
  <sheetFormatPr defaultColWidth="11.42578125" defaultRowHeight="14.25" x14ac:dyDescent="0.2"/>
  <cols>
    <col min="1" max="1" bestFit="true" customWidth="true" style="10" width="18.5703125" collapsed="true"/>
    <col min="2" max="2" bestFit="true" customWidth="true" style="10" width="28.28515625" collapsed="true"/>
    <col min="3" max="13" customWidth="true" style="10" width="15.5703125" collapsed="true"/>
    <col min="14" max="14" customWidth="true" style="10" width="2.7109375" collapsed="true"/>
    <col min="15" max="15" customWidth="true" style="10" width="10.28515625" collapsed="true"/>
    <col min="16" max="16" customWidth="true" style="10" width="19.140625" collapsed="true"/>
    <col min="17" max="16384" style="10" width="11.42578125" collapsed="true"/>
  </cols>
  <sheetData>
    <row customFormat="1" ht="16.5" r="1" s="9" spans="1:16" x14ac:dyDescent="0.2">
      <c r="A1" s="35" t="s">
        <v>82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6" x14ac:dyDescent="0.2">
      <c r="A2" s="32"/>
      <c r="B2" s="32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</row>
    <row ht="15" r="3" spans="1:16" x14ac:dyDescent="0.25">
      <c r="A3" s="34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ht="15" r="4" spans="1:16" x14ac:dyDescent="0.25">
      <c r="A4" s="185" t="s">
        <v>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</row>
    <row ht="15" r="5" spans="1:16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ht="15" r="6" spans="1:16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customFormat="1" customHeight="1" ht="15" r="7" s="12" spans="1:16" x14ac:dyDescent="0.25">
      <c r="A7" s="11" t="s">
        <v>2</v>
      </c>
      <c r="B7" s="11" t="s">
        <v>2</v>
      </c>
      <c r="C7" s="186" t="s">
        <v>3</v>
      </c>
      <c r="D7" s="186"/>
      <c r="E7" s="186"/>
      <c r="F7" s="187" t="s">
        <v>4</v>
      </c>
      <c r="G7" s="186"/>
      <c r="H7" s="186"/>
      <c r="I7" s="187" t="s">
        <v>5</v>
      </c>
      <c r="J7" s="186"/>
      <c r="K7" s="186"/>
      <c r="L7" s="188" t="s">
        <v>6</v>
      </c>
      <c r="M7" s="189"/>
      <c r="O7" s="203"/>
      <c r="P7" s="203"/>
    </row>
    <row customFormat="1" customHeight="1" ht="30" r="8" s="12" spans="1:16" x14ac:dyDescent="0.25">
      <c r="A8" s="6" t="s">
        <v>2</v>
      </c>
      <c r="B8" s="26" t="s">
        <v>7</v>
      </c>
      <c r="C8" s="26" t="s">
        <v>63</v>
      </c>
      <c r="D8" s="26" t="s">
        <v>64</v>
      </c>
      <c r="E8" s="26" t="s">
        <v>65</v>
      </c>
      <c r="F8" s="26" t="s">
        <v>63</v>
      </c>
      <c r="G8" s="26" t="s">
        <v>64</v>
      </c>
      <c r="H8" s="26" t="s">
        <v>65</v>
      </c>
      <c r="I8" s="26" t="s">
        <v>63</v>
      </c>
      <c r="J8" s="26" t="s">
        <v>64</v>
      </c>
      <c r="K8" s="26" t="s">
        <v>65</v>
      </c>
      <c r="L8" s="26" t="s">
        <v>66</v>
      </c>
      <c r="M8" s="26" t="s">
        <v>65</v>
      </c>
      <c r="O8" s="67" t="s">
        <v>69</v>
      </c>
      <c r="P8" s="67" t="s">
        <v>70</v>
      </c>
    </row>
    <row r="9" spans="1:16" x14ac:dyDescent="0.2">
      <c r="A9" s="7" t="s">
        <v>10</v>
      </c>
      <c r="B9" s="27">
        <v>1</v>
      </c>
      <c r="C9" s="42">
        <f>'Orig Client 1'!G25</f>
        <v>0</v>
      </c>
      <c r="D9" s="42">
        <f>'Orig Client 1'!H25</f>
        <v>0</v>
      </c>
      <c r="E9" s="42">
        <f>'Orig Client 1'!I25</f>
        <v>0</v>
      </c>
      <c r="F9" s="42">
        <f>'Orig Client 1'!J25</f>
        <v>0</v>
      </c>
      <c r="G9" s="42">
        <f>'Orig Client 1'!K25</f>
        <v>0</v>
      </c>
      <c r="H9" s="42">
        <f>'Orig Client 1'!L25</f>
        <v>0</v>
      </c>
      <c r="I9" s="42">
        <f>'Orig Client 1'!M25</f>
        <v>0</v>
      </c>
      <c r="J9" s="42">
        <f>'Orig Client 1'!N25</f>
        <v>0</v>
      </c>
      <c r="K9" s="42">
        <f>'Orig Client 1'!O25</f>
        <v>0</v>
      </c>
      <c r="L9" s="42">
        <f>D9+G9+J9</f>
        <v>0</v>
      </c>
      <c r="M9" s="42">
        <f ref="M9:M29" si="0" t="shared">E9+H9+K9</f>
        <v>0</v>
      </c>
      <c r="O9" s="65">
        <f>+'FANF TOTAL'!O9</f>
        <v>2.9</v>
      </c>
      <c r="P9" s="66">
        <f>ROUND(L9*O9,0)</f>
        <v>0</v>
      </c>
    </row>
    <row r="10" spans="1:16" x14ac:dyDescent="0.2">
      <c r="A10" s="7" t="s">
        <v>11</v>
      </c>
      <c r="B10" s="27">
        <v>2</v>
      </c>
      <c r="C10" s="42">
        <f>'Orig Client 1'!P25</f>
        <v>0</v>
      </c>
      <c r="D10" s="42">
        <f>'Orig Client 1'!Q25</f>
        <v>0</v>
      </c>
      <c r="E10" s="42">
        <f>'Orig Client 1'!R25</f>
        <v>0</v>
      </c>
      <c r="F10" s="42">
        <f>'Orig Client 1'!S25</f>
        <v>0</v>
      </c>
      <c r="G10" s="42">
        <f>'Orig Client 1'!T25</f>
        <v>0</v>
      </c>
      <c r="H10" s="42">
        <f>'Orig Client 1'!U25</f>
        <v>0</v>
      </c>
      <c r="I10" s="42">
        <f>'Orig Client 1'!V25</f>
        <v>0</v>
      </c>
      <c r="J10" s="42">
        <f>'Orig Client 1'!W25</f>
        <v>0</v>
      </c>
      <c r="K10" s="42">
        <f>'Orig Client 1'!X25</f>
        <v>0</v>
      </c>
      <c r="L10" s="42">
        <f ref="L10:L29" si="1" t="shared">D10+G10+J10</f>
        <v>0</v>
      </c>
      <c r="M10" s="42">
        <f si="0" t="shared"/>
        <v>0</v>
      </c>
      <c r="O10" s="65">
        <f>+'FANF TOTAL'!O10</f>
        <v>2.9</v>
      </c>
      <c r="P10" s="66">
        <f ref="P10:P25" si="2" t="shared">ROUND(L10*O10,0)</f>
        <v>0</v>
      </c>
    </row>
    <row r="11" spans="1:16" x14ac:dyDescent="0.2">
      <c r="A11" s="7" t="s">
        <v>12</v>
      </c>
      <c r="B11" s="27">
        <v>3</v>
      </c>
      <c r="C11" s="42">
        <f>'Orig Client 1'!Y25</f>
        <v>0</v>
      </c>
      <c r="D11" s="42">
        <f>'Orig Client 1'!Z25</f>
        <v>0</v>
      </c>
      <c r="E11" s="42">
        <f>'Orig Client 1'!AA25</f>
        <v>0</v>
      </c>
      <c r="F11" s="42">
        <f>'Orig Client 1'!AB25</f>
        <v>0</v>
      </c>
      <c r="G11" s="42">
        <f>'Orig Client 1'!AC25</f>
        <v>0</v>
      </c>
      <c r="H11" s="42">
        <f>'Orig Client 1'!AD25</f>
        <v>0</v>
      </c>
      <c r="I11" s="42">
        <f>'Orig Client 1'!AE25</f>
        <v>0</v>
      </c>
      <c r="J11" s="42">
        <f>'Orig Client 1'!AF25</f>
        <v>0</v>
      </c>
      <c r="K11" s="42">
        <f>'Orig Client 1'!AG25</f>
        <v>0</v>
      </c>
      <c r="L11" s="42">
        <f si="1" t="shared"/>
        <v>0</v>
      </c>
      <c r="M11" s="42">
        <f si="0" t="shared"/>
        <v>0</v>
      </c>
      <c r="O11" s="65">
        <f>+'FANF TOTAL'!O11</f>
        <v>2.9</v>
      </c>
      <c r="P11" s="66">
        <f si="2" t="shared"/>
        <v>0</v>
      </c>
    </row>
    <row r="12" spans="1:16" x14ac:dyDescent="0.2">
      <c r="A12" s="7" t="s">
        <v>13</v>
      </c>
      <c r="B12" s="27">
        <v>4</v>
      </c>
      <c r="C12" s="42">
        <f>'Orig Client 1'!AH25</f>
        <v>0</v>
      </c>
      <c r="D12" s="42">
        <f>'Orig Client 1'!AI25</f>
        <v>0</v>
      </c>
      <c r="E12" s="42">
        <f>'Orig Client 1'!AJ25</f>
        <v>0</v>
      </c>
      <c r="F12" s="42">
        <f>'Orig Client 1'!AK25</f>
        <v>0</v>
      </c>
      <c r="G12" s="42">
        <f>'Orig Client 1'!AL25</f>
        <v>0</v>
      </c>
      <c r="H12" s="42">
        <f>'Orig Client 1'!AM25</f>
        <v>0</v>
      </c>
      <c r="I12" s="42">
        <f>'Orig Client 1'!AN25</f>
        <v>0</v>
      </c>
      <c r="J12" s="42">
        <f>'Orig Client 1'!AO25</f>
        <v>0</v>
      </c>
      <c r="K12" s="42">
        <f>'Orig Client 1'!AP25</f>
        <v>0</v>
      </c>
      <c r="L12" s="42">
        <f si="1" t="shared"/>
        <v>0</v>
      </c>
      <c r="M12" s="42">
        <f si="0" t="shared"/>
        <v>0</v>
      </c>
      <c r="O12" s="65">
        <f>+'FANF TOTAL'!O12</f>
        <v>4</v>
      </c>
      <c r="P12" s="66">
        <f si="2" t="shared"/>
        <v>0</v>
      </c>
    </row>
    <row r="13" spans="1:16" x14ac:dyDescent="0.2">
      <c r="A13" s="7" t="s">
        <v>14</v>
      </c>
      <c r="B13" s="27">
        <v>5</v>
      </c>
      <c r="C13" s="42">
        <f>'Orig Client 1'!AQ25</f>
        <v>0</v>
      </c>
      <c r="D13" s="42">
        <f>'Orig Client 1'!AR25</f>
        <v>0</v>
      </c>
      <c r="E13" s="42">
        <f>'Orig Client 1'!AS25</f>
        <v>0</v>
      </c>
      <c r="F13" s="42">
        <f>'Orig Client 1'!AT25</f>
        <v>0</v>
      </c>
      <c r="G13" s="42">
        <f>'Orig Client 1'!AU25</f>
        <v>0</v>
      </c>
      <c r="H13" s="42">
        <f>'Orig Client 1'!AV25</f>
        <v>0</v>
      </c>
      <c r="I13" s="42">
        <f>'Orig Client 1'!AW25</f>
        <v>0</v>
      </c>
      <c r="J13" s="42">
        <f>'Orig Client 1'!AX25</f>
        <v>0</v>
      </c>
      <c r="K13" s="42">
        <f>'Orig Client 1'!AY25</f>
        <v>0</v>
      </c>
      <c r="L13" s="42">
        <f si="1" t="shared"/>
        <v>0</v>
      </c>
      <c r="M13" s="42">
        <f si="0" t="shared"/>
        <v>0</v>
      </c>
      <c r="O13" s="65">
        <f>+'FANF TOTAL'!O13</f>
        <v>4</v>
      </c>
      <c r="P13" s="66">
        <f si="2" t="shared"/>
        <v>0</v>
      </c>
    </row>
    <row r="14" spans="1:16" x14ac:dyDescent="0.2">
      <c r="A14" s="7" t="s">
        <v>15</v>
      </c>
      <c r="B14" s="28" t="s">
        <v>59</v>
      </c>
      <c r="C14" s="42">
        <f>'Orig Client 1'!AZ25</f>
        <v>0</v>
      </c>
      <c r="D14" s="42">
        <f>'Orig Client 1'!BA25</f>
        <v>0</v>
      </c>
      <c r="E14" s="42">
        <f>'Orig Client 1'!BB25</f>
        <v>0</v>
      </c>
      <c r="F14" s="42">
        <f>'Orig Client 1'!BC25</f>
        <v>0</v>
      </c>
      <c r="G14" s="42">
        <f>'Orig Client 1'!BD25</f>
        <v>0</v>
      </c>
      <c r="H14" s="42">
        <f>'Orig Client 1'!BE25</f>
        <v>0</v>
      </c>
      <c r="I14" s="42">
        <f>'Orig Client 1'!BF25</f>
        <v>0</v>
      </c>
      <c r="J14" s="42">
        <f>'Orig Client 1'!BG25</f>
        <v>0</v>
      </c>
      <c r="K14" s="42">
        <f>'Orig Client 1'!BH25</f>
        <v>0</v>
      </c>
      <c r="L14" s="42">
        <f si="1" t="shared"/>
        <v>0</v>
      </c>
      <c r="M14" s="42">
        <f si="0" t="shared"/>
        <v>0</v>
      </c>
      <c r="O14" s="65">
        <f>+'FANF TOTAL'!O14</f>
        <v>4</v>
      </c>
      <c r="P14" s="66">
        <f si="2" t="shared"/>
        <v>0</v>
      </c>
    </row>
    <row r="15" spans="1:16" x14ac:dyDescent="0.2">
      <c r="A15" s="7" t="s">
        <v>16</v>
      </c>
      <c r="B15" s="29" t="s">
        <v>60</v>
      </c>
      <c r="C15" s="42">
        <f>'Orig Client 1'!BI25</f>
        <v>0</v>
      </c>
      <c r="D15" s="42">
        <f>'Orig Client 1'!BJ25</f>
        <v>0</v>
      </c>
      <c r="E15" s="42">
        <f>'Orig Client 1'!BK25</f>
        <v>0</v>
      </c>
      <c r="F15" s="42">
        <f>'Orig Client 1'!BL25</f>
        <v>0</v>
      </c>
      <c r="G15" s="42">
        <f>'Orig Client 1'!BM25</f>
        <v>0</v>
      </c>
      <c r="H15" s="42">
        <f>'Orig Client 1'!BN25</f>
        <v>0</v>
      </c>
      <c r="I15" s="42">
        <f>'Orig Client 1'!BO25</f>
        <v>0</v>
      </c>
      <c r="J15" s="42">
        <f>'Orig Client 1'!BP25</f>
        <v>0</v>
      </c>
      <c r="K15" s="42">
        <f>'Orig Client 1'!BQ25</f>
        <v>0</v>
      </c>
      <c r="L15" s="42">
        <f si="1" t="shared"/>
        <v>0</v>
      </c>
      <c r="M15" s="42">
        <f si="0" t="shared"/>
        <v>0</v>
      </c>
      <c r="O15" s="65">
        <f>+'FANF TOTAL'!O15</f>
        <v>5</v>
      </c>
      <c r="P15" s="66">
        <f si="2" t="shared"/>
        <v>0</v>
      </c>
    </row>
    <row r="16" spans="1:16" x14ac:dyDescent="0.2">
      <c r="A16" s="7" t="s">
        <v>17</v>
      </c>
      <c r="B16" s="27" t="s">
        <v>18</v>
      </c>
      <c r="C16" s="42">
        <f>'Orig Client 1'!BR25</f>
        <v>0</v>
      </c>
      <c r="D16" s="42">
        <f>'Orig Client 1'!BS25</f>
        <v>0</v>
      </c>
      <c r="E16" s="42">
        <f>'Orig Client 1'!BT25</f>
        <v>0</v>
      </c>
      <c r="F16" s="42">
        <f>'Orig Client 1'!BU25</f>
        <v>0</v>
      </c>
      <c r="G16" s="42">
        <f>'Orig Client 1'!BV25</f>
        <v>0</v>
      </c>
      <c r="H16" s="42">
        <f>'Orig Client 1'!BW25</f>
        <v>0</v>
      </c>
      <c r="I16" s="42">
        <f>'Orig Client 1'!BX25</f>
        <v>0</v>
      </c>
      <c r="J16" s="42">
        <f>'Orig Client 1'!BY25</f>
        <v>0</v>
      </c>
      <c r="K16" s="42">
        <f>'Orig Client 1'!BZ25</f>
        <v>0</v>
      </c>
      <c r="L16" s="42">
        <f si="1" t="shared"/>
        <v>0</v>
      </c>
      <c r="M16" s="42">
        <f si="0" t="shared"/>
        <v>0</v>
      </c>
      <c r="O16" s="65">
        <f>+'FANF TOTAL'!O16</f>
        <v>5</v>
      </c>
      <c r="P16" s="66">
        <f si="2" t="shared"/>
        <v>0</v>
      </c>
    </row>
    <row r="17" spans="1:16" x14ac:dyDescent="0.2">
      <c r="A17" s="7" t="s">
        <v>19</v>
      </c>
      <c r="B17" s="27" t="s">
        <v>20</v>
      </c>
      <c r="C17" s="42">
        <f>'Orig Client 1'!CA25</f>
        <v>0</v>
      </c>
      <c r="D17" s="42">
        <f>'Orig Client 1'!CB25</f>
        <v>0</v>
      </c>
      <c r="E17" s="42">
        <f>'Orig Client 1'!CC25</f>
        <v>0</v>
      </c>
      <c r="F17" s="42">
        <f>'Orig Client 1'!CD25</f>
        <v>0</v>
      </c>
      <c r="G17" s="42">
        <f>'Orig Client 1'!CE25</f>
        <v>0</v>
      </c>
      <c r="H17" s="42">
        <f>'Orig Client 1'!CF25</f>
        <v>0</v>
      </c>
      <c r="I17" s="42">
        <f>'Orig Client 1'!CG25</f>
        <v>0</v>
      </c>
      <c r="J17" s="42">
        <f>'Orig Client 1'!CH25</f>
        <v>0</v>
      </c>
      <c r="K17" s="42">
        <f>'Orig Client 1'!CI25</f>
        <v>0</v>
      </c>
      <c r="L17" s="42">
        <f si="1" t="shared"/>
        <v>0</v>
      </c>
      <c r="M17" s="42">
        <f si="0" t="shared"/>
        <v>0</v>
      </c>
      <c r="O17" s="65">
        <f>+'FANF TOTAL'!O17</f>
        <v>8</v>
      </c>
      <c r="P17" s="66">
        <f si="2" t="shared"/>
        <v>0</v>
      </c>
    </row>
    <row r="18" spans="1:16" x14ac:dyDescent="0.2">
      <c r="A18" s="7" t="s">
        <v>21</v>
      </c>
      <c r="B18" s="27" t="s">
        <v>22</v>
      </c>
      <c r="C18" s="42">
        <f>'Orig Client 1'!CJ25</f>
        <v>0</v>
      </c>
      <c r="D18" s="42">
        <f>'Orig Client 1'!CK25</f>
        <v>0</v>
      </c>
      <c r="E18" s="42">
        <f>'Orig Client 1'!CL25</f>
        <v>0</v>
      </c>
      <c r="F18" s="42">
        <f>'Orig Client 1'!CM25</f>
        <v>0</v>
      </c>
      <c r="G18" s="42">
        <f>'Orig Client 1'!CN25</f>
        <v>0</v>
      </c>
      <c r="H18" s="42">
        <f>'Orig Client 1'!CO25</f>
        <v>0</v>
      </c>
      <c r="I18" s="42">
        <f>'Orig Client 1'!CP25</f>
        <v>0</v>
      </c>
      <c r="J18" s="42">
        <f>'Orig Client 1'!CQ25</f>
        <v>0</v>
      </c>
      <c r="K18" s="42">
        <f>'Orig Client 1'!CR25</f>
        <v>0</v>
      </c>
      <c r="L18" s="42">
        <f si="1" t="shared"/>
        <v>0</v>
      </c>
      <c r="M18" s="42">
        <f si="0" t="shared"/>
        <v>0</v>
      </c>
      <c r="O18" s="65">
        <f>+'FANF TOTAL'!O18</f>
        <v>12</v>
      </c>
      <c r="P18" s="66">
        <f si="2" t="shared"/>
        <v>0</v>
      </c>
    </row>
    <row r="19" spans="1:16" x14ac:dyDescent="0.2">
      <c r="A19" s="7" t="s">
        <v>23</v>
      </c>
      <c r="B19" s="27" t="s">
        <v>24</v>
      </c>
      <c r="C19" s="42">
        <f>'Orig Client 1'!CS25</f>
        <v>0</v>
      </c>
      <c r="D19" s="42">
        <f>'Orig Client 1'!CT25</f>
        <v>0</v>
      </c>
      <c r="E19" s="42">
        <f>'Orig Client 1'!CU25</f>
        <v>0</v>
      </c>
      <c r="F19" s="42">
        <f>'Orig Client 1'!CV25</f>
        <v>0</v>
      </c>
      <c r="G19" s="42">
        <f>'Orig Client 1'!CW25</f>
        <v>0</v>
      </c>
      <c r="H19" s="42">
        <f>'Orig Client 1'!CX25</f>
        <v>0</v>
      </c>
      <c r="I19" s="42">
        <f>'Orig Client 1'!CY25</f>
        <v>0</v>
      </c>
      <c r="J19" s="42">
        <f>'Orig Client 1'!CZ25</f>
        <v>0</v>
      </c>
      <c r="K19" s="42">
        <f>'Orig Client 1'!DA25</f>
        <v>0</v>
      </c>
      <c r="L19" s="42">
        <f si="1" t="shared"/>
        <v>0</v>
      </c>
      <c r="M19" s="42">
        <f si="0" t="shared"/>
        <v>0</v>
      </c>
      <c r="O19" s="65">
        <f>+'FANF TOTAL'!O19</f>
        <v>18</v>
      </c>
      <c r="P19" s="66">
        <f si="2" t="shared"/>
        <v>0</v>
      </c>
    </row>
    <row r="20" spans="1:16" x14ac:dyDescent="0.2">
      <c r="A20" s="7" t="s">
        <v>25</v>
      </c>
      <c r="B20" s="27" t="s">
        <v>26</v>
      </c>
      <c r="C20" s="42">
        <f>'Orig Client 1'!DB25</f>
        <v>0</v>
      </c>
      <c r="D20" s="42">
        <f>'Orig Client 1'!DC25</f>
        <v>0</v>
      </c>
      <c r="E20" s="42">
        <f>'Orig Client 1'!DD25</f>
        <v>0</v>
      </c>
      <c r="F20" s="42">
        <f>'Orig Client 1'!DE25</f>
        <v>0</v>
      </c>
      <c r="G20" s="42">
        <f>'Orig Client 1'!DF25</f>
        <v>0</v>
      </c>
      <c r="H20" s="42">
        <f>'Orig Client 1'!DG25</f>
        <v>0</v>
      </c>
      <c r="I20" s="42">
        <f>'Orig Client 1'!DH25</f>
        <v>0</v>
      </c>
      <c r="J20" s="42">
        <f>'Orig Client 1'!DI25</f>
        <v>0</v>
      </c>
      <c r="K20" s="42">
        <f>'Orig Client 1'!DJ25</f>
        <v>0</v>
      </c>
      <c r="L20" s="42">
        <f si="1" t="shared"/>
        <v>0</v>
      </c>
      <c r="M20" s="42">
        <f si="0" t="shared"/>
        <v>0</v>
      </c>
      <c r="O20" s="65">
        <f>+'FANF TOTAL'!O20</f>
        <v>25</v>
      </c>
      <c r="P20" s="66">
        <f si="2" t="shared"/>
        <v>0</v>
      </c>
    </row>
    <row r="21" spans="1:16" x14ac:dyDescent="0.2">
      <c r="A21" s="7" t="s">
        <v>27</v>
      </c>
      <c r="B21" s="27" t="s">
        <v>28</v>
      </c>
      <c r="C21" s="42">
        <f>'Orig Client 1'!DK25</f>
        <v>0</v>
      </c>
      <c r="D21" s="42">
        <f>'Orig Client 1'!DL25</f>
        <v>0</v>
      </c>
      <c r="E21" s="42">
        <f>'Orig Client 1'!DM25</f>
        <v>0</v>
      </c>
      <c r="F21" s="42">
        <f>'Orig Client 1'!DN25</f>
        <v>0</v>
      </c>
      <c r="G21" s="42">
        <f>'Orig Client 1'!DO25</f>
        <v>0</v>
      </c>
      <c r="H21" s="42">
        <f>'Orig Client 1'!DP25</f>
        <v>0</v>
      </c>
      <c r="I21" s="42">
        <f>'Orig Client 1'!DQ25</f>
        <v>0</v>
      </c>
      <c r="J21" s="42">
        <f>'Orig Client 1'!DR25</f>
        <v>0</v>
      </c>
      <c r="K21" s="42">
        <f>'Orig Client 1'!DS25</f>
        <v>0</v>
      </c>
      <c r="L21" s="42">
        <f si="1" t="shared"/>
        <v>0</v>
      </c>
      <c r="M21" s="42">
        <f si="0" t="shared"/>
        <v>0</v>
      </c>
      <c r="O21" s="65">
        <f>+'FANF TOTAL'!O21</f>
        <v>35</v>
      </c>
      <c r="P21" s="66">
        <f si="2" t="shared"/>
        <v>0</v>
      </c>
    </row>
    <row r="22" spans="1:16" x14ac:dyDescent="0.2">
      <c r="A22" s="7" t="s">
        <v>29</v>
      </c>
      <c r="B22" s="27" t="s">
        <v>30</v>
      </c>
      <c r="C22" s="42">
        <f>'Orig Client 1'!DT25</f>
        <v>0</v>
      </c>
      <c r="D22" s="42">
        <f>'Orig Client 1'!DU25</f>
        <v>0</v>
      </c>
      <c r="E22" s="42">
        <f>'Orig Client 1'!DV25</f>
        <v>0</v>
      </c>
      <c r="F22" s="42">
        <f>'Orig Client 1'!DW25</f>
        <v>0</v>
      </c>
      <c r="G22" s="42">
        <f>'Orig Client 1'!DX25</f>
        <v>0</v>
      </c>
      <c r="H22" s="42">
        <f>'Orig Client 1'!DY25</f>
        <v>0</v>
      </c>
      <c r="I22" s="42">
        <f>'Orig Client 1'!DZ25</f>
        <v>0</v>
      </c>
      <c r="J22" s="42">
        <f>'Orig Client 1'!EA25</f>
        <v>0</v>
      </c>
      <c r="K22" s="42">
        <f>'Orig Client 1'!EB25</f>
        <v>0</v>
      </c>
      <c r="L22" s="42">
        <f si="1" t="shared"/>
        <v>0</v>
      </c>
      <c r="M22" s="42">
        <f si="0" t="shared"/>
        <v>0</v>
      </c>
      <c r="O22" s="65">
        <f>+'FANF TOTAL'!O22</f>
        <v>45</v>
      </c>
      <c r="P22" s="66">
        <f si="2" t="shared"/>
        <v>0</v>
      </c>
    </row>
    <row r="23" spans="1:16" x14ac:dyDescent="0.2">
      <c r="A23" s="7" t="s">
        <v>31</v>
      </c>
      <c r="B23" s="27" t="s">
        <v>32</v>
      </c>
      <c r="C23" s="42">
        <f>'Orig Client 1'!EC25</f>
        <v>0</v>
      </c>
      <c r="D23" s="42">
        <f>'Orig Client 1'!ED25</f>
        <v>0</v>
      </c>
      <c r="E23" s="42">
        <f>'Orig Client 1'!EE25</f>
        <v>0</v>
      </c>
      <c r="F23" s="42">
        <f>'Orig Client 1'!EF25</f>
        <v>0</v>
      </c>
      <c r="G23" s="42">
        <f>'Orig Client 1'!EG25</f>
        <v>0</v>
      </c>
      <c r="H23" s="42">
        <f>'Orig Client 1'!EH25</f>
        <v>0</v>
      </c>
      <c r="I23" s="42">
        <f>'Orig Client 1'!EI25</f>
        <v>0</v>
      </c>
      <c r="J23" s="42">
        <f>'Orig Client 1'!EJ25</f>
        <v>0</v>
      </c>
      <c r="K23" s="42">
        <f>'Orig Client 1'!EK25</f>
        <v>0</v>
      </c>
      <c r="L23" s="42">
        <f si="1" t="shared"/>
        <v>0</v>
      </c>
      <c r="M23" s="42">
        <f si="0" t="shared"/>
        <v>0</v>
      </c>
      <c r="O23" s="65">
        <f>+'FANF TOTAL'!O23</f>
        <v>55</v>
      </c>
      <c r="P23" s="66">
        <f si="2" t="shared"/>
        <v>0</v>
      </c>
    </row>
    <row r="24" spans="1:16" x14ac:dyDescent="0.2">
      <c r="A24" s="7" t="s">
        <v>33</v>
      </c>
      <c r="B24" s="27" t="s">
        <v>34</v>
      </c>
      <c r="C24" s="42">
        <f>'Orig Client 1'!EL25</f>
        <v>0</v>
      </c>
      <c r="D24" s="42">
        <f>'Orig Client 1'!EM25</f>
        <v>0</v>
      </c>
      <c r="E24" s="42">
        <f>'Orig Client 1'!EN25</f>
        <v>0</v>
      </c>
      <c r="F24" s="42">
        <f>'Orig Client 1'!EO25</f>
        <v>0</v>
      </c>
      <c r="G24" s="42">
        <f>'Orig Client 1'!EP25</f>
        <v>0</v>
      </c>
      <c r="H24" s="42">
        <f>'Orig Client 1'!EQ25</f>
        <v>0</v>
      </c>
      <c r="I24" s="42">
        <f>'Orig Client 1'!ER25</f>
        <v>0</v>
      </c>
      <c r="J24" s="42">
        <f>'Orig Client 1'!ES25</f>
        <v>0</v>
      </c>
      <c r="K24" s="42">
        <f>'Orig Client 1'!ET25</f>
        <v>0</v>
      </c>
      <c r="L24" s="42">
        <f si="1" t="shared"/>
        <v>0</v>
      </c>
      <c r="M24" s="42">
        <f si="0" t="shared"/>
        <v>0</v>
      </c>
      <c r="O24" s="65">
        <f>+'FANF TOTAL'!O24</f>
        <v>65</v>
      </c>
      <c r="P24" s="66">
        <f si="2" t="shared"/>
        <v>0</v>
      </c>
    </row>
    <row r="25" spans="1:16" x14ac:dyDescent="0.2">
      <c r="A25" s="7" t="s">
        <v>35</v>
      </c>
      <c r="B25" s="27" t="s">
        <v>36</v>
      </c>
      <c r="C25" s="42">
        <f>'Orig Client 1'!EU25</f>
        <v>0</v>
      </c>
      <c r="D25" s="42">
        <f>'Orig Client 1'!EV25</f>
        <v>0</v>
      </c>
      <c r="E25" s="42">
        <f>'Orig Client 1'!EW25</f>
        <v>0</v>
      </c>
      <c r="F25" s="42">
        <f>'Orig Client 1'!EX25</f>
        <v>0</v>
      </c>
      <c r="G25" s="42">
        <f>'Orig Client 1'!EY25</f>
        <v>0</v>
      </c>
      <c r="H25" s="42">
        <f>'Orig Client 1'!EZ25</f>
        <v>0</v>
      </c>
      <c r="I25" s="42">
        <f>'Orig Client 1'!FA25</f>
        <v>0</v>
      </c>
      <c r="J25" s="42">
        <f>'Orig Client 1'!FB25</f>
        <v>0</v>
      </c>
      <c r="K25" s="42">
        <f>'Orig Client 1'!FC25</f>
        <v>0</v>
      </c>
      <c r="L25" s="42">
        <f si="1" t="shared"/>
        <v>0</v>
      </c>
      <c r="M25" s="42">
        <f si="0" t="shared"/>
        <v>0</v>
      </c>
      <c r="O25" s="65">
        <f>+'FANF TOTAL'!O25</f>
        <v>75</v>
      </c>
      <c r="P25" s="66">
        <f si="2" t="shared"/>
        <v>0</v>
      </c>
    </row>
    <row r="26" spans="1:16" x14ac:dyDescent="0.2">
      <c r="A26" s="7" t="s">
        <v>37</v>
      </c>
      <c r="B26" s="27" t="s">
        <v>38</v>
      </c>
      <c r="C26" s="42">
        <f>'Orig Client 1'!FD25</f>
        <v>0</v>
      </c>
      <c r="D26" s="42">
        <f>'Orig Client 1'!FE25</f>
        <v>0</v>
      </c>
      <c r="E26" s="42">
        <f>'Orig Client 1'!FF25</f>
        <v>0</v>
      </c>
      <c r="F26" s="42">
        <f>'Orig Client 1'!FG25</f>
        <v>0</v>
      </c>
      <c r="G26" s="42">
        <f>'Orig Client 1'!FH25</f>
        <v>0</v>
      </c>
      <c r="H26" s="42">
        <f>'Orig Client 1'!FI25</f>
        <v>0</v>
      </c>
      <c r="I26" s="42">
        <f>'Orig Client 1'!FJ25</f>
        <v>0</v>
      </c>
      <c r="J26" s="42">
        <f>'Orig Client 1'!FK25</f>
        <v>0</v>
      </c>
      <c r="K26" s="42">
        <f>'Orig Client 1'!FL25</f>
        <v>0</v>
      </c>
      <c r="L26" s="69">
        <f>IF(D26&gt;4001,4001,D26)+IF(G26&gt;4001,4001,G26)+IF(J26&gt;4001,4001,J26)</f>
        <v>0</v>
      </c>
      <c r="M26" s="69">
        <f si="0" t="shared"/>
        <v>0</v>
      </c>
      <c r="O26" s="65">
        <f>+'FANF TOTAL'!O26</f>
        <v>85</v>
      </c>
      <c r="P26" s="66">
        <f>ROUND(L26*O26,0)</f>
        <v>0</v>
      </c>
    </row>
    <row ht="57" r="27" spans="1:16" x14ac:dyDescent="0.2">
      <c r="A27" s="7" t="s">
        <v>73</v>
      </c>
      <c r="B27" s="30" t="s">
        <v>75</v>
      </c>
      <c r="C27" s="42">
        <f>+'Orig Client 1'!FM25</f>
        <v>0</v>
      </c>
      <c r="D27" s="42">
        <f>+'Orig Client 1'!FN25</f>
        <v>0</v>
      </c>
      <c r="E27" s="42">
        <f>+'Orig Client 1'!FO25</f>
        <v>0</v>
      </c>
      <c r="F27" s="42">
        <f>+'Orig Client 1'!FP25</f>
        <v>0</v>
      </c>
      <c r="G27" s="42">
        <f>+'Orig Client 1'!FQ25</f>
        <v>0</v>
      </c>
      <c r="H27" s="42">
        <f>+'Orig Client 1'!FR25</f>
        <v>0</v>
      </c>
      <c r="I27" s="42">
        <f>+'Orig Client 1'!FS25</f>
        <v>0</v>
      </c>
      <c r="J27" s="42">
        <f>+'Orig Client 1'!FT25</f>
        <v>0</v>
      </c>
      <c r="K27" s="42">
        <f>+'Orig Client 1'!FU25</f>
        <v>0</v>
      </c>
      <c r="L27" s="42">
        <f ref="L27:L28" si="3" t="shared">D27+G27+J27</f>
        <v>0</v>
      </c>
      <c r="M27" s="42">
        <f ref="M27:M28" si="4" t="shared">E27+H27+K27</f>
        <v>0</v>
      </c>
      <c r="O27" s="65">
        <f>+'FANF TOTAL'!O27</f>
        <v>0</v>
      </c>
      <c r="P27" s="66">
        <f ref="P27" si="5" t="shared">ROUND(L27*O27,0)</f>
        <v>0</v>
      </c>
    </row>
    <row ht="42.75" r="28" spans="1:16" x14ac:dyDescent="0.2">
      <c r="A28" s="7" t="s">
        <v>74</v>
      </c>
      <c r="B28" s="30" t="s">
        <v>76</v>
      </c>
      <c r="C28" s="42">
        <f>+'Orig Client 1'!FV25</f>
        <v>0</v>
      </c>
      <c r="D28" s="42">
        <f>+'Orig Client 1'!FW25</f>
        <v>0</v>
      </c>
      <c r="E28" s="42">
        <f>+'Orig Client 1'!FX25</f>
        <v>0</v>
      </c>
      <c r="F28" s="42">
        <f>+'Orig Client 1'!FY25</f>
        <v>0</v>
      </c>
      <c r="G28" s="42">
        <f>+'Orig Client 1'!FZ25</f>
        <v>0</v>
      </c>
      <c r="H28" s="42">
        <f>+'Orig Client 1'!GA25</f>
        <v>0</v>
      </c>
      <c r="I28" s="42">
        <f>+'Orig Client 1'!GB25</f>
        <v>0</v>
      </c>
      <c r="J28" s="42">
        <f>+'Orig Client 1'!GC25</f>
        <v>0</v>
      </c>
      <c r="K28" s="42">
        <f>+'Orig Client 1'!GD25</f>
        <v>0</v>
      </c>
      <c r="L28" s="42">
        <f si="3" t="shared"/>
        <v>0</v>
      </c>
      <c r="M28" s="42">
        <f si="4" t="shared"/>
        <v>0</v>
      </c>
      <c r="O28" s="65">
        <f>+'FANF TOTAL'!O28</f>
        <v>1.5E-3</v>
      </c>
      <c r="P28" s="66">
        <f>ROUND(M28*O28,0)</f>
        <v>0</v>
      </c>
    </row>
    <row ht="15" r="29" spans="1:16" x14ac:dyDescent="0.25">
      <c r="A29" s="76" t="s">
        <v>39</v>
      </c>
      <c r="B29" s="77" t="s">
        <v>2</v>
      </c>
      <c r="C29" s="55">
        <f ref="C29:K29" si="6" t="shared">SUM(C9:C28)</f>
        <v>0</v>
      </c>
      <c r="D29" s="55">
        <f si="6" t="shared"/>
        <v>0</v>
      </c>
      <c r="E29" s="55">
        <f si="6" t="shared"/>
        <v>0</v>
      </c>
      <c r="F29" s="55">
        <f si="6" t="shared"/>
        <v>0</v>
      </c>
      <c r="G29" s="55">
        <f si="6" t="shared"/>
        <v>0</v>
      </c>
      <c r="H29" s="55">
        <f si="6" t="shared"/>
        <v>0</v>
      </c>
      <c r="I29" s="55">
        <f si="6" t="shared"/>
        <v>0</v>
      </c>
      <c r="J29" s="55">
        <f si="6" t="shared"/>
        <v>0</v>
      </c>
      <c r="K29" s="55">
        <f si="6" t="shared"/>
        <v>0</v>
      </c>
      <c r="L29" s="55">
        <f si="1" t="shared"/>
        <v>0</v>
      </c>
      <c r="M29" s="55">
        <f si="0" t="shared"/>
        <v>0</v>
      </c>
      <c r="N29" s="78"/>
      <c r="O29" s="74"/>
      <c r="P29" s="75">
        <f>SUM(P9:P28)</f>
        <v>0</v>
      </c>
    </row>
    <row ht="15" r="30" spans="1:16" x14ac:dyDescent="0.25">
      <c r="A30" s="8"/>
      <c r="B30" s="7"/>
      <c r="O30" s="16"/>
      <c r="P30" s="19"/>
    </row>
    <row ht="15" r="31" spans="1:16" x14ac:dyDescent="0.25">
      <c r="A31" s="8"/>
      <c r="B31" s="7"/>
      <c r="L31" s="147">
        <f>L29-SUM(L9:L28)</f>
        <v>0</v>
      </c>
      <c r="M31" s="25">
        <f>M29-SUM(M9:M28)</f>
        <v>0</v>
      </c>
      <c r="O31" s="16"/>
      <c r="P31" s="19"/>
    </row>
    <row ht="15" r="32" spans="1:16" x14ac:dyDescent="0.25">
      <c r="A32" s="8"/>
      <c r="B32" s="7"/>
      <c r="O32" s="16"/>
      <c r="P32" s="19"/>
    </row>
    <row ht="15" r="33" spans="1:16" x14ac:dyDescent="0.25">
      <c r="A33" s="5" t="s">
        <v>40</v>
      </c>
      <c r="O33" s="16"/>
      <c r="P33" s="19"/>
    </row>
    <row ht="15" r="34" spans="1:16" x14ac:dyDescent="0.25">
      <c r="A34" s="202" t="s">
        <v>41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O34" s="16"/>
      <c r="P34" s="19"/>
    </row>
    <row customFormat="1" customHeight="1" ht="15" r="35" s="12" spans="1:16" x14ac:dyDescent="0.2">
      <c r="A35" s="11" t="s">
        <v>2</v>
      </c>
      <c r="B35" s="11" t="s">
        <v>2</v>
      </c>
      <c r="C35" s="186" t="s">
        <v>3</v>
      </c>
      <c r="D35" s="186"/>
      <c r="E35" s="186"/>
      <c r="F35" s="187" t="s">
        <v>4</v>
      </c>
      <c r="G35" s="186"/>
      <c r="H35" s="186"/>
      <c r="I35" s="187" t="s">
        <v>5</v>
      </c>
      <c r="J35" s="186"/>
      <c r="K35" s="186"/>
      <c r="L35" s="188" t="s">
        <v>6</v>
      </c>
      <c r="M35" s="189"/>
      <c r="O35" s="16"/>
      <c r="P35" s="19"/>
    </row>
    <row customFormat="1" customHeight="1" ht="30" r="36" s="12" spans="1:16" x14ac:dyDescent="0.25">
      <c r="A36" s="6" t="s">
        <v>2</v>
      </c>
      <c r="B36" s="26" t="s">
        <v>7</v>
      </c>
      <c r="C36" s="26" t="s">
        <v>63</v>
      </c>
      <c r="D36" s="26" t="s">
        <v>64</v>
      </c>
      <c r="E36" s="26" t="s">
        <v>65</v>
      </c>
      <c r="F36" s="26" t="s">
        <v>63</v>
      </c>
      <c r="G36" s="26" t="s">
        <v>64</v>
      </c>
      <c r="H36" s="26" t="s">
        <v>65</v>
      </c>
      <c r="I36" s="26" t="s">
        <v>63</v>
      </c>
      <c r="J36" s="26" t="s">
        <v>64</v>
      </c>
      <c r="K36" s="26" t="s">
        <v>65</v>
      </c>
      <c r="L36" s="26" t="s">
        <v>66</v>
      </c>
      <c r="M36" s="26" t="s">
        <v>65</v>
      </c>
      <c r="O36" s="67" t="s">
        <v>69</v>
      </c>
      <c r="P36" s="67" t="s">
        <v>70</v>
      </c>
    </row>
    <row r="37" spans="1:16" x14ac:dyDescent="0.2">
      <c r="A37" s="7" t="s">
        <v>10</v>
      </c>
      <c r="B37" s="27">
        <v>1</v>
      </c>
      <c r="C37" s="42">
        <f>'Orig Client 1'!G26</f>
        <v>0</v>
      </c>
      <c r="D37" s="42">
        <f>'Orig Client 1'!H26</f>
        <v>0</v>
      </c>
      <c r="E37" s="42">
        <f>'Orig Client 1'!I26</f>
        <v>0</v>
      </c>
      <c r="F37" s="42">
        <f>'Orig Client 1'!J26</f>
        <v>0</v>
      </c>
      <c r="G37" s="42">
        <f>'Orig Client 1'!K26</f>
        <v>0</v>
      </c>
      <c r="H37" s="42">
        <f>'Orig Client 1'!L26</f>
        <v>0</v>
      </c>
      <c r="I37" s="42">
        <f>'Orig Client 1'!M26</f>
        <v>0</v>
      </c>
      <c r="J37" s="42">
        <f>'Orig Client 1'!N26</f>
        <v>0</v>
      </c>
      <c r="K37" s="42">
        <f>'Orig Client 1'!O26</f>
        <v>0</v>
      </c>
      <c r="L37" s="42">
        <f>D37+G37+J37</f>
        <v>0</v>
      </c>
      <c r="M37" s="42">
        <f ref="M37:M54" si="7" t="shared">E37+H37+K37</f>
        <v>0</v>
      </c>
      <c r="O37" s="65">
        <f>+'FANF TOTAL'!O37</f>
        <v>2</v>
      </c>
      <c r="P37" s="66">
        <f>ROUND(L37*O37,0)</f>
        <v>0</v>
      </c>
    </row>
    <row r="38" spans="1:16" x14ac:dyDescent="0.2">
      <c r="A38" s="7" t="s">
        <v>11</v>
      </c>
      <c r="B38" s="27">
        <v>2</v>
      </c>
      <c r="C38" s="42">
        <f>'Orig Client 1'!P26</f>
        <v>0</v>
      </c>
      <c r="D38" s="42">
        <f>'Orig Client 1'!Q26</f>
        <v>0</v>
      </c>
      <c r="E38" s="42">
        <f>'Orig Client 1'!R26</f>
        <v>0</v>
      </c>
      <c r="F38" s="42">
        <f>'Orig Client 1'!S26</f>
        <v>0</v>
      </c>
      <c r="G38" s="42">
        <f>'Orig Client 1'!T26</f>
        <v>0</v>
      </c>
      <c r="H38" s="42">
        <f>'Orig Client 1'!U26</f>
        <v>0</v>
      </c>
      <c r="I38" s="42">
        <f>'Orig Client 1'!V26</f>
        <v>0</v>
      </c>
      <c r="J38" s="42">
        <f>'Orig Client 1'!W26</f>
        <v>0</v>
      </c>
      <c r="K38" s="42">
        <f>'Orig Client 1'!X26</f>
        <v>0</v>
      </c>
      <c r="L38" s="42">
        <f ref="L38:L57" si="8" t="shared">D38+G38+J38</f>
        <v>0</v>
      </c>
      <c r="M38" s="42">
        <f si="7" t="shared"/>
        <v>0</v>
      </c>
      <c r="O38" s="65">
        <f>+'FANF TOTAL'!O38</f>
        <v>2</v>
      </c>
      <c r="P38" s="66">
        <f ref="P38:P53" si="9" t="shared">ROUND(L38*O38,0)</f>
        <v>0</v>
      </c>
    </row>
    <row r="39" spans="1:16" x14ac:dyDescent="0.2">
      <c r="A39" s="7" t="s">
        <v>12</v>
      </c>
      <c r="B39" s="27">
        <v>3</v>
      </c>
      <c r="C39" s="42">
        <f>'Orig Client 1'!Y26</f>
        <v>0</v>
      </c>
      <c r="D39" s="42">
        <f>'Orig Client 1'!Z26</f>
        <v>0</v>
      </c>
      <c r="E39" s="42">
        <f>'Orig Client 1'!AA26</f>
        <v>0</v>
      </c>
      <c r="F39" s="42">
        <f>'Orig Client 1'!AB26</f>
        <v>0</v>
      </c>
      <c r="G39" s="42">
        <f>'Orig Client 1'!AC26</f>
        <v>0</v>
      </c>
      <c r="H39" s="42">
        <f>'Orig Client 1'!AD26</f>
        <v>0</v>
      </c>
      <c r="I39" s="42">
        <f>'Orig Client 1'!AE26</f>
        <v>0</v>
      </c>
      <c r="J39" s="42">
        <f>'Orig Client 1'!AF26</f>
        <v>0</v>
      </c>
      <c r="K39" s="42">
        <f>'Orig Client 1'!AG26</f>
        <v>0</v>
      </c>
      <c r="L39" s="42">
        <f si="8" t="shared"/>
        <v>0</v>
      </c>
      <c r="M39" s="42">
        <f si="7" t="shared"/>
        <v>0</v>
      </c>
      <c r="O39" s="65">
        <f>+'FANF TOTAL'!O39</f>
        <v>2</v>
      </c>
      <c r="P39" s="66">
        <f si="9" t="shared"/>
        <v>0</v>
      </c>
    </row>
    <row r="40" spans="1:16" x14ac:dyDescent="0.2">
      <c r="A40" s="7" t="s">
        <v>13</v>
      </c>
      <c r="B40" s="27">
        <v>4</v>
      </c>
      <c r="C40" s="42">
        <f>'Orig Client 1'!AH26</f>
        <v>0</v>
      </c>
      <c r="D40" s="42">
        <f>'Orig Client 1'!AI26</f>
        <v>0</v>
      </c>
      <c r="E40" s="42">
        <f>'Orig Client 1'!AJ26</f>
        <v>0</v>
      </c>
      <c r="F40" s="42">
        <f>'Orig Client 1'!AK26</f>
        <v>0</v>
      </c>
      <c r="G40" s="42">
        <f>'Orig Client 1'!AL26</f>
        <v>0</v>
      </c>
      <c r="H40" s="42">
        <f>'Orig Client 1'!AM26</f>
        <v>0</v>
      </c>
      <c r="I40" s="42">
        <f>'Orig Client 1'!AN26</f>
        <v>0</v>
      </c>
      <c r="J40" s="42">
        <f>'Orig Client 1'!AO26</f>
        <v>0</v>
      </c>
      <c r="K40" s="42">
        <f>'Orig Client 1'!AP26</f>
        <v>0</v>
      </c>
      <c r="L40" s="42">
        <f si="8" t="shared"/>
        <v>0</v>
      </c>
      <c r="M40" s="42">
        <f si="7" t="shared"/>
        <v>0</v>
      </c>
      <c r="O40" s="65">
        <f>+'FANF TOTAL'!O40</f>
        <v>2.9</v>
      </c>
      <c r="P40" s="66">
        <f si="9" t="shared"/>
        <v>0</v>
      </c>
    </row>
    <row r="41" spans="1:16" x14ac:dyDescent="0.2">
      <c r="A41" s="7" t="s">
        <v>14</v>
      </c>
      <c r="B41" s="27">
        <v>5</v>
      </c>
      <c r="C41" s="42">
        <f>'Orig Client 1'!AQ26</f>
        <v>0</v>
      </c>
      <c r="D41" s="42">
        <f>'Orig Client 1'!AR26</f>
        <v>0</v>
      </c>
      <c r="E41" s="42">
        <f>'Orig Client 1'!AS26</f>
        <v>0</v>
      </c>
      <c r="F41" s="42">
        <f>'Orig Client 1'!AT26</f>
        <v>0</v>
      </c>
      <c r="G41" s="42">
        <f>'Orig Client 1'!AU26</f>
        <v>0</v>
      </c>
      <c r="H41" s="42">
        <f>'Orig Client 1'!AV26</f>
        <v>0</v>
      </c>
      <c r="I41" s="42">
        <f>'Orig Client 1'!AW26</f>
        <v>0</v>
      </c>
      <c r="J41" s="42">
        <f>'Orig Client 1'!AX26</f>
        <v>0</v>
      </c>
      <c r="K41" s="42">
        <f>'Orig Client 1'!AY26</f>
        <v>0</v>
      </c>
      <c r="L41" s="42">
        <f si="8" t="shared"/>
        <v>0</v>
      </c>
      <c r="M41" s="42">
        <f si="7" t="shared"/>
        <v>0</v>
      </c>
      <c r="O41" s="65">
        <f>+'FANF TOTAL'!O41</f>
        <v>2.9</v>
      </c>
      <c r="P41" s="66">
        <f si="9" t="shared"/>
        <v>0</v>
      </c>
    </row>
    <row r="42" spans="1:16" x14ac:dyDescent="0.2">
      <c r="A42" s="7" t="s">
        <v>15</v>
      </c>
      <c r="B42" s="28" t="s">
        <v>61</v>
      </c>
      <c r="C42" s="42">
        <f>'Orig Client 1'!AZ26</f>
        <v>0</v>
      </c>
      <c r="D42" s="42">
        <f>'Orig Client 1'!BA26</f>
        <v>0</v>
      </c>
      <c r="E42" s="42">
        <f>'Orig Client 1'!BB26</f>
        <v>0</v>
      </c>
      <c r="F42" s="42">
        <f>'Orig Client 1'!BC26</f>
        <v>0</v>
      </c>
      <c r="G42" s="42">
        <f>'Orig Client 1'!BD26</f>
        <v>0</v>
      </c>
      <c r="H42" s="42">
        <f>'Orig Client 1'!BE26</f>
        <v>0</v>
      </c>
      <c r="I42" s="42">
        <f>'Orig Client 1'!BF26</f>
        <v>0</v>
      </c>
      <c r="J42" s="42">
        <f>'Orig Client 1'!BG26</f>
        <v>0</v>
      </c>
      <c r="K42" s="42">
        <f>'Orig Client 1'!BH26</f>
        <v>0</v>
      </c>
      <c r="L42" s="42">
        <f si="8" t="shared"/>
        <v>0</v>
      </c>
      <c r="M42" s="42">
        <f si="7" t="shared"/>
        <v>0</v>
      </c>
      <c r="O42" s="65">
        <f>+'FANF TOTAL'!O42</f>
        <v>2.9</v>
      </c>
      <c r="P42" s="66">
        <f si="9" t="shared"/>
        <v>0</v>
      </c>
    </row>
    <row r="43" spans="1:16" x14ac:dyDescent="0.2">
      <c r="A43" s="7" t="s">
        <v>16</v>
      </c>
      <c r="B43" s="29" t="s">
        <v>62</v>
      </c>
      <c r="C43" s="42">
        <f>'Orig Client 1'!BI26</f>
        <v>0</v>
      </c>
      <c r="D43" s="42">
        <f>'Orig Client 1'!BJ26</f>
        <v>0</v>
      </c>
      <c r="E43" s="42">
        <f>'Orig Client 1'!BK26</f>
        <v>0</v>
      </c>
      <c r="F43" s="42">
        <f>'Orig Client 1'!BL26</f>
        <v>0</v>
      </c>
      <c r="G43" s="42">
        <f>'Orig Client 1'!BM26</f>
        <v>0</v>
      </c>
      <c r="H43" s="42">
        <f>'Orig Client 1'!BN26</f>
        <v>0</v>
      </c>
      <c r="I43" s="42">
        <f>'Orig Client 1'!BO26</f>
        <v>0</v>
      </c>
      <c r="J43" s="42">
        <f>'Orig Client 1'!BP26</f>
        <v>0</v>
      </c>
      <c r="K43" s="42">
        <f>'Orig Client 1'!BQ26</f>
        <v>0</v>
      </c>
      <c r="L43" s="42">
        <f si="8" t="shared"/>
        <v>0</v>
      </c>
      <c r="M43" s="42">
        <f si="7" t="shared"/>
        <v>0</v>
      </c>
      <c r="O43" s="65">
        <f>+'FANF TOTAL'!O43</f>
        <v>4</v>
      </c>
      <c r="P43" s="66">
        <f si="9" t="shared"/>
        <v>0</v>
      </c>
    </row>
    <row r="44" spans="1:16" x14ac:dyDescent="0.2">
      <c r="A44" s="7" t="s">
        <v>17</v>
      </c>
      <c r="B44" s="27" t="s">
        <v>18</v>
      </c>
      <c r="C44" s="42">
        <f>'Orig Client 1'!BR26</f>
        <v>0</v>
      </c>
      <c r="D44" s="42">
        <f>'Orig Client 1'!BS26</f>
        <v>0</v>
      </c>
      <c r="E44" s="42">
        <f>'Orig Client 1'!BT26</f>
        <v>0</v>
      </c>
      <c r="F44" s="42">
        <f>'Orig Client 1'!BU26</f>
        <v>0</v>
      </c>
      <c r="G44" s="42">
        <f>'Orig Client 1'!BV26</f>
        <v>0</v>
      </c>
      <c r="H44" s="42">
        <f>'Orig Client 1'!BW26</f>
        <v>0</v>
      </c>
      <c r="I44" s="42">
        <f>'Orig Client 1'!BX26</f>
        <v>0</v>
      </c>
      <c r="J44" s="42">
        <f>'Orig Client 1'!BY26</f>
        <v>0</v>
      </c>
      <c r="K44" s="42">
        <f>'Orig Client 1'!BZ26</f>
        <v>0</v>
      </c>
      <c r="L44" s="42">
        <f si="8" t="shared"/>
        <v>0</v>
      </c>
      <c r="M44" s="42">
        <f si="7" t="shared"/>
        <v>0</v>
      </c>
      <c r="O44" s="65">
        <f>+'FANF TOTAL'!O44</f>
        <v>4</v>
      </c>
      <c r="P44" s="66">
        <f si="9" t="shared"/>
        <v>0</v>
      </c>
    </row>
    <row r="45" spans="1:16" x14ac:dyDescent="0.2">
      <c r="A45" s="7" t="s">
        <v>19</v>
      </c>
      <c r="B45" s="27" t="s">
        <v>20</v>
      </c>
      <c r="C45" s="42">
        <f>'Orig Client 1'!CA26</f>
        <v>0</v>
      </c>
      <c r="D45" s="42">
        <f>'Orig Client 1'!CB26</f>
        <v>0</v>
      </c>
      <c r="E45" s="42">
        <f>'Orig Client 1'!CC26</f>
        <v>0</v>
      </c>
      <c r="F45" s="42">
        <f>'Orig Client 1'!CD26</f>
        <v>0</v>
      </c>
      <c r="G45" s="42">
        <f>'Orig Client 1'!CE26</f>
        <v>0</v>
      </c>
      <c r="H45" s="42">
        <f>'Orig Client 1'!CF26</f>
        <v>0</v>
      </c>
      <c r="I45" s="42">
        <f>'Orig Client 1'!CG26</f>
        <v>0</v>
      </c>
      <c r="J45" s="42">
        <f>'Orig Client 1'!CH26</f>
        <v>0</v>
      </c>
      <c r="K45" s="42">
        <f>'Orig Client 1'!CI26</f>
        <v>0</v>
      </c>
      <c r="L45" s="42">
        <f si="8" t="shared"/>
        <v>0</v>
      </c>
      <c r="M45" s="42">
        <f si="7" t="shared"/>
        <v>0</v>
      </c>
      <c r="O45" s="65">
        <f>+'FANF TOTAL'!O45</f>
        <v>6</v>
      </c>
      <c r="P45" s="66">
        <f si="9" t="shared"/>
        <v>0</v>
      </c>
    </row>
    <row r="46" spans="1:16" x14ac:dyDescent="0.2">
      <c r="A46" s="7" t="s">
        <v>21</v>
      </c>
      <c r="B46" s="27" t="s">
        <v>22</v>
      </c>
      <c r="C46" s="42">
        <f>'Orig Client 1'!CJ26</f>
        <v>0</v>
      </c>
      <c r="D46" s="42">
        <f>'Orig Client 1'!CK26</f>
        <v>0</v>
      </c>
      <c r="E46" s="42">
        <f>'Orig Client 1'!CL26</f>
        <v>0</v>
      </c>
      <c r="F46" s="42">
        <f>'Orig Client 1'!CM26</f>
        <v>0</v>
      </c>
      <c r="G46" s="42">
        <f>'Orig Client 1'!CN26</f>
        <v>0</v>
      </c>
      <c r="H46" s="42">
        <f>'Orig Client 1'!CO26</f>
        <v>0</v>
      </c>
      <c r="I46" s="42">
        <f>'Orig Client 1'!CP26</f>
        <v>0</v>
      </c>
      <c r="J46" s="42">
        <f>'Orig Client 1'!CQ26</f>
        <v>0</v>
      </c>
      <c r="K46" s="42">
        <f>'Orig Client 1'!CR26</f>
        <v>0</v>
      </c>
      <c r="L46" s="42">
        <f si="8" t="shared"/>
        <v>0</v>
      </c>
      <c r="M46" s="42">
        <f si="7" t="shared"/>
        <v>0</v>
      </c>
      <c r="O46" s="65">
        <f>+'FANF TOTAL'!O46</f>
        <v>8</v>
      </c>
      <c r="P46" s="66">
        <f si="9" t="shared"/>
        <v>0</v>
      </c>
    </row>
    <row r="47" spans="1:16" x14ac:dyDescent="0.2">
      <c r="A47" s="7" t="s">
        <v>23</v>
      </c>
      <c r="B47" s="27" t="s">
        <v>24</v>
      </c>
      <c r="C47" s="42">
        <f>'Orig Client 1'!CS26</f>
        <v>0</v>
      </c>
      <c r="D47" s="42">
        <f>'Orig Client 1'!CT26</f>
        <v>0</v>
      </c>
      <c r="E47" s="42">
        <f>'Orig Client 1'!CU26</f>
        <v>0</v>
      </c>
      <c r="F47" s="42">
        <f>'Orig Client 1'!CV26</f>
        <v>0</v>
      </c>
      <c r="G47" s="42">
        <f>'Orig Client 1'!CW26</f>
        <v>0</v>
      </c>
      <c r="H47" s="42">
        <f>'Orig Client 1'!CX26</f>
        <v>0</v>
      </c>
      <c r="I47" s="42">
        <f>'Orig Client 1'!CY26</f>
        <v>0</v>
      </c>
      <c r="J47" s="42">
        <f>'Orig Client 1'!CZ26</f>
        <v>0</v>
      </c>
      <c r="K47" s="42">
        <f>'Orig Client 1'!DA26</f>
        <v>0</v>
      </c>
      <c r="L47" s="42">
        <f si="8" t="shared"/>
        <v>0</v>
      </c>
      <c r="M47" s="42">
        <f si="7" t="shared"/>
        <v>0</v>
      </c>
      <c r="O47" s="65">
        <f>+'FANF TOTAL'!O47</f>
        <v>10</v>
      </c>
      <c r="P47" s="66">
        <f si="9" t="shared"/>
        <v>0</v>
      </c>
    </row>
    <row r="48" spans="1:16" x14ac:dyDescent="0.2">
      <c r="A48" s="7" t="s">
        <v>25</v>
      </c>
      <c r="B48" s="27" t="s">
        <v>26</v>
      </c>
      <c r="C48" s="42">
        <f>'Orig Client 1'!DB26</f>
        <v>0</v>
      </c>
      <c r="D48" s="42">
        <f>'Orig Client 1'!DC26</f>
        <v>0</v>
      </c>
      <c r="E48" s="42">
        <f>'Orig Client 1'!DD26</f>
        <v>0</v>
      </c>
      <c r="F48" s="42">
        <f>'Orig Client 1'!DE26</f>
        <v>0</v>
      </c>
      <c r="G48" s="42">
        <f>'Orig Client 1'!DF26</f>
        <v>0</v>
      </c>
      <c r="H48" s="42">
        <f>'Orig Client 1'!DG26</f>
        <v>0</v>
      </c>
      <c r="I48" s="42">
        <f>'Orig Client 1'!DH26</f>
        <v>0</v>
      </c>
      <c r="J48" s="42">
        <f>'Orig Client 1'!DI26</f>
        <v>0</v>
      </c>
      <c r="K48" s="42">
        <f>'Orig Client 1'!DJ26</f>
        <v>0</v>
      </c>
      <c r="L48" s="42">
        <f si="8" t="shared"/>
        <v>0</v>
      </c>
      <c r="M48" s="42">
        <f si="7" t="shared"/>
        <v>0</v>
      </c>
      <c r="O48" s="65">
        <f>+'FANF TOTAL'!O48</f>
        <v>14</v>
      </c>
      <c r="P48" s="66">
        <f si="9" t="shared"/>
        <v>0</v>
      </c>
    </row>
    <row r="49" spans="1:16" x14ac:dyDescent="0.2">
      <c r="A49" s="7" t="s">
        <v>27</v>
      </c>
      <c r="B49" s="27" t="s">
        <v>28</v>
      </c>
      <c r="C49" s="42">
        <f>'Orig Client 1'!DK26</f>
        <v>0</v>
      </c>
      <c r="D49" s="42">
        <f>'Orig Client 1'!DL26</f>
        <v>0</v>
      </c>
      <c r="E49" s="42">
        <f>'Orig Client 1'!DM26</f>
        <v>0</v>
      </c>
      <c r="F49" s="42">
        <f>'Orig Client 1'!DN26</f>
        <v>0</v>
      </c>
      <c r="G49" s="42">
        <f>'Orig Client 1'!DO26</f>
        <v>0</v>
      </c>
      <c r="H49" s="42">
        <f>'Orig Client 1'!DP26</f>
        <v>0</v>
      </c>
      <c r="I49" s="42">
        <f>'Orig Client 1'!DQ26</f>
        <v>0</v>
      </c>
      <c r="J49" s="42">
        <f>'Orig Client 1'!DR26</f>
        <v>0</v>
      </c>
      <c r="K49" s="42">
        <f>'Orig Client 1'!DS26</f>
        <v>0</v>
      </c>
      <c r="L49" s="42">
        <f si="8" t="shared"/>
        <v>0</v>
      </c>
      <c r="M49" s="42">
        <f si="7" t="shared"/>
        <v>0</v>
      </c>
      <c r="O49" s="65">
        <f>+'FANF TOTAL'!O49</f>
        <v>24</v>
      </c>
      <c r="P49" s="66">
        <f si="9" t="shared"/>
        <v>0</v>
      </c>
    </row>
    <row r="50" spans="1:16" x14ac:dyDescent="0.2">
      <c r="A50" s="7" t="s">
        <v>29</v>
      </c>
      <c r="B50" s="27" t="s">
        <v>30</v>
      </c>
      <c r="C50" s="42">
        <f>'Orig Client 1'!DT26</f>
        <v>0</v>
      </c>
      <c r="D50" s="42">
        <f>'Orig Client 1'!DU26</f>
        <v>0</v>
      </c>
      <c r="E50" s="42">
        <f>'Orig Client 1'!DV26</f>
        <v>0</v>
      </c>
      <c r="F50" s="42">
        <f>'Orig Client 1'!DW26</f>
        <v>0</v>
      </c>
      <c r="G50" s="42">
        <f>'Orig Client 1'!DX26</f>
        <v>0</v>
      </c>
      <c r="H50" s="42">
        <f>'Orig Client 1'!DY26</f>
        <v>0</v>
      </c>
      <c r="I50" s="42">
        <f>'Orig Client 1'!DZ26</f>
        <v>0</v>
      </c>
      <c r="J50" s="42">
        <f>'Orig Client 1'!EA26</f>
        <v>0</v>
      </c>
      <c r="K50" s="42">
        <f>'Orig Client 1'!EB26</f>
        <v>0</v>
      </c>
      <c r="L50" s="42">
        <f si="8" t="shared"/>
        <v>0</v>
      </c>
      <c r="M50" s="42">
        <f si="7" t="shared"/>
        <v>0</v>
      </c>
      <c r="O50" s="65">
        <f>+'FANF TOTAL'!O50</f>
        <v>32</v>
      </c>
      <c r="P50" s="66">
        <f si="9" t="shared"/>
        <v>0</v>
      </c>
    </row>
    <row r="51" spans="1:16" x14ac:dyDescent="0.2">
      <c r="A51" s="7" t="s">
        <v>31</v>
      </c>
      <c r="B51" s="27" t="s">
        <v>32</v>
      </c>
      <c r="C51" s="42">
        <f>'Orig Client 1'!EC26</f>
        <v>0</v>
      </c>
      <c r="D51" s="42">
        <f>'Orig Client 1'!ED26</f>
        <v>0</v>
      </c>
      <c r="E51" s="42">
        <f>'Orig Client 1'!EE26</f>
        <v>0</v>
      </c>
      <c r="F51" s="42">
        <f>'Orig Client 1'!EF26</f>
        <v>0</v>
      </c>
      <c r="G51" s="42">
        <f>'Orig Client 1'!EG26</f>
        <v>0</v>
      </c>
      <c r="H51" s="42">
        <f>'Orig Client 1'!EH26</f>
        <v>0</v>
      </c>
      <c r="I51" s="42">
        <f>'Orig Client 1'!EI26</f>
        <v>0</v>
      </c>
      <c r="J51" s="42">
        <f>'Orig Client 1'!EJ26</f>
        <v>0</v>
      </c>
      <c r="K51" s="42">
        <f>'Orig Client 1'!EK26</f>
        <v>0</v>
      </c>
      <c r="L51" s="42">
        <f si="8" t="shared"/>
        <v>0</v>
      </c>
      <c r="M51" s="42">
        <f si="7" t="shared"/>
        <v>0</v>
      </c>
      <c r="O51" s="65">
        <f>+'FANF TOTAL'!O51</f>
        <v>40</v>
      </c>
      <c r="P51" s="66">
        <f>ROUND(L51*O51,0)</f>
        <v>0</v>
      </c>
    </row>
    <row r="52" spans="1:16" x14ac:dyDescent="0.2">
      <c r="A52" s="7" t="s">
        <v>33</v>
      </c>
      <c r="B52" s="27" t="s">
        <v>34</v>
      </c>
      <c r="C52" s="42">
        <f>'Orig Client 1'!EL26</f>
        <v>0</v>
      </c>
      <c r="D52" s="42">
        <f>'Orig Client 1'!EM26</f>
        <v>0</v>
      </c>
      <c r="E52" s="42">
        <f>'Orig Client 1'!EN26</f>
        <v>0</v>
      </c>
      <c r="F52" s="42">
        <f>'Orig Client 1'!EO26</f>
        <v>0</v>
      </c>
      <c r="G52" s="42">
        <f>'Orig Client 1'!EP26</f>
        <v>0</v>
      </c>
      <c r="H52" s="42">
        <f>'Orig Client 1'!EQ26</f>
        <v>0</v>
      </c>
      <c r="I52" s="42">
        <f>'Orig Client 1'!ER26</f>
        <v>0</v>
      </c>
      <c r="J52" s="42">
        <f>'Orig Client 1'!ES26</f>
        <v>0</v>
      </c>
      <c r="K52" s="42">
        <f>'Orig Client 1'!ET26</f>
        <v>0</v>
      </c>
      <c r="L52" s="42">
        <f si="8" t="shared"/>
        <v>0</v>
      </c>
      <c r="M52" s="42">
        <f si="7" t="shared"/>
        <v>0</v>
      </c>
      <c r="O52" s="65">
        <f>+'FANF TOTAL'!O52</f>
        <v>50</v>
      </c>
      <c r="P52" s="66">
        <f si="9" t="shared"/>
        <v>0</v>
      </c>
    </row>
    <row r="53" spans="1:16" x14ac:dyDescent="0.2">
      <c r="A53" s="7" t="s">
        <v>35</v>
      </c>
      <c r="B53" s="27" t="s">
        <v>36</v>
      </c>
      <c r="C53" s="42">
        <f>'Orig Client 1'!EU26</f>
        <v>0</v>
      </c>
      <c r="D53" s="42">
        <f>'Orig Client 1'!EV26</f>
        <v>0</v>
      </c>
      <c r="E53" s="42">
        <f>'Orig Client 1'!EW26</f>
        <v>0</v>
      </c>
      <c r="F53" s="42">
        <f>'Orig Client 1'!EX26</f>
        <v>0</v>
      </c>
      <c r="G53" s="42">
        <f>'Orig Client 1'!EY26</f>
        <v>0</v>
      </c>
      <c r="H53" s="42">
        <f>'Orig Client 1'!EZ26</f>
        <v>0</v>
      </c>
      <c r="I53" s="42">
        <f>'Orig Client 1'!FA26</f>
        <v>0</v>
      </c>
      <c r="J53" s="42">
        <f>'Orig Client 1'!FB26</f>
        <v>0</v>
      </c>
      <c r="K53" s="42">
        <f>'Orig Client 1'!FC26</f>
        <v>0</v>
      </c>
      <c r="L53" s="42">
        <f si="8" t="shared"/>
        <v>0</v>
      </c>
      <c r="M53" s="42">
        <f si="7" t="shared"/>
        <v>0</v>
      </c>
      <c r="O53" s="65">
        <f>+'FANF TOTAL'!O53</f>
        <v>60</v>
      </c>
      <c r="P53" s="66">
        <f si="9" t="shared"/>
        <v>0</v>
      </c>
    </row>
    <row r="54" spans="1:16" x14ac:dyDescent="0.2">
      <c r="A54" s="7" t="s">
        <v>37</v>
      </c>
      <c r="B54" s="27" t="s">
        <v>38</v>
      </c>
      <c r="C54" s="42">
        <f>'Orig Client 1'!FD26</f>
        <v>0</v>
      </c>
      <c r="D54" s="42">
        <f>'Orig Client 1'!FE26</f>
        <v>0</v>
      </c>
      <c r="E54" s="42">
        <f>'Orig Client 1'!FF26</f>
        <v>0</v>
      </c>
      <c r="F54" s="42">
        <f>'Orig Client 1'!FG26</f>
        <v>0</v>
      </c>
      <c r="G54" s="42">
        <f>'Orig Client 1'!FH26</f>
        <v>0</v>
      </c>
      <c r="H54" s="42">
        <f>'Orig Client 1'!FI26</f>
        <v>0</v>
      </c>
      <c r="I54" s="42">
        <f>'Orig Client 1'!FJ26</f>
        <v>0</v>
      </c>
      <c r="J54" s="42">
        <f>'Orig Client 1'!FK26</f>
        <v>0</v>
      </c>
      <c r="K54" s="42">
        <f>'Orig Client 1'!FL26</f>
        <v>0</v>
      </c>
      <c r="L54" s="42">
        <f>IF(D54&gt;4001,4001,D54)+IF(G54&gt;4001,4001,G54)+IF(J54&gt;4001,4001,J54)</f>
        <v>0</v>
      </c>
      <c r="M54" s="42">
        <f si="7" t="shared"/>
        <v>0</v>
      </c>
      <c r="O54" s="65">
        <f>+'FANF TOTAL'!O54</f>
        <v>65</v>
      </c>
      <c r="P54" s="66">
        <f>ROUND(L54*O54,0)</f>
        <v>0</v>
      </c>
    </row>
    <row ht="57" r="55" spans="1:16" x14ac:dyDescent="0.2">
      <c r="A55" s="7" t="s">
        <v>73</v>
      </c>
      <c r="B55" s="30" t="s">
        <v>75</v>
      </c>
      <c r="C55" s="42">
        <f>+'Orig Client 1'!FM26</f>
        <v>0</v>
      </c>
      <c r="D55" s="42">
        <f>+'Orig Client 1'!FN26</f>
        <v>0</v>
      </c>
      <c r="E55" s="42">
        <f>+'Orig Client 1'!FO26</f>
        <v>0</v>
      </c>
      <c r="F55" s="42">
        <f>+'Orig Client 1'!FP26</f>
        <v>0</v>
      </c>
      <c r="G55" s="42">
        <f>+'Orig Client 1'!FQ26</f>
        <v>0</v>
      </c>
      <c r="H55" s="42">
        <f>+'Orig Client 1'!FR26</f>
        <v>0</v>
      </c>
      <c r="I55" s="42">
        <f>+'Orig Client 1'!FS26</f>
        <v>0</v>
      </c>
      <c r="J55" s="42">
        <f>+'Orig Client 1'!FT26</f>
        <v>0</v>
      </c>
      <c r="K55" s="42">
        <f>+'Orig Client 1'!FU26</f>
        <v>0</v>
      </c>
      <c r="L55" s="42">
        <f ref="L55:L56" si="10" t="shared">D55+G55+J55</f>
        <v>0</v>
      </c>
      <c r="M55" s="42">
        <f ref="M55:M56" si="11" t="shared">E55+H55+K55</f>
        <v>0</v>
      </c>
      <c r="O55" s="65">
        <f>+'FANF TOTAL'!O55</f>
        <v>0</v>
      </c>
      <c r="P55" s="66">
        <f ref="P55" si="12" t="shared">ROUND(L55*O55,0)</f>
        <v>0</v>
      </c>
    </row>
    <row ht="42.75" r="56" spans="1:16" x14ac:dyDescent="0.2">
      <c r="A56" s="7" t="s">
        <v>74</v>
      </c>
      <c r="B56" s="30" t="s">
        <v>76</v>
      </c>
      <c r="C56" s="42">
        <f>+'Orig Client 1'!FV26</f>
        <v>0</v>
      </c>
      <c r="D56" s="42">
        <f>+'Orig Client 1'!FW26</f>
        <v>0</v>
      </c>
      <c r="E56" s="42">
        <f>+'Orig Client 1'!FX26</f>
        <v>0</v>
      </c>
      <c r="F56" s="42">
        <f>+'Orig Client 1'!FY26</f>
        <v>0</v>
      </c>
      <c r="G56" s="42">
        <f>+'Orig Client 1'!FZ26</f>
        <v>0</v>
      </c>
      <c r="H56" s="42">
        <f>+'Orig Client 1'!GA26</f>
        <v>0</v>
      </c>
      <c r="I56" s="42">
        <f>+'Orig Client 1'!GB26</f>
        <v>0</v>
      </c>
      <c r="J56" s="42">
        <f>+'Orig Client 1'!GC26</f>
        <v>0</v>
      </c>
      <c r="K56" s="42">
        <f>+'Orig Client 1'!GD26</f>
        <v>0</v>
      </c>
      <c r="L56" s="42">
        <f si="10" t="shared"/>
        <v>0</v>
      </c>
      <c r="M56" s="42">
        <f si="11" t="shared"/>
        <v>0</v>
      </c>
      <c r="O56" s="65">
        <f>+'FANF TOTAL'!O56</f>
        <v>1.5E-3</v>
      </c>
      <c r="P56" s="66">
        <f>ROUND(M56*O56,0)</f>
        <v>0</v>
      </c>
    </row>
    <row ht="15" r="57" spans="1:16" x14ac:dyDescent="0.25">
      <c r="A57" s="76" t="s">
        <v>42</v>
      </c>
      <c r="B57" s="77" t="s">
        <v>2</v>
      </c>
      <c r="C57" s="55">
        <f ref="C57:K57" si="13" t="shared">SUM(C37:C56)</f>
        <v>0</v>
      </c>
      <c r="D57" s="55">
        <f si="13" t="shared"/>
        <v>0</v>
      </c>
      <c r="E57" s="55">
        <f si="13" t="shared"/>
        <v>0</v>
      </c>
      <c r="F57" s="55">
        <f si="13" t="shared"/>
        <v>0</v>
      </c>
      <c r="G57" s="55">
        <f si="13" t="shared"/>
        <v>0</v>
      </c>
      <c r="H57" s="55">
        <f si="13" t="shared"/>
        <v>0</v>
      </c>
      <c r="I57" s="55">
        <f>SUM(I37:I56)</f>
        <v>0</v>
      </c>
      <c r="J57" s="55">
        <f si="13" t="shared"/>
        <v>0</v>
      </c>
      <c r="K57" s="55">
        <f si="13" t="shared"/>
        <v>0</v>
      </c>
      <c r="L57" s="55">
        <f si="8" t="shared"/>
        <v>0</v>
      </c>
      <c r="M57" s="55">
        <f>E57+H57+K57</f>
        <v>0</v>
      </c>
      <c r="N57" s="78"/>
      <c r="O57" s="74"/>
      <c r="P57" s="75">
        <f>SUM(P37:P56)</f>
        <v>0</v>
      </c>
    </row>
    <row ht="15" r="58" spans="1:16" x14ac:dyDescent="0.25">
      <c r="A58" s="8"/>
      <c r="B58" s="7"/>
      <c r="O58" s="16"/>
      <c r="P58" s="19"/>
    </row>
    <row ht="15" r="59" spans="1:16" x14ac:dyDescent="0.25">
      <c r="A59" s="8"/>
      <c r="B59" s="7"/>
      <c r="L59" s="147">
        <f>L57-SUM(L37:L56)</f>
        <v>0</v>
      </c>
      <c r="M59" s="25">
        <f>M57-SUM(M37:M56)</f>
        <v>0</v>
      </c>
      <c r="O59" s="16"/>
      <c r="P59" s="19"/>
    </row>
    <row ht="15" r="60" spans="1:16" x14ac:dyDescent="0.25">
      <c r="A60" s="8"/>
      <c r="B60" s="7"/>
      <c r="O60" s="16"/>
      <c r="P60" s="19"/>
    </row>
    <row ht="15" r="61" spans="1:16" x14ac:dyDescent="0.25">
      <c r="A61" s="5" t="s">
        <v>43</v>
      </c>
      <c r="O61" s="16"/>
      <c r="P61" s="19"/>
    </row>
    <row ht="15" r="62" spans="1:16" x14ac:dyDescent="0.25">
      <c r="A62" s="201" t="s">
        <v>81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</row>
    <row customFormat="1" ht="15" r="63" s="13" spans="1:16" x14ac:dyDescent="0.2">
      <c r="A63" s="6" t="s">
        <v>2</v>
      </c>
      <c r="B63" s="6" t="s">
        <v>2</v>
      </c>
      <c r="C63" s="186" t="s">
        <v>3</v>
      </c>
      <c r="D63" s="186"/>
      <c r="E63" s="186"/>
      <c r="F63" s="187" t="s">
        <v>4</v>
      </c>
      <c r="G63" s="186"/>
      <c r="H63" s="186"/>
      <c r="I63" s="187" t="s">
        <v>5</v>
      </c>
      <c r="J63" s="186"/>
      <c r="K63" s="186"/>
      <c r="L63" s="188" t="s">
        <v>6</v>
      </c>
      <c r="M63" s="189"/>
      <c r="O63" s="16"/>
      <c r="P63" s="19"/>
    </row>
    <row customFormat="1" ht="30" r="64" s="13" spans="1:16" x14ac:dyDescent="0.25">
      <c r="A64" s="6" t="s">
        <v>2</v>
      </c>
      <c r="B64" s="26" t="s">
        <v>44</v>
      </c>
      <c r="C64" s="26" t="s">
        <v>63</v>
      </c>
      <c r="D64" s="22"/>
      <c r="E64" s="26" t="s">
        <v>65</v>
      </c>
      <c r="F64" s="26" t="s">
        <v>63</v>
      </c>
      <c r="G64" s="22"/>
      <c r="H64" s="26" t="s">
        <v>65</v>
      </c>
      <c r="I64" s="26" t="s">
        <v>63</v>
      </c>
      <c r="J64" s="22"/>
      <c r="K64" s="26" t="s">
        <v>65</v>
      </c>
      <c r="L64" s="22"/>
      <c r="M64" s="26" t="s">
        <v>65</v>
      </c>
      <c r="O64" s="67" t="s">
        <v>69</v>
      </c>
      <c r="P64" s="67" t="s">
        <v>70</v>
      </c>
    </row>
    <row r="65" spans="1:17" x14ac:dyDescent="0.2">
      <c r="A65" s="7" t="s">
        <v>10</v>
      </c>
      <c r="B65" s="7" t="s">
        <v>77</v>
      </c>
      <c r="C65" s="42">
        <f>'Orig Client 1'!G27</f>
        <v>0</v>
      </c>
      <c r="D65" s="42">
        <f>'Orig Client 1'!H27</f>
        <v>0</v>
      </c>
      <c r="E65" s="42">
        <f>'Orig Client 1'!I27</f>
        <v>0</v>
      </c>
      <c r="F65" s="42">
        <f>'Orig Client 1'!J27</f>
        <v>0</v>
      </c>
      <c r="G65" s="42">
        <f>'Orig Client 1'!K27</f>
        <v>0</v>
      </c>
      <c r="H65" s="42">
        <f>'Orig Client 1'!L27</f>
        <v>0</v>
      </c>
      <c r="I65" s="42">
        <f>'Orig Client 1'!M27</f>
        <v>0</v>
      </c>
      <c r="J65" s="42">
        <f>'Orig Client 1'!N27</f>
        <v>0</v>
      </c>
      <c r="K65" s="42">
        <f>'Orig Client 1'!O27</f>
        <v>0</v>
      </c>
      <c r="L65" s="42"/>
      <c r="M65" s="42">
        <f ref="M65:M80" si="14" t="shared">E65+H65+K65</f>
        <v>0</v>
      </c>
      <c r="O65" s="65">
        <f>+'FANF TOTAL'!O65</f>
        <v>0</v>
      </c>
      <c r="P65" s="66">
        <f ref="P65:P79" si="15" t="shared">ROUND((C65+F65+I65)*O65,0)</f>
        <v>0</v>
      </c>
    </row>
    <row r="66" spans="1:17" x14ac:dyDescent="0.2">
      <c r="A66" s="7" t="s">
        <v>11</v>
      </c>
      <c r="B66" s="7" t="s">
        <v>78</v>
      </c>
      <c r="C66" s="42">
        <f>'Orig Client 1'!P27</f>
        <v>0</v>
      </c>
      <c r="D66" s="42">
        <f>'Orig Client 1'!Q27</f>
        <v>0</v>
      </c>
      <c r="E66" s="42">
        <f>'Orig Client 1'!R27</f>
        <v>0</v>
      </c>
      <c r="F66" s="42">
        <f>'Orig Client 1'!S27</f>
        <v>0</v>
      </c>
      <c r="G66" s="42">
        <f>'Orig Client 1'!T27</f>
        <v>0</v>
      </c>
      <c r="H66" s="42">
        <f>'Orig Client 1'!U27</f>
        <v>0</v>
      </c>
      <c r="I66" s="42">
        <f>'Orig Client 1'!V27</f>
        <v>0</v>
      </c>
      <c r="J66" s="42">
        <f>'Orig Client 1'!W27</f>
        <v>0</v>
      </c>
      <c r="K66" s="42">
        <f>'Orig Client 1'!X27</f>
        <v>0</v>
      </c>
      <c r="L66" s="42"/>
      <c r="M66" s="42">
        <f si="14" t="shared"/>
        <v>0</v>
      </c>
      <c r="O66" s="65">
        <f>+'FANF TOTAL'!O66</f>
        <v>1.5E-3</v>
      </c>
      <c r="P66" s="66">
        <f>M66*O66</f>
        <v>0</v>
      </c>
    </row>
    <row r="67" spans="1:17" x14ac:dyDescent="0.2">
      <c r="A67" s="7" t="s">
        <v>12</v>
      </c>
      <c r="B67" s="7" t="s">
        <v>79</v>
      </c>
      <c r="C67" s="42">
        <f>'Orig Client 1'!Y27</f>
        <v>0</v>
      </c>
      <c r="D67" s="42">
        <f>'Orig Client 1'!Z27</f>
        <v>0</v>
      </c>
      <c r="E67" s="42">
        <f>'Orig Client 1'!AA27</f>
        <v>0</v>
      </c>
      <c r="F67" s="42">
        <f>'Orig Client 1'!AB27</f>
        <v>0</v>
      </c>
      <c r="G67" s="42">
        <f>'Orig Client 1'!AC27</f>
        <v>0</v>
      </c>
      <c r="H67" s="42">
        <f>'Orig Client 1'!AD27</f>
        <v>0</v>
      </c>
      <c r="I67" s="42">
        <f>'Orig Client 1'!AE27</f>
        <v>0</v>
      </c>
      <c r="J67" s="42">
        <f>'Orig Client 1'!AF27</f>
        <v>0</v>
      </c>
      <c r="K67" s="42">
        <f>'Orig Client 1'!AG27</f>
        <v>0</v>
      </c>
      <c r="L67" s="42"/>
      <c r="M67" s="42">
        <f si="14" t="shared"/>
        <v>0</v>
      </c>
      <c r="O67" s="65">
        <f>+'FANF TOTAL'!O67</f>
        <v>7</v>
      </c>
      <c r="P67" s="66">
        <f si="15" t="shared"/>
        <v>0</v>
      </c>
    </row>
    <row r="68" spans="1:17" x14ac:dyDescent="0.2">
      <c r="A68" s="7" t="s">
        <v>13</v>
      </c>
      <c r="B68" s="7" t="s">
        <v>45</v>
      </c>
      <c r="C68" s="42">
        <f>'Orig Client 1'!AH27</f>
        <v>0</v>
      </c>
      <c r="D68" s="42">
        <f>'Orig Client 1'!AI27</f>
        <v>0</v>
      </c>
      <c r="E68" s="42">
        <f>'Orig Client 1'!AJ27</f>
        <v>0</v>
      </c>
      <c r="F68" s="42">
        <f>'Orig Client 1'!AK27</f>
        <v>0</v>
      </c>
      <c r="G68" s="42">
        <f>'Orig Client 1'!AL27</f>
        <v>0</v>
      </c>
      <c r="H68" s="42">
        <f>'Orig Client 1'!AM27</f>
        <v>0</v>
      </c>
      <c r="I68" s="42">
        <f>'Orig Client 1'!AN27</f>
        <v>0</v>
      </c>
      <c r="J68" s="42">
        <f>'Orig Client 1'!AO27</f>
        <v>0</v>
      </c>
      <c r="K68" s="42">
        <f>'Orig Client 1'!AP27</f>
        <v>0</v>
      </c>
      <c r="L68" s="42"/>
      <c r="M68" s="42">
        <f si="14" t="shared"/>
        <v>0</v>
      </c>
      <c r="O68" s="65">
        <f>+'FANF TOTAL'!O68</f>
        <v>9</v>
      </c>
      <c r="P68" s="66">
        <f si="15" t="shared"/>
        <v>0</v>
      </c>
    </row>
    <row r="69" spans="1:17" x14ac:dyDescent="0.2">
      <c r="A69" s="7" t="s">
        <v>14</v>
      </c>
      <c r="B69" s="7" t="s">
        <v>46</v>
      </c>
      <c r="C69" s="42">
        <f>'Orig Client 1'!AQ27</f>
        <v>0</v>
      </c>
      <c r="D69" s="42">
        <f>'Orig Client 1'!AR27</f>
        <v>0</v>
      </c>
      <c r="E69" s="42">
        <f>'Orig Client 1'!AS27</f>
        <v>0</v>
      </c>
      <c r="F69" s="42">
        <f>'Orig Client 1'!AT27</f>
        <v>0</v>
      </c>
      <c r="G69" s="42">
        <f>'Orig Client 1'!AU27</f>
        <v>0</v>
      </c>
      <c r="H69" s="42">
        <f>'Orig Client 1'!AV27</f>
        <v>0</v>
      </c>
      <c r="I69" s="42">
        <f>'Orig Client 1'!AW27</f>
        <v>0</v>
      </c>
      <c r="J69" s="42">
        <f>'Orig Client 1'!AX27</f>
        <v>0</v>
      </c>
      <c r="K69" s="42">
        <f>'Orig Client 1'!AY27</f>
        <v>0</v>
      </c>
      <c r="L69" s="42"/>
      <c r="M69" s="42">
        <f si="14" t="shared"/>
        <v>0</v>
      </c>
      <c r="O69" s="65">
        <f>+'FANF TOTAL'!O69</f>
        <v>15</v>
      </c>
      <c r="P69" s="66">
        <f si="15" t="shared"/>
        <v>0</v>
      </c>
    </row>
    <row r="70" spans="1:17" x14ac:dyDescent="0.2">
      <c r="A70" s="7" t="s">
        <v>15</v>
      </c>
      <c r="B70" s="7" t="s">
        <v>47</v>
      </c>
      <c r="C70" s="42">
        <f>'Orig Client 1'!AZ27</f>
        <v>0</v>
      </c>
      <c r="D70" s="42">
        <f>'Orig Client 1'!BA27</f>
        <v>0</v>
      </c>
      <c r="E70" s="42">
        <f>'Orig Client 1'!BB27</f>
        <v>0</v>
      </c>
      <c r="F70" s="42">
        <f>'Orig Client 1'!BC27</f>
        <v>0</v>
      </c>
      <c r="G70" s="42">
        <f>'Orig Client 1'!BD27</f>
        <v>0</v>
      </c>
      <c r="H70" s="42">
        <f>'Orig Client 1'!BE27</f>
        <v>0</v>
      </c>
      <c r="I70" s="42">
        <f>'Orig Client 1'!BF27</f>
        <v>0</v>
      </c>
      <c r="J70" s="42">
        <f>'Orig Client 1'!BG27</f>
        <v>0</v>
      </c>
      <c r="K70" s="42">
        <f>'Orig Client 1'!BH27</f>
        <v>0</v>
      </c>
      <c r="L70" s="42"/>
      <c r="M70" s="42">
        <f si="14" t="shared"/>
        <v>0</v>
      </c>
      <c r="O70" s="65">
        <f>+'FANF TOTAL'!O70</f>
        <v>45</v>
      </c>
      <c r="P70" s="66">
        <f si="15" t="shared"/>
        <v>0</v>
      </c>
    </row>
    <row r="71" spans="1:17" x14ac:dyDescent="0.2">
      <c r="A71" s="7" t="s">
        <v>16</v>
      </c>
      <c r="B71" s="7" t="s">
        <v>48</v>
      </c>
      <c r="C71" s="42">
        <f>'Orig Client 1'!BI27</f>
        <v>0</v>
      </c>
      <c r="D71" s="42">
        <f>'Orig Client 1'!BJ27</f>
        <v>0</v>
      </c>
      <c r="E71" s="42">
        <f>'Orig Client 1'!BK27</f>
        <v>0</v>
      </c>
      <c r="F71" s="42">
        <f>'Orig Client 1'!BL27</f>
        <v>0</v>
      </c>
      <c r="G71" s="42">
        <f>'Orig Client 1'!BM27</f>
        <v>0</v>
      </c>
      <c r="H71" s="42">
        <f>'Orig Client 1'!BN27</f>
        <v>0</v>
      </c>
      <c r="I71" s="42">
        <f>'Orig Client 1'!BO27</f>
        <v>0</v>
      </c>
      <c r="J71" s="42">
        <f>'Orig Client 1'!BP27</f>
        <v>0</v>
      </c>
      <c r="K71" s="42">
        <f>'Orig Client 1'!BQ27</f>
        <v>0</v>
      </c>
      <c r="L71" s="42"/>
      <c r="M71" s="42">
        <f si="14" t="shared"/>
        <v>0</v>
      </c>
      <c r="O71" s="65">
        <v>160</v>
      </c>
      <c r="P71" s="66">
        <f si="15" t="shared"/>
        <v>0</v>
      </c>
    </row>
    <row r="72" spans="1:17" x14ac:dyDescent="0.2">
      <c r="A72" s="7" t="s">
        <v>17</v>
      </c>
      <c r="B72" s="7" t="s">
        <v>49</v>
      </c>
      <c r="C72" s="42">
        <f>'Orig Client 1'!BR27</f>
        <v>0</v>
      </c>
      <c r="D72" s="42">
        <f>'Orig Client 1'!BS27</f>
        <v>0</v>
      </c>
      <c r="E72" s="42">
        <f>'Orig Client 1'!BT27</f>
        <v>0</v>
      </c>
      <c r="F72" s="42">
        <f>'Orig Client 1'!BU27</f>
        <v>0</v>
      </c>
      <c r="G72" s="42">
        <f>'Orig Client 1'!BV27</f>
        <v>0</v>
      </c>
      <c r="H72" s="42">
        <f>'Orig Client 1'!BW27</f>
        <v>0</v>
      </c>
      <c r="I72" s="42">
        <f>'Orig Client 1'!BX27</f>
        <v>0</v>
      </c>
      <c r="J72" s="42">
        <f>'Orig Client 1'!BY27</f>
        <v>0</v>
      </c>
      <c r="K72" s="42">
        <f>'Orig Client 1'!BZ27</f>
        <v>0</v>
      </c>
      <c r="L72" s="42"/>
      <c r="M72" s="42">
        <f si="14" t="shared"/>
        <v>0</v>
      </c>
      <c r="O72" s="65">
        <v>450</v>
      </c>
      <c r="P72" s="66">
        <f si="15" t="shared"/>
        <v>0</v>
      </c>
    </row>
    <row r="73" spans="1:17" x14ac:dyDescent="0.2">
      <c r="A73" s="7" t="s">
        <v>19</v>
      </c>
      <c r="B73" s="7" t="s">
        <v>50</v>
      </c>
      <c r="C73" s="42">
        <f>'Orig Client 1'!CA27</f>
        <v>0</v>
      </c>
      <c r="D73" s="42">
        <f>'Orig Client 1'!CB27</f>
        <v>0</v>
      </c>
      <c r="E73" s="42">
        <f>'Orig Client 1'!CC27</f>
        <v>0</v>
      </c>
      <c r="F73" s="42">
        <f>'Orig Client 1'!CD27</f>
        <v>0</v>
      </c>
      <c r="G73" s="42">
        <f>'Orig Client 1'!CE27</f>
        <v>0</v>
      </c>
      <c r="H73" s="42">
        <f>'Orig Client 1'!CF27</f>
        <v>0</v>
      </c>
      <c r="I73" s="42">
        <f>'Orig Client 1'!CG27</f>
        <v>0</v>
      </c>
      <c r="J73" s="42">
        <f>'Orig Client 1'!CH27</f>
        <v>0</v>
      </c>
      <c r="K73" s="42">
        <f>'Orig Client 1'!CI27</f>
        <v>0</v>
      </c>
      <c r="L73" s="42"/>
      <c r="M73" s="42">
        <f si="14" t="shared"/>
        <v>0</v>
      </c>
      <c r="O73" s="65">
        <v>1000</v>
      </c>
      <c r="P73" s="66">
        <f si="15" t="shared"/>
        <v>0</v>
      </c>
    </row>
    <row r="74" spans="1:17" x14ac:dyDescent="0.2">
      <c r="A74" s="7" t="s">
        <v>21</v>
      </c>
      <c r="B74" s="7" t="s">
        <v>51</v>
      </c>
      <c r="C74" s="42">
        <f>'Orig Client 1'!CJ27</f>
        <v>0</v>
      </c>
      <c r="D74" s="42">
        <f>'Orig Client 1'!CK27</f>
        <v>0</v>
      </c>
      <c r="E74" s="42">
        <f>'Orig Client 1'!CL27</f>
        <v>0</v>
      </c>
      <c r="F74" s="42">
        <f>'Orig Client 1'!CM27</f>
        <v>0</v>
      </c>
      <c r="G74" s="42">
        <f>'Orig Client 1'!CN27</f>
        <v>0</v>
      </c>
      <c r="H74" s="42">
        <f>'Orig Client 1'!CO27</f>
        <v>0</v>
      </c>
      <c r="I74" s="42">
        <f>'Orig Client 1'!CP27</f>
        <v>0</v>
      </c>
      <c r="J74" s="42">
        <f>'Orig Client 1'!CQ27</f>
        <v>0</v>
      </c>
      <c r="K74" s="42">
        <f>'Orig Client 1'!CR27</f>
        <v>0</v>
      </c>
      <c r="L74" s="42"/>
      <c r="M74" s="42">
        <f si="14" t="shared"/>
        <v>0</v>
      </c>
      <c r="O74" s="65">
        <v>2000</v>
      </c>
      <c r="P74" s="66">
        <f si="15" t="shared"/>
        <v>0</v>
      </c>
    </row>
    <row r="75" spans="1:17" x14ac:dyDescent="0.2">
      <c r="A75" s="7" t="s">
        <v>23</v>
      </c>
      <c r="B75" s="7" t="s">
        <v>52</v>
      </c>
      <c r="C75" s="42">
        <f>'Orig Client 1'!CS27</f>
        <v>0</v>
      </c>
      <c r="D75" s="42">
        <f>'Orig Client 1'!CT27</f>
        <v>0</v>
      </c>
      <c r="E75" s="42">
        <f>'Orig Client 1'!CU27</f>
        <v>0</v>
      </c>
      <c r="F75" s="42">
        <f>'Orig Client 1'!CV27</f>
        <v>0</v>
      </c>
      <c r="G75" s="42">
        <f>'Orig Client 1'!CW27</f>
        <v>0</v>
      </c>
      <c r="H75" s="42">
        <f>'Orig Client 1'!CX27</f>
        <v>0</v>
      </c>
      <c r="I75" s="42">
        <f>'Orig Client 1'!CY27</f>
        <v>0</v>
      </c>
      <c r="J75" s="42">
        <f>'Orig Client 1'!CZ27</f>
        <v>0</v>
      </c>
      <c r="K75" s="42">
        <f>'Orig Client 1'!DA27</f>
        <v>0</v>
      </c>
      <c r="L75" s="42"/>
      <c r="M75" s="42">
        <f si="14" t="shared"/>
        <v>0</v>
      </c>
      <c r="O75" s="65">
        <v>4000</v>
      </c>
      <c r="P75" s="66">
        <f si="15" t="shared"/>
        <v>0</v>
      </c>
    </row>
    <row r="76" spans="1:17" x14ac:dyDescent="0.2">
      <c r="A76" s="7" t="s">
        <v>25</v>
      </c>
      <c r="B76" s="7" t="s">
        <v>53</v>
      </c>
      <c r="C76" s="42">
        <f>'Orig Client 1'!DB27</f>
        <v>0</v>
      </c>
      <c r="D76" s="42">
        <f>'Orig Client 1'!DC27</f>
        <v>0</v>
      </c>
      <c r="E76" s="42">
        <f>'Orig Client 1'!DD27</f>
        <v>0</v>
      </c>
      <c r="F76" s="42">
        <f>'Orig Client 1'!DE27</f>
        <v>0</v>
      </c>
      <c r="G76" s="42">
        <f>'Orig Client 1'!DF27</f>
        <v>0</v>
      </c>
      <c r="H76" s="42">
        <f>'Orig Client 1'!DG27</f>
        <v>0</v>
      </c>
      <c r="I76" s="42">
        <f>'Orig Client 1'!DH27</f>
        <v>0</v>
      </c>
      <c r="J76" s="42">
        <f>'Orig Client 1'!DI27</f>
        <v>0</v>
      </c>
      <c r="K76" s="42">
        <f>'Orig Client 1'!DJ27</f>
        <v>0</v>
      </c>
      <c r="L76" s="42"/>
      <c r="M76" s="42">
        <f si="14" t="shared"/>
        <v>0</v>
      </c>
      <c r="O76" s="65">
        <v>8000</v>
      </c>
      <c r="P76" s="66">
        <f si="15" t="shared"/>
        <v>0</v>
      </c>
    </row>
    <row r="77" spans="1:17" x14ac:dyDescent="0.2">
      <c r="A77" s="7" t="s">
        <v>27</v>
      </c>
      <c r="B77" s="7" t="s">
        <v>54</v>
      </c>
      <c r="C77" s="42">
        <f>'Orig Client 1'!DK27</f>
        <v>0</v>
      </c>
      <c r="D77" s="42">
        <f>'Orig Client 1'!DL27</f>
        <v>0</v>
      </c>
      <c r="E77" s="42">
        <f>'Orig Client 1'!DM27</f>
        <v>0</v>
      </c>
      <c r="F77" s="42">
        <f>'Orig Client 1'!DN27</f>
        <v>0</v>
      </c>
      <c r="G77" s="42">
        <f>'Orig Client 1'!DO27</f>
        <v>0</v>
      </c>
      <c r="H77" s="42">
        <f>'Orig Client 1'!DP27</f>
        <v>0</v>
      </c>
      <c r="I77" s="42">
        <f>'Orig Client 1'!DQ27</f>
        <v>0</v>
      </c>
      <c r="J77" s="42">
        <f>'Orig Client 1'!DR27</f>
        <v>0</v>
      </c>
      <c r="K77" s="42">
        <f>'Orig Client 1'!DS27</f>
        <v>0</v>
      </c>
      <c r="L77" s="42"/>
      <c r="M77" s="42">
        <f si="14" t="shared"/>
        <v>0</v>
      </c>
      <c r="O77" s="65">
        <v>16000</v>
      </c>
      <c r="P77" s="66">
        <f si="15" t="shared"/>
        <v>0</v>
      </c>
    </row>
    <row r="78" spans="1:17" x14ac:dyDescent="0.2">
      <c r="A78" s="7" t="s">
        <v>29</v>
      </c>
      <c r="B78" s="7" t="s">
        <v>55</v>
      </c>
      <c r="C78" s="42">
        <f>'Orig Client 1'!DT27</f>
        <v>0</v>
      </c>
      <c r="D78" s="42">
        <f>'Orig Client 1'!DU27</f>
        <v>0</v>
      </c>
      <c r="E78" s="42">
        <f>'Orig Client 1'!DV27</f>
        <v>0</v>
      </c>
      <c r="F78" s="42">
        <f>'Orig Client 1'!DW27</f>
        <v>0</v>
      </c>
      <c r="G78" s="42">
        <f>'Orig Client 1'!DX27</f>
        <v>0</v>
      </c>
      <c r="H78" s="42">
        <f>'Orig Client 1'!DY27</f>
        <v>0</v>
      </c>
      <c r="I78" s="42">
        <f>'Orig Client 1'!DZ27</f>
        <v>0</v>
      </c>
      <c r="J78" s="42">
        <f>'Orig Client 1'!EA27</f>
        <v>0</v>
      </c>
      <c r="K78" s="42">
        <f>'Orig Client 1'!EB27</f>
        <v>0</v>
      </c>
      <c r="L78" s="42"/>
      <c r="M78" s="42">
        <f si="14" t="shared"/>
        <v>0</v>
      </c>
      <c r="O78" s="65">
        <v>45000</v>
      </c>
      <c r="P78" s="66">
        <f si="15" t="shared"/>
        <v>0</v>
      </c>
      <c r="Q78" s="47"/>
    </row>
    <row r="79" spans="1:17" x14ac:dyDescent="0.2">
      <c r="A79" s="7" t="s">
        <v>31</v>
      </c>
      <c r="B79" s="7" t="s">
        <v>56</v>
      </c>
      <c r="C79" s="42">
        <f>'Orig Client 1'!EC27</f>
        <v>0</v>
      </c>
      <c r="D79" s="42">
        <f>'Orig Client 1'!ED27</f>
        <v>0</v>
      </c>
      <c r="E79" s="42">
        <f>'Orig Client 1'!EE27</f>
        <v>0</v>
      </c>
      <c r="F79" s="42">
        <f>'Orig Client 1'!EF27</f>
        <v>0</v>
      </c>
      <c r="G79" s="42">
        <f>'Orig Client 1'!EG27</f>
        <v>0</v>
      </c>
      <c r="H79" s="42">
        <f>'Orig Client 1'!EH27</f>
        <v>0</v>
      </c>
      <c r="I79" s="42">
        <f>'Orig Client 1'!EI27</f>
        <v>0</v>
      </c>
      <c r="J79" s="42">
        <f>'Orig Client 1'!EJ27</f>
        <v>0</v>
      </c>
      <c r="K79" s="42">
        <f>'Orig Client 1'!EK27</f>
        <v>0</v>
      </c>
      <c r="L79" s="42"/>
      <c r="M79" s="42">
        <f si="14" t="shared"/>
        <v>0</v>
      </c>
      <c r="O79" s="65">
        <v>70000</v>
      </c>
      <c r="P79" s="66">
        <f si="15" t="shared"/>
        <v>0</v>
      </c>
      <c r="Q79" s="47"/>
    </row>
    <row ht="15" r="80" spans="1:17" x14ac:dyDescent="0.25">
      <c r="A80" s="76" t="s">
        <v>57</v>
      </c>
      <c r="B80" s="77" t="s">
        <v>2</v>
      </c>
      <c r="C80" s="55">
        <f>SUM(C65:C79)</f>
        <v>0</v>
      </c>
      <c r="D80" s="79"/>
      <c r="E80" s="55">
        <f>SUM(E65:E79)</f>
        <v>0</v>
      </c>
      <c r="F80" s="55">
        <f>SUM(F65:F79)</f>
        <v>0</v>
      </c>
      <c r="G80" s="79"/>
      <c r="H80" s="55">
        <f>SUM(H65:H79)</f>
        <v>0</v>
      </c>
      <c r="I80" s="55">
        <f>SUM(I65:I79)</f>
        <v>0</v>
      </c>
      <c r="J80" s="79"/>
      <c r="K80" s="55">
        <f>SUM(K65:K79)</f>
        <v>0</v>
      </c>
      <c r="L80" s="55"/>
      <c r="M80" s="55">
        <f si="14" t="shared"/>
        <v>0</v>
      </c>
      <c r="N80" s="78"/>
      <c r="O80" s="74">
        <f>+'FANF TOTAL'!O80</f>
        <v>0</v>
      </c>
      <c r="P80" s="75">
        <f>SUM(P65:P79)</f>
        <v>0</v>
      </c>
      <c r="Q80" s="47"/>
    </row>
    <row ht="15" r="81" spans="1:17" x14ac:dyDescent="0.25">
      <c r="A81" s="8"/>
      <c r="B81" s="7"/>
      <c r="O81" s="65"/>
      <c r="P81" s="66"/>
      <c r="Q81" s="47"/>
    </row>
    <row ht="15" r="82" spans="1:17" x14ac:dyDescent="0.25">
      <c r="A82" s="8"/>
      <c r="B82" s="7"/>
      <c r="O82" s="65"/>
      <c r="P82" s="66"/>
      <c r="Q82" s="47"/>
    </row>
    <row customFormat="1" ht="15" r="83" s="13" spans="1:17" x14ac:dyDescent="0.2">
      <c r="A83" s="6" t="s">
        <v>2</v>
      </c>
      <c r="B83" s="6" t="s">
        <v>2</v>
      </c>
      <c r="C83" s="186" t="s">
        <v>3</v>
      </c>
      <c r="D83" s="186"/>
      <c r="E83" s="186" t="s">
        <v>2</v>
      </c>
      <c r="F83" s="187" t="s">
        <v>4</v>
      </c>
      <c r="G83" s="186"/>
      <c r="H83" s="186"/>
      <c r="I83" s="187" t="s">
        <v>5</v>
      </c>
      <c r="J83" s="186"/>
      <c r="K83" s="186"/>
      <c r="L83" s="188" t="s">
        <v>6</v>
      </c>
      <c r="M83" s="189"/>
      <c r="O83" s="65"/>
      <c r="P83" s="66"/>
      <c r="Q83" s="52"/>
    </row>
    <row customFormat="1" ht="28.5" r="84" s="13" spans="1:17" x14ac:dyDescent="0.2">
      <c r="A84" s="6" t="s">
        <v>2</v>
      </c>
      <c r="B84" s="6" t="s">
        <v>2</v>
      </c>
      <c r="C84" s="6" t="s">
        <v>63</v>
      </c>
      <c r="E84" s="6" t="s">
        <v>65</v>
      </c>
      <c r="F84" s="6" t="s">
        <v>8</v>
      </c>
      <c r="H84" s="6" t="s">
        <v>9</v>
      </c>
      <c r="I84" s="6" t="s">
        <v>8</v>
      </c>
      <c r="K84" s="6" t="s">
        <v>9</v>
      </c>
      <c r="L84" s="6" t="s">
        <v>8</v>
      </c>
      <c r="M84" s="6" t="s">
        <v>9</v>
      </c>
      <c r="O84" s="65"/>
      <c r="P84" s="66"/>
      <c r="Q84" s="52"/>
    </row>
    <row ht="15" r="85" spans="1:17" x14ac:dyDescent="0.25">
      <c r="A85" s="76" t="s">
        <v>58</v>
      </c>
      <c r="B85" s="77" t="s">
        <v>2</v>
      </c>
      <c r="C85" s="55">
        <f>C29+C57+C80</f>
        <v>0</v>
      </c>
      <c r="D85" s="79"/>
      <c r="E85" s="55">
        <f>E29+E57+E80</f>
        <v>0</v>
      </c>
      <c r="F85" s="55">
        <f>F29+F57+F80</f>
        <v>0</v>
      </c>
      <c r="G85" s="79"/>
      <c r="H85" s="55">
        <f>H29+H57+H80</f>
        <v>0</v>
      </c>
      <c r="I85" s="55">
        <f>I29+I57+I80</f>
        <v>0</v>
      </c>
      <c r="J85" s="79"/>
      <c r="K85" s="55">
        <f>K29+K57+K80</f>
        <v>0</v>
      </c>
      <c r="L85" s="55">
        <f>C85+F85+I85</f>
        <v>0</v>
      </c>
      <c r="M85" s="55">
        <f>E85+H85+K85</f>
        <v>0</v>
      </c>
      <c r="N85" s="79"/>
      <c r="O85" s="80"/>
      <c r="P85" s="183">
        <f>P29+P57+P80</f>
        <v>0</v>
      </c>
    </row>
    <row r="87" spans="1:17" x14ac:dyDescent="0.2">
      <c r="C87" s="25"/>
      <c r="E87" s="25"/>
      <c r="F87" s="25"/>
      <c r="H87" s="25"/>
      <c r="I87" s="25"/>
      <c r="K87" s="25"/>
      <c r="L87" s="25"/>
      <c r="M87" s="25">
        <f>M85-M80-M57-M29</f>
        <v>0</v>
      </c>
    </row>
  </sheetData>
  <mergeCells count="20">
    <mergeCell ref="A4:M4"/>
    <mergeCell ref="A34:M34"/>
    <mergeCell ref="C7:E7"/>
    <mergeCell ref="O7:P7"/>
    <mergeCell ref="F7:H7"/>
    <mergeCell ref="I7:K7"/>
    <mergeCell ref="L7:M7"/>
    <mergeCell ref="F83:H83"/>
    <mergeCell ref="I83:K83"/>
    <mergeCell ref="A62:P62"/>
    <mergeCell ref="L83:M83"/>
    <mergeCell ref="L35:M35"/>
    <mergeCell ref="C35:E35"/>
    <mergeCell ref="F35:H35"/>
    <mergeCell ref="I35:K35"/>
    <mergeCell ref="C63:E63"/>
    <mergeCell ref="F63:H63"/>
    <mergeCell ref="I63:K63"/>
    <mergeCell ref="L63:M63"/>
    <mergeCell ref="C83:E83"/>
  </mergeCells>
  <conditionalFormatting sqref="A9:N28 P9:P28 O9">
    <cfRule dxfId="107" priority="11" type="expression">
      <formula>MOD(ROW(),2)=0</formula>
    </cfRule>
  </conditionalFormatting>
  <conditionalFormatting sqref="J56 P37:P56 O37 A37:B56 C37:C55 D37:D56 L37:N56 E37:K55 F56 H56">
    <cfRule dxfId="106" priority="10" type="expression">
      <formula>MOD(ROW(),2)=0</formula>
    </cfRule>
  </conditionalFormatting>
  <conditionalFormatting sqref="O10:O26">
    <cfRule dxfId="105" priority="8" type="expression">
      <formula>MOD(ROW(),2)=0</formula>
    </cfRule>
  </conditionalFormatting>
  <conditionalFormatting sqref="O38:O54">
    <cfRule dxfId="104" priority="7" type="expression">
      <formula>MOD(ROW(),2)=0</formula>
    </cfRule>
  </conditionalFormatting>
  <conditionalFormatting sqref="C56 E56 G56 I56 K56">
    <cfRule dxfId="103" priority="5" type="expression">
      <formula>MOD(ROW(),2)=0</formula>
    </cfRule>
  </conditionalFormatting>
  <conditionalFormatting sqref="O27">
    <cfRule dxfId="102" priority="4" type="expression">
      <formula>MOD(ROW(),2)=0</formula>
    </cfRule>
  </conditionalFormatting>
  <conditionalFormatting sqref="O28">
    <cfRule dxfId="101" priority="3" type="expression">
      <formula>MOD(ROW(),2)=0</formula>
    </cfRule>
  </conditionalFormatting>
  <conditionalFormatting sqref="O55">
    <cfRule dxfId="100" priority="2" type="expression">
      <formula>MOD(ROW(),2)=0</formula>
    </cfRule>
  </conditionalFormatting>
  <conditionalFormatting sqref="O56">
    <cfRule dxfId="99" priority="1" type="expression">
      <formula>MOD(ROW(),2)=0</formula>
    </cfRule>
  </conditionalFormatting>
  <printOptions horizontalCentered="1"/>
  <pageMargins bottom="0" footer="0" header="0.31496062992125984" left="0.51181102362204722" right="0.51181102362204722" top="0.39370078740157483"/>
  <pageSetup orientation="landscape" r:id="rId1" scale="42" verticalDpi="1200"/>
  <headerFooter>
    <oddFooter><![CDATA[&C&"Calibri"&11&K000000&"Calibri"&11&K000000&"Calibri"&11&K000000&"Calibri"&11&K000000&"arial unicode ms,Regular"For internal use only_x000D_&1#&"Calibri"&10&K000000 For internal use only]]></oddFooter>
    <evenFooter>&amp;C&amp;"arial unicode ms,Regular"For internal use only</evenFooter>
    <firstFooter>&amp;C&amp;"arial unicode ms,Regular"For internal use only</firstFooter>
  </headerFooter>
  <rowBreaks count="2" manualBreakCount="2">
    <brk id="32" man="1" max="16383"/>
    <brk id="60" man="1" max="16383"/>
  </rowBreaks>
  <ignoredErrors>
    <ignoredError sqref="B43" twoDigitTextYear="1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  <pageSetUpPr fitToPage="1"/>
  </sheetPr>
  <dimension ref="A1:U85"/>
  <sheetViews>
    <sheetView topLeftCell="A54" workbookViewId="0" zoomScale="80" zoomScaleNormal="80">
      <selection activeCell="G92" sqref="G92"/>
    </sheetView>
  </sheetViews>
  <sheetFormatPr defaultColWidth="11.42578125" defaultRowHeight="14.25" x14ac:dyDescent="0.2"/>
  <cols>
    <col min="1" max="1" bestFit="true" customWidth="true" style="10" width="18.5703125" collapsed="true"/>
    <col min="2" max="2" bestFit="true" customWidth="true" style="10" width="28.28515625" collapsed="true"/>
    <col min="3" max="13" customWidth="true" style="10" width="15.5703125" collapsed="true"/>
    <col min="14" max="14" customWidth="true" style="10" width="2.7109375" collapsed="true"/>
    <col min="15" max="16" customWidth="true" style="10" width="15.7109375" collapsed="true"/>
    <col min="17" max="16384" style="10" width="11.42578125" collapsed="true"/>
  </cols>
  <sheetData>
    <row customFormat="1" ht="16.5" r="1" s="9" spans="1:16" x14ac:dyDescent="0.2">
      <c r="A1" s="35" t="s">
        <v>84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6" x14ac:dyDescent="0.2">
      <c r="A2" s="32"/>
      <c r="B2" s="32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</row>
    <row ht="15" r="3" spans="1:16" x14ac:dyDescent="0.25">
      <c r="A3" s="34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ht="15" r="4" spans="1:16" x14ac:dyDescent="0.25">
      <c r="A4" s="185" t="s">
        <v>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</row>
    <row ht="15" r="5" spans="1:16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ht="15" r="6" spans="1:16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customFormat="1" ht="15" r="7" s="12" spans="1:16" x14ac:dyDescent="0.25">
      <c r="A7" s="11" t="s">
        <v>2</v>
      </c>
      <c r="B7" s="11" t="s">
        <v>2</v>
      </c>
      <c r="C7" s="186" t="s">
        <v>3</v>
      </c>
      <c r="D7" s="186"/>
      <c r="E7" s="186"/>
      <c r="F7" s="187" t="s">
        <v>4</v>
      </c>
      <c r="G7" s="186"/>
      <c r="H7" s="186"/>
      <c r="I7" s="187" t="s">
        <v>5</v>
      </c>
      <c r="J7" s="186"/>
      <c r="K7" s="186"/>
      <c r="L7" s="188" t="s">
        <v>6</v>
      </c>
      <c r="M7" s="189"/>
      <c r="O7" s="203"/>
      <c r="P7" s="203"/>
    </row>
    <row customFormat="1" ht="45" r="8" s="12" spans="1:16" x14ac:dyDescent="0.25">
      <c r="A8" s="6" t="s">
        <v>2</v>
      </c>
      <c r="B8" s="26" t="s">
        <v>7</v>
      </c>
      <c r="C8" s="26" t="s">
        <v>63</v>
      </c>
      <c r="D8" s="26" t="s">
        <v>64</v>
      </c>
      <c r="E8" s="26" t="s">
        <v>65</v>
      </c>
      <c r="F8" s="26" t="s">
        <v>63</v>
      </c>
      <c r="G8" s="26" t="s">
        <v>64</v>
      </c>
      <c r="H8" s="26" t="s">
        <v>65</v>
      </c>
      <c r="I8" s="26" t="s">
        <v>63</v>
      </c>
      <c r="J8" s="26" t="s">
        <v>64</v>
      </c>
      <c r="K8" s="26" t="s">
        <v>65</v>
      </c>
      <c r="L8" s="26" t="s">
        <v>66</v>
      </c>
      <c r="M8" s="26" t="s">
        <v>65</v>
      </c>
      <c r="O8" s="67" t="s">
        <v>69</v>
      </c>
      <c r="P8" s="67" t="s">
        <v>70</v>
      </c>
    </row>
    <row r="9" spans="1:16" x14ac:dyDescent="0.2">
      <c r="A9" s="7" t="s">
        <v>10</v>
      </c>
      <c r="B9" s="27">
        <v>1</v>
      </c>
      <c r="C9" s="42">
        <f>+'Orig Client 2'!C7</f>
        <v>8</v>
      </c>
      <c r="D9" s="42">
        <f>+'Orig Client 2'!D7</f>
        <v>8</v>
      </c>
      <c r="E9" s="42">
        <f>+'Orig Client 2'!E7</f>
        <v>1234636</v>
      </c>
      <c r="F9" s="42">
        <f>+'Orig Client 2'!G7</f>
        <v>22</v>
      </c>
      <c r="G9" s="42">
        <f>+'Orig Client 2'!H7</f>
        <v>22</v>
      </c>
      <c r="H9" s="42">
        <f>+'Orig Client 2'!I7</f>
        <v>2000000</v>
      </c>
      <c r="I9" s="42">
        <f>+'Orig Client 2'!K7</f>
        <v>55</v>
      </c>
      <c r="J9" s="42">
        <f>+'Orig Client 2'!L7</f>
        <v>55</v>
      </c>
      <c r="K9" s="42">
        <f>+'Orig Client 2'!M7</f>
        <v>3000000</v>
      </c>
      <c r="L9" s="42">
        <f>D9+G9+J9</f>
        <v>85</v>
      </c>
      <c r="M9" s="42">
        <f ref="M9" si="0" t="shared">E9+H9+K9</f>
        <v>6234636</v>
      </c>
      <c r="O9" s="65">
        <f>+'FANF TOTAL'!O9</f>
        <v>2.9</v>
      </c>
      <c r="P9" s="66">
        <f>ROUND(L9*O9,0)</f>
        <v>247</v>
      </c>
    </row>
    <row r="10" spans="1:16" x14ac:dyDescent="0.2">
      <c r="A10" s="7" t="s">
        <v>11</v>
      </c>
      <c r="B10" s="27">
        <v>2</v>
      </c>
      <c r="C10" s="42">
        <f>+'Orig Client 2'!C8</f>
        <v>2</v>
      </c>
      <c r="D10" s="42">
        <f>+'Orig Client 2'!D8</f>
        <v>21</v>
      </c>
      <c r="E10" s="42">
        <f>+'Orig Client 2'!E8</f>
        <v>124643</v>
      </c>
      <c r="F10" s="42">
        <f>+'Orig Client 2'!G8</f>
        <v>2</v>
      </c>
      <c r="G10" s="42">
        <f>+'Orig Client 2'!H8</f>
        <v>2</v>
      </c>
      <c r="H10" s="42">
        <f>+'Orig Client 2'!I8</f>
        <v>125698</v>
      </c>
      <c r="I10" s="42">
        <f>+'Orig Client 2'!K8</f>
        <v>10</v>
      </c>
      <c r="J10" s="42">
        <f>+'Orig Client 2'!L8</f>
        <v>21</v>
      </c>
      <c r="K10" s="42">
        <f>+'Orig Client 2'!M8</f>
        <v>268943</v>
      </c>
      <c r="L10" s="42">
        <f ref="L10:L25" si="1" t="shared">D10+G10+J10</f>
        <v>44</v>
      </c>
      <c r="M10" s="42">
        <f ref="M10:M26" si="2" t="shared">E10+H10+K10</f>
        <v>519284</v>
      </c>
      <c r="O10" s="65">
        <f>+'FANF TOTAL'!O10</f>
        <v>2.9</v>
      </c>
      <c r="P10" s="66">
        <f ref="P10:P25" si="3" t="shared">ROUND(L10*O10,0)</f>
        <v>128</v>
      </c>
    </row>
    <row r="11" spans="1:16" x14ac:dyDescent="0.2">
      <c r="A11" s="7" t="s">
        <v>12</v>
      </c>
      <c r="B11" s="27">
        <v>3</v>
      </c>
      <c r="C11" s="42">
        <f>+'Orig Client 2'!C9</f>
        <v>3</v>
      </c>
      <c r="D11" s="42">
        <f>+'Orig Client 2'!D9</f>
        <v>23</v>
      </c>
      <c r="E11" s="42">
        <f>+'Orig Client 2'!E9</f>
        <v>1985465</v>
      </c>
      <c r="F11" s="42">
        <f>+'Orig Client 2'!G9</f>
        <v>23</v>
      </c>
      <c r="G11" s="42">
        <f>+'Orig Client 2'!H9</f>
        <v>56</v>
      </c>
      <c r="H11" s="42">
        <f>+'Orig Client 2'!I9</f>
        <v>1254785</v>
      </c>
      <c r="I11" s="42">
        <f>+'Orig Client 2'!K9</f>
        <v>12</v>
      </c>
      <c r="J11" s="42">
        <f>+'Orig Client 2'!L9</f>
        <v>27</v>
      </c>
      <c r="K11" s="42">
        <f>+'Orig Client 2'!M9</f>
        <v>123632</v>
      </c>
      <c r="L11" s="42">
        <f si="1" t="shared"/>
        <v>106</v>
      </c>
      <c r="M11" s="42">
        <f si="2" t="shared"/>
        <v>3363882</v>
      </c>
      <c r="O11" s="65">
        <f>+'FANF TOTAL'!O11</f>
        <v>2.9</v>
      </c>
      <c r="P11" s="66">
        <f si="3" t="shared"/>
        <v>307</v>
      </c>
    </row>
    <row r="12" spans="1:16" x14ac:dyDescent="0.2">
      <c r="A12" s="7" t="s">
        <v>13</v>
      </c>
      <c r="B12" s="27">
        <v>4</v>
      </c>
      <c r="C12" s="42">
        <f>+'Orig Client 2'!C10</f>
        <v>4</v>
      </c>
      <c r="D12" s="42">
        <f>+'Orig Client 2'!D10</f>
        <v>45</v>
      </c>
      <c r="E12" s="42">
        <f>+'Orig Client 2'!E10</f>
        <v>1568913</v>
      </c>
      <c r="F12" s="42">
        <f>+'Orig Client 2'!G10</f>
        <v>12</v>
      </c>
      <c r="G12" s="42">
        <f>+'Orig Client 2'!H10</f>
        <v>123</v>
      </c>
      <c r="H12" s="42">
        <f>+'Orig Client 2'!I10</f>
        <v>145893</v>
      </c>
      <c r="I12" s="42">
        <f>+'Orig Client 2'!K10</f>
        <v>10</v>
      </c>
      <c r="J12" s="42">
        <f>+'Orig Client 2'!L10</f>
        <v>24</v>
      </c>
      <c r="K12" s="42">
        <f>+'Orig Client 2'!M10</f>
        <v>1246532</v>
      </c>
      <c r="L12" s="42">
        <f si="1" t="shared"/>
        <v>192</v>
      </c>
      <c r="M12" s="42">
        <f si="2" t="shared"/>
        <v>2961338</v>
      </c>
      <c r="O12" s="65">
        <f>+'FANF TOTAL'!O12</f>
        <v>4</v>
      </c>
      <c r="P12" s="66">
        <f si="3" t="shared"/>
        <v>768</v>
      </c>
    </row>
    <row r="13" spans="1:16" x14ac:dyDescent="0.2">
      <c r="A13" s="7" t="s">
        <v>14</v>
      </c>
      <c r="B13" s="27">
        <v>5</v>
      </c>
      <c r="C13" s="42">
        <f>+'Orig Client 2'!C11</f>
        <v>0</v>
      </c>
      <c r="D13" s="42">
        <f>+'Orig Client 2'!D11</f>
        <v>0</v>
      </c>
      <c r="E13" s="42">
        <f>+'Orig Client 2'!E11</f>
        <v>0</v>
      </c>
      <c r="F13" s="42">
        <f>+'Orig Client 2'!G11</f>
        <v>0</v>
      </c>
      <c r="G13" s="42">
        <f>+'Orig Client 2'!H11</f>
        <v>0</v>
      </c>
      <c r="H13" s="42">
        <f>+'Orig Client 2'!I11</f>
        <v>0</v>
      </c>
      <c r="I13" s="42">
        <f>+'Orig Client 2'!K11</f>
        <v>0</v>
      </c>
      <c r="J13" s="42">
        <f>+'Orig Client 2'!L11</f>
        <v>0</v>
      </c>
      <c r="K13" s="42">
        <f>+'Orig Client 2'!M11</f>
        <v>0</v>
      </c>
      <c r="L13" s="42">
        <f si="1" t="shared"/>
        <v>0</v>
      </c>
      <c r="M13" s="42">
        <f si="2" t="shared"/>
        <v>0</v>
      </c>
      <c r="O13" s="65">
        <f>+'FANF TOTAL'!O13</f>
        <v>4</v>
      </c>
      <c r="P13" s="66">
        <f si="3" t="shared"/>
        <v>0</v>
      </c>
    </row>
    <row r="14" spans="1:16" x14ac:dyDescent="0.2">
      <c r="A14" s="7" t="s">
        <v>15</v>
      </c>
      <c r="B14" s="28" t="s">
        <v>59</v>
      </c>
      <c r="C14" s="42">
        <f>+'Orig Client 2'!C12</f>
        <v>0</v>
      </c>
      <c r="D14" s="42">
        <f>+'Orig Client 2'!D12</f>
        <v>0</v>
      </c>
      <c r="E14" s="42">
        <f>+'Orig Client 2'!E12</f>
        <v>0</v>
      </c>
      <c r="F14" s="42">
        <f>+'Orig Client 2'!G12</f>
        <v>0</v>
      </c>
      <c r="G14" s="42">
        <f>+'Orig Client 2'!H12</f>
        <v>0</v>
      </c>
      <c r="H14" s="42">
        <f>+'Orig Client 2'!I12</f>
        <v>0</v>
      </c>
      <c r="I14" s="42">
        <f>+'Orig Client 2'!K12</f>
        <v>0</v>
      </c>
      <c r="J14" s="42">
        <f>+'Orig Client 2'!L12</f>
        <v>0</v>
      </c>
      <c r="K14" s="42">
        <f>+'Orig Client 2'!M12</f>
        <v>0</v>
      </c>
      <c r="L14" s="42">
        <f si="1" t="shared"/>
        <v>0</v>
      </c>
      <c r="M14" s="42">
        <f si="2" t="shared"/>
        <v>0</v>
      </c>
      <c r="O14" s="65">
        <f>+'FANF TOTAL'!O14</f>
        <v>4</v>
      </c>
      <c r="P14" s="66">
        <f si="3" t="shared"/>
        <v>0</v>
      </c>
    </row>
    <row r="15" spans="1:16" x14ac:dyDescent="0.2">
      <c r="A15" s="7" t="s">
        <v>16</v>
      </c>
      <c r="B15" s="29" t="s">
        <v>60</v>
      </c>
      <c r="C15" s="42">
        <f>+'Orig Client 2'!C13</f>
        <v>0</v>
      </c>
      <c r="D15" s="42">
        <f>+'Orig Client 2'!D13</f>
        <v>0</v>
      </c>
      <c r="E15" s="42">
        <f>+'Orig Client 2'!E13</f>
        <v>0</v>
      </c>
      <c r="F15" s="42">
        <f>+'Orig Client 2'!G13</f>
        <v>0</v>
      </c>
      <c r="G15" s="42">
        <f>+'Orig Client 2'!H13</f>
        <v>0</v>
      </c>
      <c r="H15" s="42">
        <f>+'Orig Client 2'!I13</f>
        <v>0</v>
      </c>
      <c r="I15" s="42">
        <f>+'Orig Client 2'!K13</f>
        <v>0</v>
      </c>
      <c r="J15" s="42">
        <f>+'Orig Client 2'!L13</f>
        <v>0</v>
      </c>
      <c r="K15" s="42">
        <f>+'Orig Client 2'!M13</f>
        <v>0</v>
      </c>
      <c r="L15" s="42">
        <f si="1" t="shared"/>
        <v>0</v>
      </c>
      <c r="M15" s="42">
        <f si="2" t="shared"/>
        <v>0</v>
      </c>
      <c r="O15" s="65">
        <f>+'FANF TOTAL'!O15</f>
        <v>5</v>
      </c>
      <c r="P15" s="66">
        <f si="3" t="shared"/>
        <v>0</v>
      </c>
    </row>
    <row r="16" spans="1:16" x14ac:dyDescent="0.2">
      <c r="A16" s="7" t="s">
        <v>17</v>
      </c>
      <c r="B16" s="27" t="s">
        <v>18</v>
      </c>
      <c r="C16" s="42">
        <f>+'Orig Client 2'!C14</f>
        <v>0</v>
      </c>
      <c r="D16" s="42">
        <f>+'Orig Client 2'!D14</f>
        <v>0</v>
      </c>
      <c r="E16" s="42">
        <f>+'Orig Client 2'!E14</f>
        <v>0</v>
      </c>
      <c r="F16" s="42">
        <f>+'Orig Client 2'!G14</f>
        <v>0</v>
      </c>
      <c r="G16" s="42">
        <f>+'Orig Client 2'!H14</f>
        <v>0</v>
      </c>
      <c r="H16" s="42">
        <f>+'Orig Client 2'!I14</f>
        <v>0</v>
      </c>
      <c r="I16" s="42">
        <f>+'Orig Client 2'!K14</f>
        <v>0</v>
      </c>
      <c r="J16" s="42">
        <f>+'Orig Client 2'!L14</f>
        <v>0</v>
      </c>
      <c r="K16" s="42">
        <f>+'Orig Client 2'!M14</f>
        <v>0</v>
      </c>
      <c r="L16" s="42">
        <f si="1" t="shared"/>
        <v>0</v>
      </c>
      <c r="M16" s="42">
        <f si="2" t="shared"/>
        <v>0</v>
      </c>
      <c r="O16" s="65">
        <f>+'FANF TOTAL'!O16</f>
        <v>5</v>
      </c>
      <c r="P16" s="66">
        <f si="3" t="shared"/>
        <v>0</v>
      </c>
    </row>
    <row r="17" spans="1:16" x14ac:dyDescent="0.2">
      <c r="A17" s="7" t="s">
        <v>19</v>
      </c>
      <c r="B17" s="27" t="s">
        <v>20</v>
      </c>
      <c r="C17" s="42">
        <f>+'Orig Client 2'!C15</f>
        <v>0</v>
      </c>
      <c r="D17" s="42">
        <f>+'Orig Client 2'!D15</f>
        <v>0</v>
      </c>
      <c r="E17" s="42">
        <f>+'Orig Client 2'!E15</f>
        <v>0</v>
      </c>
      <c r="F17" s="42">
        <f>+'Orig Client 2'!G15</f>
        <v>0</v>
      </c>
      <c r="G17" s="42">
        <f>+'Orig Client 2'!H15</f>
        <v>0</v>
      </c>
      <c r="H17" s="42">
        <f>+'Orig Client 2'!I15</f>
        <v>0</v>
      </c>
      <c r="I17" s="42">
        <f>+'Orig Client 2'!K15</f>
        <v>0</v>
      </c>
      <c r="J17" s="42">
        <f>+'Orig Client 2'!L15</f>
        <v>0</v>
      </c>
      <c r="K17" s="42">
        <f>+'Orig Client 2'!M15</f>
        <v>0</v>
      </c>
      <c r="L17" s="42">
        <f si="1" t="shared"/>
        <v>0</v>
      </c>
      <c r="M17" s="42">
        <f si="2" t="shared"/>
        <v>0</v>
      </c>
      <c r="O17" s="65">
        <f>+'FANF TOTAL'!O17</f>
        <v>8</v>
      </c>
      <c r="P17" s="66">
        <f si="3" t="shared"/>
        <v>0</v>
      </c>
    </row>
    <row r="18" spans="1:16" x14ac:dyDescent="0.2">
      <c r="A18" s="7" t="s">
        <v>21</v>
      </c>
      <c r="B18" s="27" t="s">
        <v>22</v>
      </c>
      <c r="C18" s="42">
        <f>+'Orig Client 2'!C16</f>
        <v>0</v>
      </c>
      <c r="D18" s="42">
        <f>+'Orig Client 2'!D16</f>
        <v>0</v>
      </c>
      <c r="E18" s="42">
        <f>+'Orig Client 2'!E16</f>
        <v>0</v>
      </c>
      <c r="F18" s="42">
        <f>+'Orig Client 2'!G16</f>
        <v>0</v>
      </c>
      <c r="G18" s="42">
        <f>+'Orig Client 2'!H16</f>
        <v>0</v>
      </c>
      <c r="H18" s="42">
        <f>+'Orig Client 2'!I16</f>
        <v>0</v>
      </c>
      <c r="I18" s="42">
        <f>+'Orig Client 2'!K16</f>
        <v>0</v>
      </c>
      <c r="J18" s="42">
        <f>+'Orig Client 2'!L16</f>
        <v>0</v>
      </c>
      <c r="K18" s="42">
        <f>+'Orig Client 2'!M16</f>
        <v>0</v>
      </c>
      <c r="L18" s="42">
        <f si="1" t="shared"/>
        <v>0</v>
      </c>
      <c r="M18" s="42">
        <f si="2" t="shared"/>
        <v>0</v>
      </c>
      <c r="O18" s="65">
        <f>+'FANF TOTAL'!O18</f>
        <v>12</v>
      </c>
      <c r="P18" s="66">
        <f si="3" t="shared"/>
        <v>0</v>
      </c>
    </row>
    <row r="19" spans="1:16" x14ac:dyDescent="0.2">
      <c r="A19" s="7" t="s">
        <v>23</v>
      </c>
      <c r="B19" s="27" t="s">
        <v>24</v>
      </c>
      <c r="C19" s="42">
        <f>+'Orig Client 2'!C17</f>
        <v>5</v>
      </c>
      <c r="D19" s="42">
        <f>+'Orig Client 2'!D17</f>
        <v>2</v>
      </c>
      <c r="E19" s="42">
        <f>+'Orig Client 2'!E17</f>
        <v>1236589</v>
      </c>
      <c r="F19" s="42">
        <f>+'Orig Client 2'!G17</f>
        <v>15</v>
      </c>
      <c r="G19" s="42">
        <f>+'Orig Client 2'!H17</f>
        <v>2</v>
      </c>
      <c r="H19" s="42">
        <f>+'Orig Client 2'!I17</f>
        <v>1198745</v>
      </c>
      <c r="I19" s="42">
        <f>+'Orig Client 2'!K17</f>
        <v>5</v>
      </c>
      <c r="J19" s="42">
        <f>+'Orig Client 2'!L17</f>
        <v>2</v>
      </c>
      <c r="K19" s="42">
        <f>+'Orig Client 2'!M17</f>
        <v>154895</v>
      </c>
      <c r="L19" s="42">
        <f si="1" t="shared"/>
        <v>6</v>
      </c>
      <c r="M19" s="42">
        <f si="2" t="shared"/>
        <v>2590229</v>
      </c>
      <c r="O19" s="65">
        <f>+'FANF TOTAL'!O19</f>
        <v>18</v>
      </c>
      <c r="P19" s="66">
        <f si="3" t="shared"/>
        <v>108</v>
      </c>
    </row>
    <row r="20" spans="1:16" x14ac:dyDescent="0.2">
      <c r="A20" s="7" t="s">
        <v>25</v>
      </c>
      <c r="B20" s="27" t="s">
        <v>26</v>
      </c>
      <c r="C20" s="42">
        <f>+'Orig Client 2'!C18</f>
        <v>0</v>
      </c>
      <c r="D20" s="42">
        <f>+'Orig Client 2'!D18</f>
        <v>0</v>
      </c>
      <c r="E20" s="42">
        <f>+'Orig Client 2'!E18</f>
        <v>0</v>
      </c>
      <c r="F20" s="42">
        <f>+'Orig Client 2'!G18</f>
        <v>0</v>
      </c>
      <c r="G20" s="42">
        <f>+'Orig Client 2'!H18</f>
        <v>0</v>
      </c>
      <c r="H20" s="42">
        <f>+'Orig Client 2'!I18</f>
        <v>0</v>
      </c>
      <c r="I20" s="42">
        <f>+'Orig Client 2'!K18</f>
        <v>0</v>
      </c>
      <c r="J20" s="42">
        <f>+'Orig Client 2'!L18</f>
        <v>0</v>
      </c>
      <c r="K20" s="42">
        <f>+'Orig Client 2'!M18</f>
        <v>0</v>
      </c>
      <c r="L20" s="42">
        <f si="1" t="shared"/>
        <v>0</v>
      </c>
      <c r="M20" s="42">
        <f si="2" t="shared"/>
        <v>0</v>
      </c>
      <c r="O20" s="65">
        <f>+'FANF TOTAL'!O20</f>
        <v>25</v>
      </c>
      <c r="P20" s="66">
        <f si="3" t="shared"/>
        <v>0</v>
      </c>
    </row>
    <row r="21" spans="1:16" x14ac:dyDescent="0.2">
      <c r="A21" s="7" t="s">
        <v>27</v>
      </c>
      <c r="B21" s="27" t="s">
        <v>28</v>
      </c>
      <c r="C21" s="42">
        <f>+'Orig Client 2'!C19</f>
        <v>0</v>
      </c>
      <c r="D21" s="42">
        <f>+'Orig Client 2'!D19</f>
        <v>0</v>
      </c>
      <c r="E21" s="42">
        <f>+'Orig Client 2'!E19</f>
        <v>0</v>
      </c>
      <c r="F21" s="42">
        <f>+'Orig Client 2'!G19</f>
        <v>0</v>
      </c>
      <c r="G21" s="42">
        <f>+'Orig Client 2'!H19</f>
        <v>0</v>
      </c>
      <c r="H21" s="42">
        <f>+'Orig Client 2'!I19</f>
        <v>0</v>
      </c>
      <c r="I21" s="42">
        <f>+'Orig Client 2'!K19</f>
        <v>0</v>
      </c>
      <c r="J21" s="42">
        <f>+'Orig Client 2'!L19</f>
        <v>0</v>
      </c>
      <c r="K21" s="42">
        <f>+'Orig Client 2'!M19</f>
        <v>0</v>
      </c>
      <c r="L21" s="42">
        <f si="1" t="shared"/>
        <v>0</v>
      </c>
      <c r="M21" s="42">
        <f si="2" t="shared"/>
        <v>0</v>
      </c>
      <c r="O21" s="65">
        <f>+'FANF TOTAL'!O21</f>
        <v>35</v>
      </c>
      <c r="P21" s="66">
        <f si="3" t="shared"/>
        <v>0</v>
      </c>
    </row>
    <row r="22" spans="1:16" x14ac:dyDescent="0.2">
      <c r="A22" s="7" t="s">
        <v>29</v>
      </c>
      <c r="B22" s="27" t="s">
        <v>30</v>
      </c>
      <c r="C22" s="42">
        <f>+'Orig Client 2'!C20</f>
        <v>0</v>
      </c>
      <c r="D22" s="42">
        <f>+'Orig Client 2'!D20</f>
        <v>0</v>
      </c>
      <c r="E22" s="42">
        <f>+'Orig Client 2'!E20</f>
        <v>0</v>
      </c>
      <c r="F22" s="42">
        <f>+'Orig Client 2'!G20</f>
        <v>0</v>
      </c>
      <c r="G22" s="42">
        <f>+'Orig Client 2'!H20</f>
        <v>0</v>
      </c>
      <c r="H22" s="42">
        <f>+'Orig Client 2'!I20</f>
        <v>0</v>
      </c>
      <c r="I22" s="42">
        <f>+'Orig Client 2'!K20</f>
        <v>0</v>
      </c>
      <c r="J22" s="42">
        <f>+'Orig Client 2'!L20</f>
        <v>0</v>
      </c>
      <c r="K22" s="42">
        <f>+'Orig Client 2'!M20</f>
        <v>0</v>
      </c>
      <c r="L22" s="42">
        <f si="1" t="shared"/>
        <v>0</v>
      </c>
      <c r="M22" s="42">
        <f si="2" t="shared"/>
        <v>0</v>
      </c>
      <c r="O22" s="65">
        <f>+'FANF TOTAL'!O22</f>
        <v>45</v>
      </c>
      <c r="P22" s="66">
        <f si="3" t="shared"/>
        <v>0</v>
      </c>
    </row>
    <row r="23" spans="1:16" x14ac:dyDescent="0.2">
      <c r="A23" s="7" t="s">
        <v>31</v>
      </c>
      <c r="B23" s="27" t="s">
        <v>32</v>
      </c>
      <c r="C23" s="42">
        <f>+'Orig Client 2'!C21</f>
        <v>0</v>
      </c>
      <c r="D23" s="42">
        <f>+'Orig Client 2'!D21</f>
        <v>0</v>
      </c>
      <c r="E23" s="42">
        <f>+'Orig Client 2'!E21</f>
        <v>0</v>
      </c>
      <c r="F23" s="42">
        <f>+'Orig Client 2'!G21</f>
        <v>0</v>
      </c>
      <c r="G23" s="42">
        <f>+'Orig Client 2'!H21</f>
        <v>0</v>
      </c>
      <c r="H23" s="42">
        <f>+'Orig Client 2'!I21</f>
        <v>0</v>
      </c>
      <c r="I23" s="42">
        <f>+'Orig Client 2'!K21</f>
        <v>0</v>
      </c>
      <c r="J23" s="42">
        <f>+'Orig Client 2'!L21</f>
        <v>0</v>
      </c>
      <c r="K23" s="42">
        <f>+'Orig Client 2'!M21</f>
        <v>0</v>
      </c>
      <c r="L23" s="42">
        <f si="1" t="shared"/>
        <v>0</v>
      </c>
      <c r="M23" s="42">
        <f si="2" t="shared"/>
        <v>0</v>
      </c>
      <c r="O23" s="65">
        <f>+'FANF TOTAL'!O23</f>
        <v>55</v>
      </c>
      <c r="P23" s="66">
        <f si="3" t="shared"/>
        <v>0</v>
      </c>
    </row>
    <row r="24" spans="1:16" x14ac:dyDescent="0.2">
      <c r="A24" s="7" t="s">
        <v>33</v>
      </c>
      <c r="B24" s="27" t="s">
        <v>34</v>
      </c>
      <c r="C24" s="42">
        <f>+'Orig Client 2'!C22</f>
        <v>4</v>
      </c>
      <c r="D24" s="42">
        <f>+'Orig Client 2'!D22</f>
        <v>34</v>
      </c>
      <c r="E24" s="42">
        <f>+'Orig Client 2'!E22</f>
        <v>2143145</v>
      </c>
      <c r="F24" s="42">
        <f>+'Orig Client 2'!G22</f>
        <v>2</v>
      </c>
      <c r="G24" s="42">
        <f>+'Orig Client 2'!H22</f>
        <v>34</v>
      </c>
      <c r="H24" s="42">
        <f>+'Orig Client 2'!I22</f>
        <v>114563</v>
      </c>
      <c r="I24" s="42">
        <f>+'Orig Client 2'!K22</f>
        <v>4</v>
      </c>
      <c r="J24" s="42">
        <f>+'Orig Client 2'!L22</f>
        <v>34</v>
      </c>
      <c r="K24" s="42">
        <f>+'Orig Client 2'!M22</f>
        <v>3658965</v>
      </c>
      <c r="L24" s="42">
        <f si="1" t="shared"/>
        <v>102</v>
      </c>
      <c r="M24" s="42">
        <f si="2" t="shared"/>
        <v>5916673</v>
      </c>
      <c r="O24" s="65">
        <f>+'FANF TOTAL'!O24</f>
        <v>65</v>
      </c>
      <c r="P24" s="66">
        <f si="3" t="shared"/>
        <v>6630</v>
      </c>
    </row>
    <row r="25" spans="1:16" x14ac:dyDescent="0.2">
      <c r="A25" s="7" t="s">
        <v>35</v>
      </c>
      <c r="B25" s="27" t="s">
        <v>36</v>
      </c>
      <c r="C25" s="42">
        <f>+'Orig Client 2'!C23</f>
        <v>4</v>
      </c>
      <c r="D25" s="42">
        <f>+'Orig Client 2'!D23</f>
        <v>54</v>
      </c>
      <c r="E25" s="42">
        <f>+'Orig Client 2'!E23</f>
        <v>214316</v>
      </c>
      <c r="F25" s="42">
        <f>+'Orig Client 2'!G23</f>
        <v>4</v>
      </c>
      <c r="G25" s="42">
        <f>+'Orig Client 2'!H23</f>
        <v>54</v>
      </c>
      <c r="H25" s="42">
        <f>+'Orig Client 2'!I23</f>
        <v>5643213</v>
      </c>
      <c r="I25" s="42">
        <f>+'Orig Client 2'!K23</f>
        <v>4</v>
      </c>
      <c r="J25" s="42">
        <f>+'Orig Client 2'!L23</f>
        <v>54</v>
      </c>
      <c r="K25" s="42">
        <f>+'Orig Client 2'!M23</f>
        <v>2587415</v>
      </c>
      <c r="L25" s="42">
        <f si="1" t="shared"/>
        <v>162</v>
      </c>
      <c r="M25" s="42">
        <f si="2" t="shared"/>
        <v>8444944</v>
      </c>
      <c r="O25" s="65">
        <f>+'FANF TOTAL'!O25</f>
        <v>75</v>
      </c>
      <c r="P25" s="66">
        <f si="3" t="shared"/>
        <v>12150</v>
      </c>
    </row>
    <row r="26" spans="1:16" x14ac:dyDescent="0.2">
      <c r="A26" s="7" t="s">
        <v>37</v>
      </c>
      <c r="B26" s="27" t="s">
        <v>38</v>
      </c>
      <c r="C26" s="42">
        <f>+'Orig Client 2'!C24</f>
        <v>3</v>
      </c>
      <c r="D26" s="42">
        <f>+'Orig Client 2'!D24</f>
        <v>25</v>
      </c>
      <c r="E26" s="42">
        <f>+'Orig Client 2'!E24</f>
        <v>16543158</v>
      </c>
      <c r="F26" s="42">
        <f>+'Orig Client 2'!G24</f>
        <v>3</v>
      </c>
      <c r="G26" s="42">
        <f>+'Orig Client 2'!H24</f>
        <v>25</v>
      </c>
      <c r="H26" s="42">
        <f>+'Orig Client 2'!I24</f>
        <v>145236</v>
      </c>
      <c r="I26" s="42">
        <f>+'Orig Client 2'!K24</f>
        <v>3</v>
      </c>
      <c r="J26" s="42">
        <f>+'Orig Client 2'!L24</f>
        <v>25</v>
      </c>
      <c r="K26" s="42">
        <f>+'Orig Client 2'!M24</f>
        <v>156832</v>
      </c>
      <c r="L26" s="58">
        <f>IF(D26&gt;4001,4001,D26)+IF(G26&gt;4001,4001,G26)+IF(J26&gt;4001,4001,J26)</f>
        <v>75</v>
      </c>
      <c r="M26" s="42">
        <f si="2" t="shared"/>
        <v>16845226</v>
      </c>
      <c r="O26" s="65">
        <f>+'FANF TOTAL'!O26</f>
        <v>85</v>
      </c>
      <c r="P26" s="66">
        <f>ROUND(L26*O26,0)</f>
        <v>6375</v>
      </c>
    </row>
    <row ht="57" r="27" spans="1:16" x14ac:dyDescent="0.2">
      <c r="A27" s="7" t="s">
        <v>73</v>
      </c>
      <c r="B27" s="30" t="s">
        <v>75</v>
      </c>
      <c r="C27" s="42">
        <f>+'Orig Client 2'!C25</f>
        <v>125</v>
      </c>
      <c r="D27" s="42">
        <f>+'Orig Client 2'!D25</f>
        <v>158</v>
      </c>
      <c r="E27" s="42">
        <f>+'Orig Client 2'!E25</f>
        <v>122</v>
      </c>
      <c r="F27" s="42">
        <f>+'Orig Client 2'!G25</f>
        <v>148</v>
      </c>
      <c r="G27" s="42">
        <f>+'Orig Client 2'!H25</f>
        <v>256</v>
      </c>
      <c r="H27" s="42">
        <f>+'Orig Client 2'!I25</f>
        <v>147</v>
      </c>
      <c r="I27" s="42">
        <f>+'Orig Client 2'!K25</f>
        <v>123</v>
      </c>
      <c r="J27" s="42">
        <f>+'Orig Client 2'!L25</f>
        <v>189</v>
      </c>
      <c r="K27" s="42">
        <f>+'Orig Client 2'!M25</f>
        <v>128</v>
      </c>
      <c r="L27" s="42">
        <f ref="L27:L28" si="4" t="shared">D27+G27+J27</f>
        <v>603</v>
      </c>
      <c r="M27" s="42">
        <f ref="M27:M29" si="5" t="shared">E27+H27+K27</f>
        <v>397</v>
      </c>
      <c r="O27" s="65">
        <f>+'FANF TOTAL'!O27</f>
        <v>0</v>
      </c>
      <c r="P27" s="66">
        <f ref="P27" si="6" t="shared">ROUND(L27*O27,0)</f>
        <v>0</v>
      </c>
    </row>
    <row ht="42.75" r="28" spans="1:16" x14ac:dyDescent="0.2">
      <c r="A28" s="7" t="s">
        <v>74</v>
      </c>
      <c r="B28" s="30" t="s">
        <v>76</v>
      </c>
      <c r="C28" s="42">
        <f>+'Orig Client 2'!C26</f>
        <v>147</v>
      </c>
      <c r="D28" s="42">
        <f>+'Orig Client 2'!D26</f>
        <v>159</v>
      </c>
      <c r="E28" s="42">
        <f>+'Orig Client 2'!E26</f>
        <v>123</v>
      </c>
      <c r="F28" s="42">
        <f>+'Orig Client 2'!G26</f>
        <v>169</v>
      </c>
      <c r="G28" s="42">
        <f>+'Orig Client 2'!H26</f>
        <v>167</v>
      </c>
      <c r="H28" s="42">
        <f>+'Orig Client 2'!I26</f>
        <v>135</v>
      </c>
      <c r="I28" s="42">
        <f>+'Orig Client 2'!K26</f>
        <v>129</v>
      </c>
      <c r="J28" s="42">
        <f>+'Orig Client 2'!L26</f>
        <v>148</v>
      </c>
      <c r="K28" s="42">
        <f>+'Orig Client 2'!M26</f>
        <v>165</v>
      </c>
      <c r="L28" s="42">
        <f si="4" t="shared"/>
        <v>474</v>
      </c>
      <c r="M28" s="42">
        <f si="5" t="shared"/>
        <v>423</v>
      </c>
      <c r="O28" s="65">
        <f>+'FANF TOTAL'!O28</f>
        <v>1.5E-3</v>
      </c>
      <c r="P28" s="66">
        <f>ROUND(M28*O28,0)</f>
        <v>1</v>
      </c>
    </row>
    <row ht="15" r="29" spans="1:16" x14ac:dyDescent="0.25">
      <c r="A29" s="70" t="s">
        <v>39</v>
      </c>
      <c r="B29" s="71" t="s">
        <v>2</v>
      </c>
      <c r="C29" s="72">
        <f ref="C29:K29" si="7" t="shared">SUM(C9:C28)</f>
        <v>305</v>
      </c>
      <c r="D29" s="72">
        <f si="7" t="shared"/>
        <v>529</v>
      </c>
      <c r="E29" s="72">
        <f si="7" t="shared"/>
        <v>25051110</v>
      </c>
      <c r="F29" s="72">
        <f si="7" t="shared"/>
        <v>400</v>
      </c>
      <c r="G29" s="72">
        <f si="7" t="shared"/>
        <v>741</v>
      </c>
      <c r="H29" s="72">
        <f si="7" t="shared"/>
        <v>10628415</v>
      </c>
      <c r="I29" s="72">
        <f si="7" t="shared"/>
        <v>355</v>
      </c>
      <c r="J29" s="72">
        <f si="7" t="shared"/>
        <v>579</v>
      </c>
      <c r="K29" s="72">
        <f si="7" t="shared"/>
        <v>11197507</v>
      </c>
      <c r="L29" s="72">
        <f ref="L29" si="8" t="shared">D29+G29+J29</f>
        <v>1849</v>
      </c>
      <c r="M29" s="72">
        <f si="5" t="shared"/>
        <v>46877032</v>
      </c>
      <c r="N29" s="73"/>
      <c r="O29" s="74"/>
      <c r="P29" s="75">
        <f>SUM(P9:P28)</f>
        <v>26714</v>
      </c>
    </row>
    <row ht="15" r="30" spans="1:16" x14ac:dyDescent="0.25">
      <c r="A30" s="8"/>
      <c r="B30" s="7"/>
      <c r="O30" s="16"/>
      <c r="P30" s="19"/>
    </row>
    <row ht="15" r="31" spans="1:16" x14ac:dyDescent="0.25">
      <c r="A31" s="8"/>
      <c r="B31" s="7"/>
      <c r="O31" s="16"/>
      <c r="P31" s="19"/>
    </row>
    <row ht="15" r="32" spans="1:16" x14ac:dyDescent="0.25">
      <c r="A32" s="8"/>
      <c r="B32" s="7"/>
      <c r="O32" s="16"/>
      <c r="P32" s="19"/>
    </row>
    <row ht="15" r="33" spans="1:16" x14ac:dyDescent="0.25">
      <c r="A33" s="5" t="s">
        <v>40</v>
      </c>
      <c r="O33" s="16"/>
      <c r="P33" s="19"/>
    </row>
    <row ht="15" r="34" spans="1:16" x14ac:dyDescent="0.25">
      <c r="A34" s="202" t="s">
        <v>41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O34" s="16"/>
      <c r="P34" s="19"/>
    </row>
    <row customFormat="1" ht="15" r="35" s="12" spans="1:16" x14ac:dyDescent="0.2">
      <c r="A35" s="11" t="s">
        <v>2</v>
      </c>
      <c r="B35" s="11" t="s">
        <v>2</v>
      </c>
      <c r="C35" s="186" t="s">
        <v>3</v>
      </c>
      <c r="D35" s="186"/>
      <c r="E35" s="186"/>
      <c r="F35" s="187" t="s">
        <v>4</v>
      </c>
      <c r="G35" s="186"/>
      <c r="H35" s="186"/>
      <c r="I35" s="187" t="s">
        <v>5</v>
      </c>
      <c r="J35" s="186"/>
      <c r="K35" s="186"/>
      <c r="L35" s="188" t="s">
        <v>6</v>
      </c>
      <c r="M35" s="189"/>
      <c r="O35" s="16"/>
      <c r="P35" s="19"/>
    </row>
    <row customFormat="1" ht="45" r="36" s="12" spans="1:16" x14ac:dyDescent="0.25">
      <c r="A36" s="6" t="s">
        <v>2</v>
      </c>
      <c r="B36" s="26" t="s">
        <v>7</v>
      </c>
      <c r="C36" s="26" t="s">
        <v>63</v>
      </c>
      <c r="D36" s="26" t="s">
        <v>64</v>
      </c>
      <c r="E36" s="26" t="s">
        <v>65</v>
      </c>
      <c r="F36" s="26" t="s">
        <v>63</v>
      </c>
      <c r="G36" s="26" t="s">
        <v>64</v>
      </c>
      <c r="H36" s="26" t="s">
        <v>65</v>
      </c>
      <c r="I36" s="26" t="s">
        <v>63</v>
      </c>
      <c r="J36" s="26" t="s">
        <v>64</v>
      </c>
      <c r="K36" s="26" t="s">
        <v>65</v>
      </c>
      <c r="L36" s="26" t="s">
        <v>66</v>
      </c>
      <c r="M36" s="26" t="s">
        <v>65</v>
      </c>
      <c r="O36" s="67"/>
      <c r="P36" s="67"/>
    </row>
    <row r="37" spans="1:16" x14ac:dyDescent="0.2">
      <c r="A37" s="7" t="s">
        <v>10</v>
      </c>
      <c r="B37" s="27">
        <v>1</v>
      </c>
      <c r="C37" s="42">
        <f>+'Orig Client 2'!C33</f>
        <v>300</v>
      </c>
      <c r="D37" s="42">
        <f>+'Orig Client 2'!D33</f>
        <v>200</v>
      </c>
      <c r="E37" s="42">
        <f>+'Orig Client 2'!E33</f>
        <v>123456</v>
      </c>
      <c r="F37" s="42">
        <f>+'Orig Client 2'!G33</f>
        <v>412</v>
      </c>
      <c r="G37" s="42">
        <f>+'Orig Client 2'!H33</f>
        <v>874</v>
      </c>
      <c r="H37" s="42">
        <f>+'Orig Client 2'!I33</f>
        <v>120000</v>
      </c>
      <c r="I37" s="42">
        <f>+'Orig Client 2'!K33</f>
        <v>233</v>
      </c>
      <c r="J37" s="42">
        <f>+'Orig Client 2'!L33</f>
        <v>411</v>
      </c>
      <c r="K37" s="42">
        <f>+'Orig Client 2'!M33</f>
        <v>123463</v>
      </c>
      <c r="L37" s="42">
        <f ref="L37:L53" si="9" t="shared">D37+G37+J37</f>
        <v>1485</v>
      </c>
      <c r="M37" s="42">
        <f ref="M37:M54" si="10" t="shared">E37+H37+K37</f>
        <v>366919</v>
      </c>
      <c r="O37" s="65">
        <f>+'FANF Client 1'!O37</f>
        <v>2</v>
      </c>
      <c r="P37" s="66">
        <f>ROUND(L37*O37,0)</f>
        <v>2970</v>
      </c>
    </row>
    <row r="38" spans="1:16" x14ac:dyDescent="0.2">
      <c r="A38" s="7" t="s">
        <v>11</v>
      </c>
      <c r="B38" s="27">
        <v>2</v>
      </c>
      <c r="C38" s="42">
        <f>+'Orig Client 2'!C34</f>
        <v>200</v>
      </c>
      <c r="D38" s="42">
        <f>+'Orig Client 2'!D34</f>
        <v>300</v>
      </c>
      <c r="E38" s="42">
        <f>+'Orig Client 2'!E34</f>
        <v>654798</v>
      </c>
      <c r="F38" s="42">
        <f>+'Orig Client 2'!G34</f>
        <v>150</v>
      </c>
      <c r="G38" s="42">
        <f>+'Orig Client 2'!H34</f>
        <v>566</v>
      </c>
      <c r="H38" s="42">
        <f>+'Orig Client 2'!I34</f>
        <v>145000</v>
      </c>
      <c r="I38" s="42">
        <f>+'Orig Client 2'!K34</f>
        <v>123</v>
      </c>
      <c r="J38" s="42">
        <f>+'Orig Client 2'!L34</f>
        <v>231</v>
      </c>
      <c r="K38" s="42">
        <f>+'Orig Client 2'!M34</f>
        <v>149643</v>
      </c>
      <c r="L38" s="42">
        <f si="9" t="shared"/>
        <v>1097</v>
      </c>
      <c r="M38" s="42">
        <f si="10" t="shared"/>
        <v>949441</v>
      </c>
      <c r="O38" s="65">
        <f>+'FANF Client 1'!O38</f>
        <v>2</v>
      </c>
      <c r="P38" s="66">
        <f ref="P38:P53" si="11" t="shared">ROUND(L38*O38,0)</f>
        <v>2194</v>
      </c>
    </row>
    <row r="39" spans="1:16" x14ac:dyDescent="0.2">
      <c r="A39" s="7" t="s">
        <v>12</v>
      </c>
      <c r="B39" s="27">
        <v>3</v>
      </c>
      <c r="C39" s="42">
        <f>+'Orig Client 2'!C35</f>
        <v>100</v>
      </c>
      <c r="D39" s="42">
        <f>+'Orig Client 2'!D35</f>
        <v>156</v>
      </c>
      <c r="E39" s="42">
        <f>+'Orig Client 2'!E35</f>
        <v>5231621</v>
      </c>
      <c r="F39" s="42">
        <f>+'Orig Client 2'!G35</f>
        <v>35</v>
      </c>
      <c r="G39" s="42">
        <f>+'Orig Client 2'!H35</f>
        <v>24</v>
      </c>
      <c r="H39" s="42">
        <f>+'Orig Client 2'!I35</f>
        <v>123696</v>
      </c>
      <c r="I39" s="42">
        <f>+'Orig Client 2'!K35</f>
        <v>158</v>
      </c>
      <c r="J39" s="42">
        <f>+'Orig Client 2'!L35</f>
        <v>300</v>
      </c>
      <c r="K39" s="42">
        <f>+'Orig Client 2'!M35</f>
        <v>1341613</v>
      </c>
      <c r="L39" s="42">
        <f si="9" t="shared"/>
        <v>480</v>
      </c>
      <c r="M39" s="42">
        <f si="10" t="shared"/>
        <v>6696930</v>
      </c>
      <c r="O39" s="65">
        <f>+'FANF Client 1'!O39</f>
        <v>2</v>
      </c>
      <c r="P39" s="66">
        <f si="11" t="shared"/>
        <v>960</v>
      </c>
    </row>
    <row r="40" spans="1:16" x14ac:dyDescent="0.2">
      <c r="A40" s="7" t="s">
        <v>13</v>
      </c>
      <c r="B40" s="27">
        <v>4</v>
      </c>
      <c r="C40" s="42">
        <f>+'Orig Client 2'!C36</f>
        <v>52</v>
      </c>
      <c r="D40" s="42">
        <f>+'Orig Client 2'!D36</f>
        <v>25</v>
      </c>
      <c r="E40" s="42">
        <f>+'Orig Client 2'!E36</f>
        <v>5645232</v>
      </c>
      <c r="F40" s="42">
        <f>+'Orig Client 2'!G36</f>
        <v>13</v>
      </c>
      <c r="G40" s="42">
        <f>+'Orig Client 2'!H36</f>
        <v>23</v>
      </c>
      <c r="H40" s="42">
        <f>+'Orig Client 2'!I36</f>
        <v>124163</v>
      </c>
      <c r="I40" s="42">
        <f>+'Orig Client 2'!K36</f>
        <v>12</v>
      </c>
      <c r="J40" s="42">
        <f>+'Orig Client 2'!L36</f>
        <v>60</v>
      </c>
      <c r="K40" s="42">
        <f>+'Orig Client 2'!M36</f>
        <v>26461</v>
      </c>
      <c r="L40" s="42">
        <f si="9" t="shared"/>
        <v>108</v>
      </c>
      <c r="M40" s="42">
        <f si="10" t="shared"/>
        <v>5795856</v>
      </c>
      <c r="O40" s="65">
        <f>+'FANF Client 1'!O40</f>
        <v>2.9</v>
      </c>
      <c r="P40" s="66">
        <f si="11" t="shared"/>
        <v>313</v>
      </c>
    </row>
    <row r="41" spans="1:16" x14ac:dyDescent="0.2">
      <c r="A41" s="7" t="s">
        <v>14</v>
      </c>
      <c r="B41" s="27">
        <v>5</v>
      </c>
      <c r="C41" s="42">
        <f>+'Orig Client 2'!C37</f>
        <v>31</v>
      </c>
      <c r="D41" s="42">
        <f>+'Orig Client 2'!D37</f>
        <v>36</v>
      </c>
      <c r="E41" s="42">
        <f>+'Orig Client 2'!E37</f>
        <v>4361654</v>
      </c>
      <c r="F41" s="42">
        <f>+'Orig Client 2'!G37</f>
        <v>15</v>
      </c>
      <c r="G41" s="42">
        <f>+'Orig Client 2'!H37</f>
        <v>24</v>
      </c>
      <c r="H41" s="42">
        <f>+'Orig Client 2'!I37</f>
        <v>145000</v>
      </c>
      <c r="I41" s="42">
        <f>+'Orig Client 2'!K37</f>
        <v>35</v>
      </c>
      <c r="J41" s="42">
        <f>+'Orig Client 2'!L37</f>
        <v>90</v>
      </c>
      <c r="K41" s="42">
        <f>+'Orig Client 2'!M37</f>
        <v>3163461</v>
      </c>
      <c r="L41" s="42">
        <f si="9" t="shared"/>
        <v>150</v>
      </c>
      <c r="M41" s="42">
        <f si="10" t="shared"/>
        <v>7670115</v>
      </c>
      <c r="O41" s="65">
        <f>+'FANF Client 1'!O41</f>
        <v>2.9</v>
      </c>
      <c r="P41" s="66">
        <f si="11" t="shared"/>
        <v>435</v>
      </c>
    </row>
    <row r="42" spans="1:16" x14ac:dyDescent="0.2">
      <c r="A42" s="7" t="s">
        <v>15</v>
      </c>
      <c r="B42" s="28" t="s">
        <v>61</v>
      </c>
      <c r="C42" s="42">
        <f>+'Orig Client 2'!C38</f>
        <v>63</v>
      </c>
      <c r="D42" s="42">
        <f>+'Orig Client 2'!D38</f>
        <v>45</v>
      </c>
      <c r="E42" s="42">
        <f>+'Orig Client 2'!E38</f>
        <v>1354563</v>
      </c>
      <c r="F42" s="42">
        <f>+'Orig Client 2'!G38</f>
        <v>65</v>
      </c>
      <c r="G42" s="42">
        <f>+'Orig Client 2'!H38</f>
        <v>120</v>
      </c>
      <c r="H42" s="42">
        <f>+'Orig Client 2'!I38</f>
        <v>1265893</v>
      </c>
      <c r="I42" s="42">
        <f>+'Orig Client 2'!K38</f>
        <v>13</v>
      </c>
      <c r="J42" s="42">
        <f>+'Orig Client 2'!L38</f>
        <v>24</v>
      </c>
      <c r="K42" s="42">
        <f>+'Orig Client 2'!M38</f>
        <v>413164</v>
      </c>
      <c r="L42" s="42">
        <f si="9" t="shared"/>
        <v>189</v>
      </c>
      <c r="M42" s="42">
        <f si="10" t="shared"/>
        <v>3033620</v>
      </c>
      <c r="O42" s="65">
        <f>+'FANF Client 1'!O42</f>
        <v>2.9</v>
      </c>
      <c r="P42" s="66">
        <f si="11" t="shared"/>
        <v>548</v>
      </c>
    </row>
    <row r="43" spans="1:16" x14ac:dyDescent="0.2">
      <c r="A43" s="7" t="s">
        <v>16</v>
      </c>
      <c r="B43" s="29" t="s">
        <v>62</v>
      </c>
      <c r="C43" s="42">
        <f>+'Orig Client 2'!C39</f>
        <v>16</v>
      </c>
      <c r="D43" s="42">
        <f>+'Orig Client 2'!D39</f>
        <v>21</v>
      </c>
      <c r="E43" s="42">
        <f>+'Orig Client 2'!E39</f>
        <v>121513</v>
      </c>
      <c r="F43" s="42">
        <f>+'Orig Client 2'!G39</f>
        <v>15</v>
      </c>
      <c r="G43" s="42">
        <f>+'Orig Client 2'!H39</f>
        <v>32</v>
      </c>
      <c r="H43" s="42">
        <f>+'Orig Client 2'!I39</f>
        <v>145283</v>
      </c>
      <c r="I43" s="42">
        <f>+'Orig Client 2'!K39</f>
        <v>16</v>
      </c>
      <c r="J43" s="42">
        <f>+'Orig Client 2'!L39</f>
        <v>32</v>
      </c>
      <c r="K43" s="42">
        <f>+'Orig Client 2'!M39</f>
        <v>158633</v>
      </c>
      <c r="L43" s="42">
        <f si="9" t="shared"/>
        <v>85</v>
      </c>
      <c r="M43" s="42">
        <f si="10" t="shared"/>
        <v>425429</v>
      </c>
      <c r="O43" s="65">
        <f>+'FANF Client 1'!O43</f>
        <v>4</v>
      </c>
      <c r="P43" s="66">
        <f si="11" t="shared"/>
        <v>340</v>
      </c>
    </row>
    <row r="44" spans="1:16" x14ac:dyDescent="0.2">
      <c r="A44" s="7" t="s">
        <v>17</v>
      </c>
      <c r="B44" s="27" t="s">
        <v>18</v>
      </c>
      <c r="C44" s="42">
        <f>+'Orig Client 2'!C40</f>
        <v>5</v>
      </c>
      <c r="D44" s="42">
        <f>+'Orig Client 2'!D40</f>
        <v>36</v>
      </c>
      <c r="E44" s="42">
        <f>+'Orig Client 2'!E40</f>
        <v>1234564</v>
      </c>
      <c r="F44" s="42">
        <f>+'Orig Client 2'!G40</f>
        <v>3</v>
      </c>
      <c r="G44" s="42">
        <f>+'Orig Client 2'!H40</f>
        <v>10</v>
      </c>
      <c r="H44" s="42">
        <f>+'Orig Client 2'!I40</f>
        <v>13131316</v>
      </c>
      <c r="I44" s="42">
        <f>+'Orig Client 2'!K40</f>
        <v>65</v>
      </c>
      <c r="J44" s="42">
        <f>+'Orig Client 2'!L40</f>
        <v>90</v>
      </c>
      <c r="K44" s="42">
        <f>+'Orig Client 2'!M40</f>
        <v>136543</v>
      </c>
      <c r="L44" s="42">
        <f si="9" t="shared"/>
        <v>136</v>
      </c>
      <c r="M44" s="42">
        <f si="10" t="shared"/>
        <v>14502423</v>
      </c>
      <c r="O44" s="65">
        <f>+'FANF Client 1'!O44</f>
        <v>4</v>
      </c>
      <c r="P44" s="66">
        <f si="11" t="shared"/>
        <v>544</v>
      </c>
    </row>
    <row r="45" spans="1:16" x14ac:dyDescent="0.2">
      <c r="A45" s="7" t="s">
        <v>19</v>
      </c>
      <c r="B45" s="27" t="s">
        <v>20</v>
      </c>
      <c r="C45" s="42">
        <f>+'Orig Client 2'!C41</f>
        <v>2</v>
      </c>
      <c r="D45" s="42">
        <f>+'Orig Client 2'!D41</f>
        <v>1</v>
      </c>
      <c r="E45" s="42">
        <f>+'Orig Client 2'!E41</f>
        <v>1313213</v>
      </c>
      <c r="F45" s="42">
        <f>+'Orig Client 2'!G41</f>
        <v>1</v>
      </c>
      <c r="G45" s="42">
        <f>+'Orig Client 2'!H41</f>
        <v>1</v>
      </c>
      <c r="H45" s="42">
        <f>+'Orig Client 2'!I41</f>
        <v>1646466</v>
      </c>
      <c r="I45" s="42">
        <f>+'Orig Client 2'!K41</f>
        <v>1</v>
      </c>
      <c r="J45" s="42">
        <f>+'Orig Client 2'!L41</f>
        <v>1</v>
      </c>
      <c r="K45" s="42">
        <f>+'Orig Client 2'!M41</f>
        <v>31643</v>
      </c>
      <c r="L45" s="42">
        <f si="9" t="shared"/>
        <v>3</v>
      </c>
      <c r="M45" s="42">
        <f si="10" t="shared"/>
        <v>2991322</v>
      </c>
      <c r="O45" s="65">
        <f>+'FANF Client 1'!O45</f>
        <v>6</v>
      </c>
      <c r="P45" s="66">
        <f si="11" t="shared"/>
        <v>18</v>
      </c>
    </row>
    <row r="46" spans="1:16" x14ac:dyDescent="0.2">
      <c r="A46" s="7" t="s">
        <v>21</v>
      </c>
      <c r="B46" s="27" t="s">
        <v>22</v>
      </c>
      <c r="C46" s="42">
        <f>+'Orig Client 2'!C42</f>
        <v>0</v>
      </c>
      <c r="D46" s="42">
        <f>+'Orig Client 2'!D42</f>
        <v>0</v>
      </c>
      <c r="E46" s="42">
        <f>+'Orig Client 2'!E42</f>
        <v>0</v>
      </c>
      <c r="F46" s="42">
        <f>+'Orig Client 2'!G42</f>
        <v>0</v>
      </c>
      <c r="G46" s="42">
        <f>+'Orig Client 2'!H42</f>
        <v>0</v>
      </c>
      <c r="H46" s="42">
        <f>+'Orig Client 2'!I42</f>
        <v>0</v>
      </c>
      <c r="I46" s="42">
        <f>+'Orig Client 2'!K42</f>
        <v>0</v>
      </c>
      <c r="J46" s="42">
        <f>+'Orig Client 2'!L42</f>
        <v>0</v>
      </c>
      <c r="K46" s="42">
        <f>+'Orig Client 2'!M42</f>
        <v>0</v>
      </c>
      <c r="L46" s="42">
        <f si="9" t="shared"/>
        <v>0</v>
      </c>
      <c r="M46" s="42">
        <f si="10" t="shared"/>
        <v>0</v>
      </c>
      <c r="O46" s="65">
        <f>+'FANF Client 1'!O46</f>
        <v>8</v>
      </c>
      <c r="P46" s="66">
        <f si="11" t="shared"/>
        <v>0</v>
      </c>
    </row>
    <row r="47" spans="1:16" x14ac:dyDescent="0.2">
      <c r="A47" s="7" t="s">
        <v>23</v>
      </c>
      <c r="B47" s="27" t="s">
        <v>24</v>
      </c>
      <c r="C47" s="42">
        <f>+'Orig Client 2'!C43</f>
        <v>0</v>
      </c>
      <c r="D47" s="42">
        <f>+'Orig Client 2'!D43</f>
        <v>0</v>
      </c>
      <c r="E47" s="42">
        <f>+'Orig Client 2'!E43</f>
        <v>0</v>
      </c>
      <c r="F47" s="42">
        <f>+'Orig Client 2'!G43</f>
        <v>0</v>
      </c>
      <c r="G47" s="42">
        <f>+'Orig Client 2'!H43</f>
        <v>0</v>
      </c>
      <c r="H47" s="42">
        <f>+'Orig Client 2'!I43</f>
        <v>0</v>
      </c>
      <c r="I47" s="42">
        <f>+'Orig Client 2'!K43</f>
        <v>0</v>
      </c>
      <c r="J47" s="42">
        <f>+'Orig Client 2'!L43</f>
        <v>0</v>
      </c>
      <c r="K47" s="42">
        <f>+'Orig Client 2'!M43</f>
        <v>0</v>
      </c>
      <c r="L47" s="42">
        <f si="9" t="shared"/>
        <v>0</v>
      </c>
      <c r="M47" s="42">
        <f si="10" t="shared"/>
        <v>0</v>
      </c>
      <c r="O47" s="65">
        <f>+'FANF Client 1'!O47</f>
        <v>10</v>
      </c>
      <c r="P47" s="66">
        <f si="11" t="shared"/>
        <v>0</v>
      </c>
    </row>
    <row r="48" spans="1:16" x14ac:dyDescent="0.2">
      <c r="A48" s="7" t="s">
        <v>25</v>
      </c>
      <c r="B48" s="27" t="s">
        <v>26</v>
      </c>
      <c r="C48" s="42">
        <f>+'Orig Client 2'!C44</f>
        <v>0</v>
      </c>
      <c r="D48" s="42">
        <f>+'Orig Client 2'!D44</f>
        <v>0</v>
      </c>
      <c r="E48" s="42">
        <f>+'Orig Client 2'!E44</f>
        <v>0</v>
      </c>
      <c r="F48" s="42">
        <f>+'Orig Client 2'!G44</f>
        <v>0</v>
      </c>
      <c r="G48" s="42">
        <f>+'Orig Client 2'!H44</f>
        <v>0</v>
      </c>
      <c r="H48" s="42">
        <f>+'Orig Client 2'!I44</f>
        <v>0</v>
      </c>
      <c r="I48" s="42">
        <f>+'Orig Client 2'!K44</f>
        <v>0</v>
      </c>
      <c r="J48" s="42">
        <f>+'Orig Client 2'!L44</f>
        <v>0</v>
      </c>
      <c r="K48" s="42">
        <f>+'Orig Client 2'!M44</f>
        <v>0</v>
      </c>
      <c r="L48" s="42">
        <f si="9" t="shared"/>
        <v>0</v>
      </c>
      <c r="M48" s="42">
        <f si="10" t="shared"/>
        <v>0</v>
      </c>
      <c r="O48" s="65">
        <f>+'FANF Client 1'!O48</f>
        <v>14</v>
      </c>
      <c r="P48" s="66">
        <f si="11" t="shared"/>
        <v>0</v>
      </c>
    </row>
    <row r="49" spans="1:16" x14ac:dyDescent="0.2">
      <c r="A49" s="7" t="s">
        <v>27</v>
      </c>
      <c r="B49" s="27" t="s">
        <v>28</v>
      </c>
      <c r="C49" s="42">
        <f>+'Orig Client 2'!C45</f>
        <v>0</v>
      </c>
      <c r="D49" s="42">
        <f>+'Orig Client 2'!D45</f>
        <v>0</v>
      </c>
      <c r="E49" s="42">
        <f>+'Orig Client 2'!E45</f>
        <v>0</v>
      </c>
      <c r="F49" s="42">
        <f>+'Orig Client 2'!G45</f>
        <v>0</v>
      </c>
      <c r="G49" s="42">
        <f>+'Orig Client 2'!H45</f>
        <v>0</v>
      </c>
      <c r="H49" s="42">
        <f>+'Orig Client 2'!I45</f>
        <v>0</v>
      </c>
      <c r="I49" s="42">
        <f>+'Orig Client 2'!K45</f>
        <v>0</v>
      </c>
      <c r="J49" s="42">
        <f>+'Orig Client 2'!L45</f>
        <v>0</v>
      </c>
      <c r="K49" s="42">
        <f>+'Orig Client 2'!M45</f>
        <v>0</v>
      </c>
      <c r="L49" s="42">
        <f si="9" t="shared"/>
        <v>0</v>
      </c>
      <c r="M49" s="42">
        <f si="10" t="shared"/>
        <v>0</v>
      </c>
      <c r="O49" s="65">
        <f>+'FANF Client 1'!O49</f>
        <v>24</v>
      </c>
      <c r="P49" s="66">
        <f si="11" t="shared"/>
        <v>0</v>
      </c>
    </row>
    <row r="50" spans="1:16" x14ac:dyDescent="0.2">
      <c r="A50" s="7" t="s">
        <v>29</v>
      </c>
      <c r="B50" s="27" t="s">
        <v>30</v>
      </c>
      <c r="C50" s="42">
        <f>+'Orig Client 2'!C46</f>
        <v>0</v>
      </c>
      <c r="D50" s="42">
        <f>+'Orig Client 2'!D46</f>
        <v>0</v>
      </c>
      <c r="E50" s="42">
        <f>+'Orig Client 2'!E46</f>
        <v>0</v>
      </c>
      <c r="F50" s="42">
        <f>+'Orig Client 2'!G46</f>
        <v>0</v>
      </c>
      <c r="G50" s="42">
        <f>+'Orig Client 2'!H46</f>
        <v>0</v>
      </c>
      <c r="H50" s="42">
        <f>+'Orig Client 2'!I46</f>
        <v>0</v>
      </c>
      <c r="I50" s="42">
        <f>+'Orig Client 2'!K46</f>
        <v>0</v>
      </c>
      <c r="J50" s="42">
        <f>+'Orig Client 2'!L46</f>
        <v>0</v>
      </c>
      <c r="K50" s="42">
        <f>+'Orig Client 2'!M46</f>
        <v>0</v>
      </c>
      <c r="L50" s="42">
        <f si="9" t="shared"/>
        <v>0</v>
      </c>
      <c r="M50" s="42">
        <f si="10" t="shared"/>
        <v>0</v>
      </c>
      <c r="O50" s="65">
        <f>+'FANF Client 1'!O50</f>
        <v>32</v>
      </c>
      <c r="P50" s="66">
        <f si="11" t="shared"/>
        <v>0</v>
      </c>
    </row>
    <row r="51" spans="1:16" x14ac:dyDescent="0.2">
      <c r="A51" s="7" t="s">
        <v>31</v>
      </c>
      <c r="B51" s="27" t="s">
        <v>32</v>
      </c>
      <c r="C51" s="42">
        <f>+'Orig Client 2'!C47</f>
        <v>0</v>
      </c>
      <c r="D51" s="42">
        <f>+'Orig Client 2'!D47</f>
        <v>0</v>
      </c>
      <c r="E51" s="42">
        <f>+'Orig Client 2'!E47</f>
        <v>0</v>
      </c>
      <c r="F51" s="42">
        <f>+'Orig Client 2'!G47</f>
        <v>0</v>
      </c>
      <c r="G51" s="42">
        <f>+'Orig Client 2'!H47</f>
        <v>0</v>
      </c>
      <c r="H51" s="42">
        <f>+'Orig Client 2'!I47</f>
        <v>0</v>
      </c>
      <c r="I51" s="42">
        <f>+'Orig Client 2'!K47</f>
        <v>0</v>
      </c>
      <c r="J51" s="42">
        <f>+'Orig Client 2'!L47</f>
        <v>0</v>
      </c>
      <c r="K51" s="42">
        <f>+'Orig Client 2'!M47</f>
        <v>0</v>
      </c>
      <c r="L51" s="42">
        <f si="9" t="shared"/>
        <v>0</v>
      </c>
      <c r="M51" s="42">
        <f si="10" t="shared"/>
        <v>0</v>
      </c>
      <c r="O51" s="65">
        <f>+'FANF Client 1'!O51</f>
        <v>40</v>
      </c>
      <c r="P51" s="66">
        <f>ROUND(L51*O51,0)</f>
        <v>0</v>
      </c>
    </row>
    <row r="52" spans="1:16" x14ac:dyDescent="0.2">
      <c r="A52" s="7" t="s">
        <v>33</v>
      </c>
      <c r="B52" s="27" t="s">
        <v>34</v>
      </c>
      <c r="C52" s="42">
        <f>+'Orig Client 2'!C48</f>
        <v>0</v>
      </c>
      <c r="D52" s="42">
        <f>+'Orig Client 2'!D48</f>
        <v>0</v>
      </c>
      <c r="E52" s="42">
        <f>+'Orig Client 2'!E48</f>
        <v>0</v>
      </c>
      <c r="F52" s="42">
        <f>+'Orig Client 2'!G48</f>
        <v>0</v>
      </c>
      <c r="G52" s="42">
        <f>+'Orig Client 2'!H48</f>
        <v>0</v>
      </c>
      <c r="H52" s="42">
        <f>+'Orig Client 2'!I48</f>
        <v>0</v>
      </c>
      <c r="I52" s="42">
        <f>+'Orig Client 2'!K48</f>
        <v>0</v>
      </c>
      <c r="J52" s="42">
        <f>+'Orig Client 2'!L48</f>
        <v>0</v>
      </c>
      <c r="K52" s="42">
        <f>+'Orig Client 2'!M48</f>
        <v>0</v>
      </c>
      <c r="L52" s="42">
        <f si="9" t="shared"/>
        <v>0</v>
      </c>
      <c r="M52" s="42">
        <f si="10" t="shared"/>
        <v>0</v>
      </c>
      <c r="O52" s="65">
        <f>+'FANF Client 1'!O52</f>
        <v>50</v>
      </c>
      <c r="P52" s="66">
        <f si="11" t="shared"/>
        <v>0</v>
      </c>
    </row>
    <row r="53" spans="1:16" x14ac:dyDescent="0.2">
      <c r="A53" s="7" t="s">
        <v>35</v>
      </c>
      <c r="B53" s="27" t="s">
        <v>36</v>
      </c>
      <c r="C53" s="42">
        <f>+'Orig Client 2'!C49</f>
        <v>0</v>
      </c>
      <c r="D53" s="42">
        <f>+'Orig Client 2'!D49</f>
        <v>0</v>
      </c>
      <c r="E53" s="42">
        <f>+'Orig Client 2'!E49</f>
        <v>0</v>
      </c>
      <c r="F53" s="42">
        <f>+'Orig Client 2'!G49</f>
        <v>0</v>
      </c>
      <c r="G53" s="42">
        <f>+'Orig Client 2'!H49</f>
        <v>0</v>
      </c>
      <c r="H53" s="42">
        <f>+'Orig Client 2'!I49</f>
        <v>0</v>
      </c>
      <c r="I53" s="42">
        <f>+'Orig Client 2'!K49</f>
        <v>0</v>
      </c>
      <c r="J53" s="42">
        <f>+'Orig Client 2'!L49</f>
        <v>0</v>
      </c>
      <c r="K53" s="42">
        <f>+'Orig Client 2'!M49</f>
        <v>0</v>
      </c>
      <c r="L53" s="42">
        <f si="9" t="shared"/>
        <v>0</v>
      </c>
      <c r="M53" s="42">
        <f si="10" t="shared"/>
        <v>0</v>
      </c>
      <c r="O53" s="65">
        <f>+'FANF Client 1'!O53</f>
        <v>60</v>
      </c>
      <c r="P53" s="66">
        <f si="11" t="shared"/>
        <v>0</v>
      </c>
    </row>
    <row r="54" spans="1:16" x14ac:dyDescent="0.2">
      <c r="A54" s="7" t="s">
        <v>37</v>
      </c>
      <c r="B54" s="27" t="s">
        <v>38</v>
      </c>
      <c r="C54" s="42">
        <f>+'Orig Client 2'!C50</f>
        <v>1</v>
      </c>
      <c r="D54" s="42">
        <f>+'Orig Client 2'!D50</f>
        <v>1</v>
      </c>
      <c r="E54" s="42">
        <f>+'Orig Client 2'!E50</f>
        <v>13654674</v>
      </c>
      <c r="F54" s="42">
        <f>+'Orig Client 2'!G50</f>
        <v>2</v>
      </c>
      <c r="G54" s="42">
        <f>+'Orig Client 2'!H50</f>
        <v>1</v>
      </c>
      <c r="H54" s="42">
        <f>+'Orig Client 2'!I50</f>
        <v>31316416</v>
      </c>
      <c r="I54" s="42">
        <f>+'Orig Client 2'!K50</f>
        <v>2</v>
      </c>
      <c r="J54" s="42">
        <f>+'Orig Client 2'!L50</f>
        <v>2</v>
      </c>
      <c r="K54" s="42">
        <f>+'Orig Client 2'!M50</f>
        <v>1324643</v>
      </c>
      <c r="L54" s="42">
        <v>0</v>
      </c>
      <c r="M54" s="42">
        <f si="10" t="shared"/>
        <v>46295733</v>
      </c>
      <c r="O54" s="65">
        <f>+'FANF Client 1'!O54</f>
        <v>65</v>
      </c>
      <c r="P54" s="66">
        <f>ROUND(L54*O54,0)</f>
        <v>0</v>
      </c>
    </row>
    <row ht="57" r="55" spans="1:16" x14ac:dyDescent="0.2">
      <c r="A55" s="7" t="s">
        <v>73</v>
      </c>
      <c r="B55" s="30" t="s">
        <v>75</v>
      </c>
      <c r="C55" s="42">
        <f>+'Orig Client 2'!C51</f>
        <v>321</v>
      </c>
      <c r="D55" s="42">
        <f>+'Orig Client 2'!D51</f>
        <v>235</v>
      </c>
      <c r="E55" s="42">
        <f>+'Orig Client 2'!E51</f>
        <v>11349843</v>
      </c>
      <c r="F55" s="42">
        <f>+'Orig Client 2'!G51</f>
        <v>365</v>
      </c>
      <c r="G55" s="42">
        <f>+'Orig Client 2'!H51</f>
        <v>321</v>
      </c>
      <c r="H55" s="42">
        <f>+'Orig Client 2'!I51</f>
        <v>1125613</v>
      </c>
      <c r="I55" s="42">
        <f>+'Orig Client 2'!K51</f>
        <v>365</v>
      </c>
      <c r="J55" s="42">
        <f>+'Orig Client 2'!L51</f>
        <v>256</v>
      </c>
      <c r="K55" s="42">
        <f>+'Orig Client 2'!M51</f>
        <v>413131036</v>
      </c>
      <c r="L55" s="42">
        <f ref="L55:L56" si="12" t="shared">D55+G55+J55</f>
        <v>812</v>
      </c>
      <c r="M55" s="42">
        <f ref="M55:M56" si="13" t="shared">E55+H55+K55</f>
        <v>425606492</v>
      </c>
      <c r="O55" s="65">
        <f>+'FANF Client 1'!O55</f>
        <v>0</v>
      </c>
      <c r="P55" s="66">
        <f ref="P55" si="14" t="shared">ROUND(L55*O55,0)</f>
        <v>0</v>
      </c>
    </row>
    <row ht="42.75" r="56" spans="1:16" x14ac:dyDescent="0.2">
      <c r="A56" s="7" t="s">
        <v>74</v>
      </c>
      <c r="B56" s="30" t="s">
        <v>76</v>
      </c>
      <c r="C56" s="42">
        <f>+'Orig Client 2'!C52</f>
        <v>698</v>
      </c>
      <c r="D56" s="42">
        <f>+'Orig Client 2'!D52</f>
        <v>165</v>
      </c>
      <c r="E56" s="42">
        <f>+'Orig Client 2'!E52</f>
        <v>16546434</v>
      </c>
      <c r="F56" s="42">
        <f>+'Orig Client 2'!G52</f>
        <v>256</v>
      </c>
      <c r="G56" s="42">
        <f>+'Orig Client 2'!H52</f>
        <v>145</v>
      </c>
      <c r="H56" s="42">
        <f>+'Orig Client 2'!I52</f>
        <v>131613</v>
      </c>
      <c r="I56" s="42">
        <f>+'Orig Client 2'!K52</f>
        <v>132</v>
      </c>
      <c r="J56" s="42">
        <f>+'Orig Client 2'!L52</f>
        <v>365</v>
      </c>
      <c r="K56" s="42">
        <f>+'Orig Client 2'!M52</f>
        <v>13431364</v>
      </c>
      <c r="L56" s="42">
        <f si="12" t="shared"/>
        <v>675</v>
      </c>
      <c r="M56" s="42">
        <f si="13" t="shared"/>
        <v>30109411</v>
      </c>
      <c r="O56" s="65">
        <f>+'FANF Client 1'!O56</f>
        <v>1.5E-3</v>
      </c>
      <c r="P56" s="66">
        <f>ROUND(M56*O56,0)</f>
        <v>45164</v>
      </c>
    </row>
    <row ht="15" r="57" spans="1:16" x14ac:dyDescent="0.25">
      <c r="A57" s="76" t="s">
        <v>42</v>
      </c>
      <c r="B57" s="77" t="s">
        <v>2</v>
      </c>
      <c r="C57" s="55">
        <f ref="C57:K57" si="15" t="shared">SUM(C37:C56)</f>
        <v>1789</v>
      </c>
      <c r="D57" s="55">
        <f si="15" t="shared"/>
        <v>1221</v>
      </c>
      <c r="E57" s="55">
        <f si="15" t="shared"/>
        <v>61591565</v>
      </c>
      <c r="F57" s="55">
        <f si="15" t="shared"/>
        <v>1332</v>
      </c>
      <c r="G57" s="55">
        <f si="15" t="shared"/>
        <v>2141</v>
      </c>
      <c r="H57" s="55">
        <f si="15" t="shared"/>
        <v>49420459</v>
      </c>
      <c r="I57" s="55">
        <f si="15" t="shared"/>
        <v>1155</v>
      </c>
      <c r="J57" s="55">
        <f si="15" t="shared"/>
        <v>1862</v>
      </c>
      <c r="K57" s="55">
        <f si="15" t="shared"/>
        <v>433431667</v>
      </c>
      <c r="L57" s="55">
        <f ref="L57" si="16" t="shared">D57+G57+J57</f>
        <v>5224</v>
      </c>
      <c r="M57" s="55">
        <f>E57+H57+K57</f>
        <v>544443691</v>
      </c>
      <c r="N57" s="78"/>
      <c r="O57" s="74"/>
      <c r="P57" s="75">
        <f>SUM(P37:P56)</f>
        <v>53486</v>
      </c>
    </row>
    <row ht="15" r="58" spans="1:16" x14ac:dyDescent="0.25">
      <c r="A58" s="8"/>
      <c r="B58" s="7"/>
      <c r="O58" s="16"/>
      <c r="P58" s="19"/>
    </row>
    <row ht="15" r="59" spans="1:16" x14ac:dyDescent="0.25">
      <c r="A59" s="8"/>
      <c r="B59" s="7"/>
      <c r="O59" s="16"/>
      <c r="P59" s="19"/>
    </row>
    <row ht="15" r="60" spans="1:16" x14ac:dyDescent="0.25">
      <c r="A60" s="8"/>
      <c r="B60" s="7"/>
      <c r="O60" s="16"/>
      <c r="P60" s="19"/>
    </row>
    <row ht="15" r="61" spans="1:16" x14ac:dyDescent="0.25">
      <c r="A61" s="5" t="s">
        <v>43</v>
      </c>
      <c r="O61" s="16"/>
      <c r="P61" s="19"/>
    </row>
    <row ht="15" r="62" spans="1:16" x14ac:dyDescent="0.25">
      <c r="A62" s="201" t="s">
        <v>81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</row>
    <row customFormat="1" ht="15" r="63" s="13" spans="1:16" x14ac:dyDescent="0.2">
      <c r="A63" s="6" t="s">
        <v>2</v>
      </c>
      <c r="B63" s="6" t="s">
        <v>2</v>
      </c>
      <c r="C63" s="186" t="s">
        <v>3</v>
      </c>
      <c r="D63" s="186"/>
      <c r="E63" s="186"/>
      <c r="F63" s="187" t="s">
        <v>4</v>
      </c>
      <c r="G63" s="186"/>
      <c r="H63" s="186"/>
      <c r="I63" s="187" t="s">
        <v>5</v>
      </c>
      <c r="J63" s="186"/>
      <c r="K63" s="186"/>
      <c r="L63" s="188" t="s">
        <v>6</v>
      </c>
      <c r="M63" s="189"/>
      <c r="O63" s="16"/>
      <c r="P63" s="19"/>
    </row>
    <row customFormat="1" ht="30" r="64" s="13" spans="1:16" x14ac:dyDescent="0.25">
      <c r="A64" s="6" t="s">
        <v>2</v>
      </c>
      <c r="B64" s="26" t="s">
        <v>44</v>
      </c>
      <c r="C64" s="26" t="s">
        <v>63</v>
      </c>
      <c r="D64" s="22"/>
      <c r="E64" s="26" t="s">
        <v>65</v>
      </c>
      <c r="F64" s="26" t="s">
        <v>63</v>
      </c>
      <c r="G64" s="22"/>
      <c r="H64" s="26" t="s">
        <v>65</v>
      </c>
      <c r="I64" s="26" t="s">
        <v>63</v>
      </c>
      <c r="J64" s="22"/>
      <c r="K64" s="26" t="s">
        <v>65</v>
      </c>
      <c r="L64" s="22"/>
      <c r="M64" s="26" t="s">
        <v>65</v>
      </c>
      <c r="O64" s="18"/>
      <c r="P64" s="18"/>
    </row>
    <row r="65" spans="1:20" x14ac:dyDescent="0.2">
      <c r="A65" s="7" t="s">
        <v>10</v>
      </c>
      <c r="B65" s="7" t="s">
        <v>77</v>
      </c>
      <c r="C65" s="42">
        <f>+'Orig Client 2'!C59</f>
        <v>123</v>
      </c>
      <c r="D65" s="42"/>
      <c r="E65" s="42">
        <f>+'Orig Client 2'!D59</f>
        <v>12316</v>
      </c>
      <c r="F65" s="42">
        <f>+'Orig Client 2'!G59</f>
        <v>123</v>
      </c>
      <c r="G65" s="42"/>
      <c r="H65" s="42">
        <f>+'Orig Client 2'!H59</f>
        <v>146764</v>
      </c>
      <c r="I65" s="42">
        <f>+'Orig Client 2'!K59</f>
        <v>165</v>
      </c>
      <c r="J65" s="42"/>
      <c r="K65" s="42">
        <f>+'Orig Client 2'!L59</f>
        <v>1234643</v>
      </c>
      <c r="L65" s="42"/>
      <c r="M65" s="42">
        <f>E65+H65+K65</f>
        <v>1393723</v>
      </c>
      <c r="O65" s="65">
        <f>+'FANF TOTAL'!O65</f>
        <v>0</v>
      </c>
      <c r="P65" s="66">
        <f ref="P65:P79" si="17" t="shared">ROUND((C65+F65+I65)*O65,0)</f>
        <v>0</v>
      </c>
    </row>
    <row r="66" spans="1:20" x14ac:dyDescent="0.2">
      <c r="A66" s="7" t="s">
        <v>11</v>
      </c>
      <c r="B66" s="7" t="s">
        <v>78</v>
      </c>
      <c r="C66" s="42">
        <f>+'Orig Client 2'!C60</f>
        <v>561</v>
      </c>
      <c r="D66" s="42"/>
      <c r="E66" s="42">
        <f>+'Orig Client 2'!D60</f>
        <v>13165</v>
      </c>
      <c r="F66" s="42">
        <f>+'Orig Client 2'!G60</f>
        <v>123</v>
      </c>
      <c r="G66" s="42"/>
      <c r="H66" s="42">
        <f>+'Orig Client 2'!H60</f>
        <v>131646</v>
      </c>
      <c r="I66" s="42">
        <f>+'Orig Client 2'!K60</f>
        <v>431</v>
      </c>
      <c r="J66" s="42"/>
      <c r="K66" s="42">
        <f>+'Orig Client 2'!L60</f>
        <v>149865</v>
      </c>
      <c r="L66" s="42"/>
      <c r="M66" s="42">
        <f ref="M66:M79" si="18" t="shared">E66+H66+K66</f>
        <v>294676</v>
      </c>
      <c r="O66" s="65">
        <f>+'FANF TOTAL'!O66</f>
        <v>1.5E-3</v>
      </c>
      <c r="P66" s="66">
        <f>M66*O66</f>
        <v>442.01400000000001</v>
      </c>
    </row>
    <row r="67" spans="1:20" x14ac:dyDescent="0.2">
      <c r="A67" s="7" t="s">
        <v>12</v>
      </c>
      <c r="B67" s="7" t="s">
        <v>79</v>
      </c>
      <c r="C67" s="42">
        <f>+'Orig Client 2'!C61</f>
        <v>123</v>
      </c>
      <c r="D67" s="42"/>
      <c r="E67" s="42">
        <f>+'Orig Client 2'!D61</f>
        <v>46431</v>
      </c>
      <c r="F67" s="42">
        <f>+'Orig Client 2'!G61</f>
        <v>12</v>
      </c>
      <c r="G67" s="42"/>
      <c r="H67" s="42">
        <f>+'Orig Client 2'!H61</f>
        <v>1369431</v>
      </c>
      <c r="I67" s="42">
        <f>+'Orig Client 2'!K61</f>
        <v>746</v>
      </c>
      <c r="J67" s="42"/>
      <c r="K67" s="42">
        <f>+'Orig Client 2'!L61</f>
        <v>131346</v>
      </c>
      <c r="L67" s="42"/>
      <c r="M67" s="42">
        <f si="18" t="shared"/>
        <v>1547208</v>
      </c>
      <c r="O67" s="65">
        <f>+'FANF TOTAL'!O67</f>
        <v>7</v>
      </c>
      <c r="P67" s="66">
        <f si="17" t="shared"/>
        <v>6167</v>
      </c>
    </row>
    <row r="68" spans="1:20" x14ac:dyDescent="0.2">
      <c r="A68" s="7" t="s">
        <v>13</v>
      </c>
      <c r="B68" s="7" t="s">
        <v>45</v>
      </c>
      <c r="C68" s="42">
        <f>+'Orig Client 2'!C62</f>
        <v>12</v>
      </c>
      <c r="D68" s="42"/>
      <c r="E68" s="42">
        <f>+'Orig Client 2'!D62</f>
        <v>13164</v>
      </c>
      <c r="F68" s="42">
        <f>+'Orig Client 2'!G62</f>
        <v>31</v>
      </c>
      <c r="G68" s="42"/>
      <c r="H68" s="42">
        <f>+'Orig Client 2'!H62</f>
        <v>34611</v>
      </c>
      <c r="I68" s="42">
        <f>+'Orig Client 2'!K62</f>
        <v>13</v>
      </c>
      <c r="J68" s="42"/>
      <c r="K68" s="42">
        <f>+'Orig Client 2'!L62</f>
        <v>131346</v>
      </c>
      <c r="L68" s="42"/>
      <c r="M68" s="42">
        <f si="18" t="shared"/>
        <v>179121</v>
      </c>
      <c r="O68" s="65">
        <f>+'FANF TOTAL'!O68</f>
        <v>9</v>
      </c>
      <c r="P68" s="66">
        <f si="17" t="shared"/>
        <v>504</v>
      </c>
    </row>
    <row r="69" spans="1:20" x14ac:dyDescent="0.2">
      <c r="A69" s="7" t="s">
        <v>14</v>
      </c>
      <c r="B69" s="7" t="s">
        <v>46</v>
      </c>
      <c r="C69" s="42">
        <f>+'Orig Client 2'!C63</f>
        <v>332</v>
      </c>
      <c r="D69" s="42"/>
      <c r="E69" s="42">
        <f>+'Orig Client 2'!D63</f>
        <v>13131</v>
      </c>
      <c r="F69" s="42">
        <f>+'Orig Client 2'!G63</f>
        <v>1</v>
      </c>
      <c r="G69" s="42"/>
      <c r="H69" s="42">
        <f>+'Orig Client 2'!H63</f>
        <v>1346</v>
      </c>
      <c r="I69" s="42">
        <f>+'Orig Client 2'!K63</f>
        <v>464</v>
      </c>
      <c r="J69" s="42"/>
      <c r="K69" s="42">
        <f>+'Orig Client 2'!L63</f>
        <v>131646</v>
      </c>
      <c r="L69" s="42"/>
      <c r="M69" s="42">
        <f si="18" t="shared"/>
        <v>146123</v>
      </c>
      <c r="O69" s="65">
        <f>+'FANF TOTAL'!O69</f>
        <v>15</v>
      </c>
      <c r="P69" s="66">
        <f si="17" t="shared"/>
        <v>11955</v>
      </c>
    </row>
    <row r="70" spans="1:20" x14ac:dyDescent="0.2">
      <c r="A70" s="7" t="s">
        <v>15</v>
      </c>
      <c r="B70" s="7" t="s">
        <v>47</v>
      </c>
      <c r="C70" s="42">
        <f>+'Orig Client 2'!C64</f>
        <v>15</v>
      </c>
      <c r="D70" s="42"/>
      <c r="E70" s="42">
        <f>+'Orig Client 2'!D64</f>
        <v>46431</v>
      </c>
      <c r="F70" s="42">
        <f>+'Orig Client 2'!G64</f>
        <v>56</v>
      </c>
      <c r="G70" s="42"/>
      <c r="H70" s="42">
        <f>+'Orig Client 2'!H64</f>
        <v>134643</v>
      </c>
      <c r="I70" s="42">
        <f>+'Orig Client 2'!K64</f>
        <v>131</v>
      </c>
      <c r="J70" s="42"/>
      <c r="K70" s="42">
        <f>+'Orig Client 2'!L64</f>
        <v>1316431</v>
      </c>
      <c r="L70" s="42"/>
      <c r="M70" s="42">
        <f si="18" t="shared"/>
        <v>1497505</v>
      </c>
      <c r="O70" s="65">
        <f>+'FANF TOTAL'!O70</f>
        <v>45</v>
      </c>
      <c r="P70" s="66">
        <f si="17" t="shared"/>
        <v>9090</v>
      </c>
    </row>
    <row r="71" spans="1:20" x14ac:dyDescent="0.2">
      <c r="A71" s="7" t="s">
        <v>16</v>
      </c>
      <c r="B71" s="7" t="s">
        <v>48</v>
      </c>
      <c r="C71" s="42">
        <f>+'Orig Client 2'!C65</f>
        <v>13</v>
      </c>
      <c r="D71" s="42"/>
      <c r="E71" s="42">
        <f>+'Orig Client 2'!D65</f>
        <v>13164</v>
      </c>
      <c r="F71" s="42">
        <f>+'Orig Client 2'!G65</f>
        <v>31</v>
      </c>
      <c r="G71" s="42"/>
      <c r="H71" s="42">
        <f>+'Orig Client 2'!H65</f>
        <v>13464</v>
      </c>
      <c r="I71" s="42">
        <f>+'Orig Client 2'!K65</f>
        <v>461</v>
      </c>
      <c r="J71" s="42"/>
      <c r="K71" s="42">
        <f>+'Orig Client 2'!L65</f>
        <v>1316313</v>
      </c>
      <c r="L71" s="42"/>
      <c r="M71" s="42">
        <f si="18" t="shared"/>
        <v>1342941</v>
      </c>
      <c r="O71" s="65">
        <v>160</v>
      </c>
      <c r="P71" s="66">
        <f si="17" t="shared"/>
        <v>80800</v>
      </c>
    </row>
    <row r="72" spans="1:20" x14ac:dyDescent="0.2">
      <c r="A72" s="7" t="s">
        <v>17</v>
      </c>
      <c r="B72" s="7" t="s">
        <v>49</v>
      </c>
      <c r="C72" s="42">
        <f>+'Orig Client 2'!C66</f>
        <v>13</v>
      </c>
      <c r="D72" s="42"/>
      <c r="E72" s="42">
        <f>+'Orig Client 2'!D66</f>
        <v>134646</v>
      </c>
      <c r="F72" s="42">
        <f>+'Orig Client 2'!G66</f>
        <v>31</v>
      </c>
      <c r="G72" s="42"/>
      <c r="H72" s="42">
        <f>+'Orig Client 2'!H66</f>
        <v>1316463</v>
      </c>
      <c r="I72" s="42">
        <f>+'Orig Client 2'!K66</f>
        <v>13</v>
      </c>
      <c r="J72" s="42"/>
      <c r="K72" s="42">
        <f>+'Orig Client 2'!L66</f>
        <v>1313136</v>
      </c>
      <c r="L72" s="42"/>
      <c r="M72" s="42">
        <f si="18" t="shared"/>
        <v>2764245</v>
      </c>
      <c r="O72" s="65">
        <v>450</v>
      </c>
      <c r="P72" s="66">
        <f si="17" t="shared"/>
        <v>25650</v>
      </c>
    </row>
    <row r="73" spans="1:20" x14ac:dyDescent="0.2">
      <c r="A73" s="7" t="s">
        <v>19</v>
      </c>
      <c r="B73" s="7" t="s">
        <v>50</v>
      </c>
      <c r="C73" s="42">
        <f>+'Orig Client 2'!C67</f>
        <v>5</v>
      </c>
      <c r="D73" s="42"/>
      <c r="E73" s="42">
        <f>+'Orig Client 2'!D67</f>
        <v>131316</v>
      </c>
      <c r="F73" s="42">
        <f>+'Orig Client 2'!G67</f>
        <v>6</v>
      </c>
      <c r="G73" s="42"/>
      <c r="H73" s="42">
        <f>+'Orig Client 2'!H67</f>
        <v>13464</v>
      </c>
      <c r="I73" s="42">
        <f>+'Orig Client 2'!K67</f>
        <v>1</v>
      </c>
      <c r="J73" s="42"/>
      <c r="K73" s="42">
        <f>+'Orig Client 2'!L67</f>
        <v>131346</v>
      </c>
      <c r="L73" s="42"/>
      <c r="M73" s="42">
        <f si="18" t="shared"/>
        <v>276126</v>
      </c>
      <c r="O73" s="65">
        <v>1000</v>
      </c>
      <c r="P73" s="66">
        <f si="17" t="shared"/>
        <v>12000</v>
      </c>
    </row>
    <row r="74" spans="1:20" x14ac:dyDescent="0.2">
      <c r="A74" s="7" t="s">
        <v>21</v>
      </c>
      <c r="B74" s="7" t="s">
        <v>51</v>
      </c>
      <c r="C74" s="42">
        <f>+'Orig Client 2'!C68</f>
        <v>1</v>
      </c>
      <c r="D74" s="42"/>
      <c r="E74" s="42">
        <f>+'Orig Client 2'!D68</f>
        <v>13164</v>
      </c>
      <c r="F74" s="42">
        <f>+'Orig Client 2'!G68</f>
        <v>31</v>
      </c>
      <c r="G74" s="42"/>
      <c r="H74" s="42">
        <f>+'Orig Client 2'!H68</f>
        <v>1343460</v>
      </c>
      <c r="I74" s="42">
        <f>+'Orig Client 2'!K68</f>
        <v>1</v>
      </c>
      <c r="J74" s="42"/>
      <c r="K74" s="42">
        <f>+'Orig Client 2'!L68</f>
        <v>131316</v>
      </c>
      <c r="L74" s="42"/>
      <c r="M74" s="42">
        <f si="18" t="shared"/>
        <v>1487940</v>
      </c>
      <c r="O74" s="65">
        <v>2000</v>
      </c>
      <c r="P74" s="66">
        <f si="17" t="shared"/>
        <v>66000</v>
      </c>
    </row>
    <row r="75" spans="1:20" x14ac:dyDescent="0.2">
      <c r="A75" s="7" t="s">
        <v>23</v>
      </c>
      <c r="B75" s="7" t="s">
        <v>52</v>
      </c>
      <c r="C75" s="42">
        <f>+'Orig Client 2'!C69</f>
        <v>1</v>
      </c>
      <c r="D75" s="42"/>
      <c r="E75" s="42">
        <f>+'Orig Client 2'!D69</f>
        <v>46431</v>
      </c>
      <c r="F75" s="42">
        <f>+'Orig Client 2'!G69</f>
        <v>31</v>
      </c>
      <c r="G75" s="42"/>
      <c r="H75" s="42">
        <f>+'Orig Client 2'!H69</f>
        <v>137613</v>
      </c>
      <c r="I75" s="42">
        <f>+'Orig Client 2'!K69</f>
        <v>1</v>
      </c>
      <c r="J75" s="42"/>
      <c r="K75" s="42">
        <f>+'Orig Client 2'!L69</f>
        <v>164366</v>
      </c>
      <c r="L75" s="42"/>
      <c r="M75" s="42">
        <f si="18" t="shared"/>
        <v>348410</v>
      </c>
      <c r="O75" s="65">
        <v>4000</v>
      </c>
      <c r="P75" s="66">
        <f si="17" t="shared"/>
        <v>132000</v>
      </c>
    </row>
    <row r="76" spans="1:20" x14ac:dyDescent="0.2">
      <c r="A76" s="7" t="s">
        <v>25</v>
      </c>
      <c r="B76" s="7" t="s">
        <v>53</v>
      </c>
      <c r="C76" s="42">
        <f>+'Orig Client 2'!C70</f>
        <v>1</v>
      </c>
      <c r="D76" s="42"/>
      <c r="E76" s="42">
        <f>+'Orig Client 2'!D70</f>
        <v>13164</v>
      </c>
      <c r="F76" s="42">
        <f>+'Orig Client 2'!G70</f>
        <v>31</v>
      </c>
      <c r="G76" s="42"/>
      <c r="H76" s="42">
        <f>+'Orig Client 2'!H70</f>
        <v>1336136</v>
      </c>
      <c r="I76" s="42">
        <f>+'Orig Client 2'!K70</f>
        <v>1</v>
      </c>
      <c r="J76" s="42"/>
      <c r="K76" s="42">
        <f>+'Orig Client 2'!L70</f>
        <v>1316431</v>
      </c>
      <c r="L76" s="42"/>
      <c r="M76" s="42">
        <f si="18" t="shared"/>
        <v>2665731</v>
      </c>
      <c r="O76" s="65">
        <v>8000</v>
      </c>
      <c r="P76" s="66">
        <f si="17" t="shared"/>
        <v>264000</v>
      </c>
    </row>
    <row r="77" spans="1:20" x14ac:dyDescent="0.2">
      <c r="A77" s="7" t="s">
        <v>27</v>
      </c>
      <c r="B77" s="7" t="s">
        <v>54</v>
      </c>
      <c r="C77" s="42">
        <f>+'Orig Client 2'!C71</f>
        <v>1</v>
      </c>
      <c r="D77" s="42"/>
      <c r="E77" s="42">
        <f>+'Orig Client 2'!D71</f>
        <v>31313</v>
      </c>
      <c r="F77" s="42">
        <f>+'Orig Client 2'!G71</f>
        <v>1</v>
      </c>
      <c r="G77" s="42"/>
      <c r="H77" s="42">
        <f>+'Orig Client 2'!H71</f>
        <v>1341654</v>
      </c>
      <c r="I77" s="42">
        <f>+'Orig Client 2'!K71</f>
        <v>1</v>
      </c>
      <c r="J77" s="42"/>
      <c r="K77" s="42">
        <f>+'Orig Client 2'!L71</f>
        <v>131643</v>
      </c>
      <c r="L77" s="42"/>
      <c r="M77" s="42">
        <f si="18" t="shared"/>
        <v>1504610</v>
      </c>
      <c r="O77" s="65">
        <v>16000</v>
      </c>
      <c r="P77" s="66">
        <f si="17" t="shared"/>
        <v>48000</v>
      </c>
    </row>
    <row r="78" spans="1:20" x14ac:dyDescent="0.2">
      <c r="A78" s="7" t="s">
        <v>29</v>
      </c>
      <c r="B78" s="7" t="s">
        <v>55</v>
      </c>
      <c r="C78" s="42">
        <f>+'Orig Client 2'!C72</f>
        <v>1</v>
      </c>
      <c r="D78" s="42"/>
      <c r="E78" s="42">
        <f>+'Orig Client 2'!D72</f>
        <v>646431</v>
      </c>
      <c r="F78" s="42">
        <f>+'Orig Client 2'!G72</f>
        <v>1</v>
      </c>
      <c r="G78" s="42"/>
      <c r="H78" s="42">
        <f>+'Orig Client 2'!H72</f>
        <v>136431</v>
      </c>
      <c r="I78" s="42">
        <f>+'Orig Client 2'!K72</f>
        <v>65</v>
      </c>
      <c r="J78" s="42"/>
      <c r="K78" s="42">
        <f>+'Orig Client 2'!L72</f>
        <v>136413</v>
      </c>
      <c r="L78" s="42"/>
      <c r="M78" s="42">
        <f si="18" t="shared"/>
        <v>919275</v>
      </c>
      <c r="O78" s="65">
        <v>45000</v>
      </c>
      <c r="P78" s="66">
        <f si="17" t="shared"/>
        <v>3015000</v>
      </c>
    </row>
    <row r="79" spans="1:20" x14ac:dyDescent="0.2">
      <c r="A79" s="7" t="s">
        <v>31</v>
      </c>
      <c r="B79" s="7" t="s">
        <v>56</v>
      </c>
      <c r="C79" s="42">
        <f>+'Orig Client 2'!C73</f>
        <v>1</v>
      </c>
      <c r="D79" s="42"/>
      <c r="E79" s="42">
        <f>+'Orig Client 2'!D73</f>
        <v>64133</v>
      </c>
      <c r="F79" s="42">
        <f>+'Orig Client 2'!G73</f>
        <v>1</v>
      </c>
      <c r="G79" s="42"/>
      <c r="H79" s="42">
        <f>+'Orig Client 2'!H73</f>
        <v>134364</v>
      </c>
      <c r="I79" s="42">
        <f>+'Orig Client 2'!K73</f>
        <v>13</v>
      </c>
      <c r="J79" s="42"/>
      <c r="K79" s="42">
        <f>+'Orig Client 2'!L73</f>
        <v>2659686</v>
      </c>
      <c r="L79" s="42"/>
      <c r="M79" s="42">
        <f si="18" t="shared"/>
        <v>2858183</v>
      </c>
      <c r="O79" s="65">
        <v>70000</v>
      </c>
      <c r="P79" s="66">
        <f si="17" t="shared"/>
        <v>1050000</v>
      </c>
    </row>
    <row ht="15" r="80" spans="1:20" x14ac:dyDescent="0.25">
      <c r="A80" s="76" t="s">
        <v>57</v>
      </c>
      <c r="B80" s="77" t="s">
        <v>2</v>
      </c>
      <c r="C80" s="55">
        <f>SUM(C65:C79)</f>
        <v>1203</v>
      </c>
      <c r="D80" s="79"/>
      <c r="E80" s="55">
        <f>SUM(E65:E79)</f>
        <v>1238400</v>
      </c>
      <c r="F80" s="55">
        <f>SUM(F65:F79)</f>
        <v>510</v>
      </c>
      <c r="G80" s="79"/>
      <c r="H80" s="55">
        <f>SUM(H65:H79)</f>
        <v>7591490</v>
      </c>
      <c r="I80" s="55">
        <f>SUM(I65:I79)</f>
        <v>2507</v>
      </c>
      <c r="J80" s="79"/>
      <c r="K80" s="55">
        <f>SUM(K65:K79)</f>
        <v>10395927</v>
      </c>
      <c r="L80" s="79"/>
      <c r="M80" s="55">
        <f>E80+H80+K80</f>
        <v>19225817</v>
      </c>
      <c r="N80" s="78"/>
      <c r="O80" s="74">
        <f>+'FANF TOTAL'!O80</f>
        <v>0</v>
      </c>
      <c r="P80" s="75">
        <f>SUM(P65:P79)</f>
        <v>4721608.0140000004</v>
      </c>
      <c r="T80" s="25"/>
    </row>
    <row ht="15" r="81" spans="1:16" x14ac:dyDescent="0.25">
      <c r="A81" s="8"/>
      <c r="B81" s="7"/>
      <c r="O81" s="65"/>
      <c r="P81" s="66"/>
    </row>
    <row ht="15" r="82" spans="1:16" x14ac:dyDescent="0.25">
      <c r="A82" s="8"/>
      <c r="B82" s="7"/>
      <c r="O82" s="65"/>
      <c r="P82" s="66"/>
    </row>
    <row customFormat="1" ht="15" r="83" s="13" spans="1:16" x14ac:dyDescent="0.2">
      <c r="A83" s="6" t="s">
        <v>2</v>
      </c>
      <c r="B83" s="6" t="s">
        <v>2</v>
      </c>
      <c r="C83" s="186" t="s">
        <v>3</v>
      </c>
      <c r="D83" s="186"/>
      <c r="E83" s="186" t="s">
        <v>2</v>
      </c>
      <c r="F83" s="187" t="s">
        <v>4</v>
      </c>
      <c r="G83" s="186"/>
      <c r="H83" s="186"/>
      <c r="I83" s="187" t="s">
        <v>5</v>
      </c>
      <c r="J83" s="186"/>
      <c r="K83" s="186"/>
      <c r="L83" s="188" t="s">
        <v>6</v>
      </c>
      <c r="M83" s="189"/>
      <c r="O83" s="65"/>
      <c r="P83" s="66"/>
    </row>
    <row customFormat="1" ht="28.5" r="84" s="13" spans="1:16" x14ac:dyDescent="0.2">
      <c r="A84" s="6" t="s">
        <v>2</v>
      </c>
      <c r="B84" s="6" t="s">
        <v>2</v>
      </c>
      <c r="C84" s="6" t="s">
        <v>63</v>
      </c>
      <c r="E84" s="6" t="s">
        <v>65</v>
      </c>
      <c r="F84" s="6" t="s">
        <v>8</v>
      </c>
      <c r="H84" s="6" t="s">
        <v>9</v>
      </c>
      <c r="I84" s="6" t="s">
        <v>8</v>
      </c>
      <c r="K84" s="6" t="s">
        <v>9</v>
      </c>
      <c r="L84" s="6" t="s">
        <v>8</v>
      </c>
      <c r="M84" s="6" t="s">
        <v>9</v>
      </c>
      <c r="O84" s="65"/>
      <c r="P84" s="66"/>
    </row>
    <row ht="15" r="85" spans="1:16" x14ac:dyDescent="0.25">
      <c r="A85" s="76" t="s">
        <v>58</v>
      </c>
      <c r="B85" s="77" t="s">
        <v>2</v>
      </c>
      <c r="C85" s="55">
        <f>C29+C57+C80</f>
        <v>3297</v>
      </c>
      <c r="D85" s="79"/>
      <c r="E85" s="55">
        <f>E29+E57+E80</f>
        <v>87881075</v>
      </c>
      <c r="F85" s="55">
        <f>F29+F57+F80</f>
        <v>2242</v>
      </c>
      <c r="G85" s="79"/>
      <c r="H85" s="55">
        <f>H29+H57+H80</f>
        <v>67640364</v>
      </c>
      <c r="I85" s="55">
        <f>I29+I57+I80</f>
        <v>4017</v>
      </c>
      <c r="J85" s="79"/>
      <c r="K85" s="55">
        <f>K29+K57+K80</f>
        <v>455025101</v>
      </c>
      <c r="L85" s="55">
        <f>C85+F85+I85</f>
        <v>9556</v>
      </c>
      <c r="M85" s="55">
        <f>E85+H85+K85</f>
        <v>610546540</v>
      </c>
      <c r="N85" s="79"/>
      <c r="O85" s="80"/>
      <c r="P85" s="81">
        <f>P29+P57+P80</f>
        <v>4801808.0140000004</v>
      </c>
    </row>
  </sheetData>
  <mergeCells count="20">
    <mergeCell ref="A4:M4"/>
    <mergeCell ref="L7:M7"/>
    <mergeCell ref="C83:E83"/>
    <mergeCell ref="F83:H83"/>
    <mergeCell ref="I83:K83"/>
    <mergeCell ref="L83:M83"/>
    <mergeCell ref="C35:E35"/>
    <mergeCell ref="F35:H35"/>
    <mergeCell ref="I35:K35"/>
    <mergeCell ref="C7:E7"/>
    <mergeCell ref="F7:H7"/>
    <mergeCell ref="I7:K7"/>
    <mergeCell ref="O7:P7"/>
    <mergeCell ref="A34:M34"/>
    <mergeCell ref="L35:M35"/>
    <mergeCell ref="A62:P62"/>
    <mergeCell ref="C63:E63"/>
    <mergeCell ref="F63:H63"/>
    <mergeCell ref="I63:K63"/>
    <mergeCell ref="L63:M63"/>
  </mergeCells>
  <conditionalFormatting sqref="O9 P9:P28 L27:M28 N9:N28 A9:B28 C9 F9 I9">
    <cfRule dxfId="98" priority="57" type="expression">
      <formula>MOD(ROW(),2)=0</formula>
    </cfRule>
  </conditionalFormatting>
  <conditionalFormatting sqref="O37 P37:P56 N37:N56 I37 A37:B56 F37">
    <cfRule dxfId="97" priority="56" type="expression">
      <formula>MOD(ROW(),2)=0</formula>
    </cfRule>
  </conditionalFormatting>
  <conditionalFormatting sqref="O10:O28">
    <cfRule dxfId="96" priority="52" type="expression">
      <formula>MOD(ROW(),2)=0</formula>
    </cfRule>
  </conditionalFormatting>
  <conditionalFormatting sqref="O38:O56">
    <cfRule dxfId="95" priority="51" type="expression">
      <formula>MOD(ROW(),2)=0</formula>
    </cfRule>
  </conditionalFormatting>
  <conditionalFormatting sqref="L26">
    <cfRule dxfId="94" priority="49" type="expression">
      <formula>MOD(ROW(),2)=0</formula>
    </cfRule>
  </conditionalFormatting>
  <conditionalFormatting sqref="L54">
    <cfRule dxfId="93" priority="47" type="expression">
      <formula>MOD(ROW(),2)=0</formula>
    </cfRule>
  </conditionalFormatting>
  <conditionalFormatting sqref="L9:M9">
    <cfRule dxfId="92" priority="46" type="expression">
      <formula>MOD(ROW(),2)=0</formula>
    </cfRule>
  </conditionalFormatting>
  <conditionalFormatting sqref="L10:M25">
    <cfRule dxfId="91" priority="45" type="expression">
      <formula>MOD(ROW(),2)=0</formula>
    </cfRule>
  </conditionalFormatting>
  <conditionalFormatting sqref="M26">
    <cfRule dxfId="90" priority="44" type="expression">
      <formula>MOD(ROW(),2)=0</formula>
    </cfRule>
  </conditionalFormatting>
  <conditionalFormatting sqref="L38:M53">
    <cfRule dxfId="89" priority="43" type="expression">
      <formula>MOD(ROW(),2)=0</formula>
    </cfRule>
  </conditionalFormatting>
  <conditionalFormatting sqref="L55:M56">
    <cfRule dxfId="88" priority="42" type="expression">
      <formula>MOD(ROW(),2)=0</formula>
    </cfRule>
  </conditionalFormatting>
  <conditionalFormatting sqref="M54">
    <cfRule dxfId="87" priority="41" type="expression">
      <formula>MOD(ROW(),2)=0</formula>
    </cfRule>
  </conditionalFormatting>
  <conditionalFormatting sqref="A65:B79 C65 D65:D79 E65:F65 G65:G79 H65:I65 J65:J79 L65:P79 K65">
    <cfRule dxfId="86" priority="40" type="expression">
      <formula>MOD(ROW(),2)=0</formula>
    </cfRule>
  </conditionalFormatting>
  <conditionalFormatting sqref="C10:C28">
    <cfRule dxfId="85" priority="39" type="expression">
      <formula>MOD(ROW(),2)=0</formula>
    </cfRule>
  </conditionalFormatting>
  <conditionalFormatting sqref="D9">
    <cfRule dxfId="84" priority="38" type="expression">
      <formula>MOD(ROW(),2)=0</formula>
    </cfRule>
  </conditionalFormatting>
  <conditionalFormatting sqref="D10:D28">
    <cfRule dxfId="83" priority="37" type="expression">
      <formula>MOD(ROW(),2)=0</formula>
    </cfRule>
  </conditionalFormatting>
  <conditionalFormatting sqref="E9">
    <cfRule dxfId="82" priority="36" type="expression">
      <formula>MOD(ROW(),2)=0</formula>
    </cfRule>
  </conditionalFormatting>
  <conditionalFormatting sqref="E10:E28">
    <cfRule dxfId="81" priority="35" type="expression">
      <formula>MOD(ROW(),2)=0</formula>
    </cfRule>
  </conditionalFormatting>
  <conditionalFormatting sqref="F10:F28">
    <cfRule dxfId="80" priority="34" type="expression">
      <formula>MOD(ROW(),2)=0</formula>
    </cfRule>
  </conditionalFormatting>
  <conditionalFormatting sqref="G9">
    <cfRule dxfId="79" priority="33" type="expression">
      <formula>MOD(ROW(),2)=0</formula>
    </cfRule>
  </conditionalFormatting>
  <conditionalFormatting sqref="G10:G28">
    <cfRule dxfId="78" priority="32" type="expression">
      <formula>MOD(ROW(),2)=0</formula>
    </cfRule>
  </conditionalFormatting>
  <conditionalFormatting sqref="H9">
    <cfRule dxfId="77" priority="31" type="expression">
      <formula>MOD(ROW(),2)=0</formula>
    </cfRule>
  </conditionalFormatting>
  <conditionalFormatting sqref="H10:H28">
    <cfRule dxfId="76" priority="30" type="expression">
      <formula>MOD(ROW(),2)=0</formula>
    </cfRule>
  </conditionalFormatting>
  <conditionalFormatting sqref="I10:I28">
    <cfRule dxfId="75" priority="29" type="expression">
      <formula>MOD(ROW(),2)=0</formula>
    </cfRule>
  </conditionalFormatting>
  <conditionalFormatting sqref="J9">
    <cfRule dxfId="74" priority="28" type="expression">
      <formula>MOD(ROW(),2)=0</formula>
    </cfRule>
  </conditionalFormatting>
  <conditionalFormatting sqref="J10:J28">
    <cfRule dxfId="73" priority="27" type="expression">
      <formula>MOD(ROW(),2)=0</formula>
    </cfRule>
  </conditionalFormatting>
  <conditionalFormatting sqref="K9">
    <cfRule dxfId="72" priority="26" type="expression">
      <formula>MOD(ROW(),2)=0</formula>
    </cfRule>
  </conditionalFormatting>
  <conditionalFormatting sqref="K10:K28">
    <cfRule dxfId="71" priority="25" type="expression">
      <formula>MOD(ROW(),2)=0</formula>
    </cfRule>
  </conditionalFormatting>
  <conditionalFormatting sqref="D37">
    <cfRule dxfId="70" priority="23" type="expression">
      <formula>MOD(ROW(),2)=0</formula>
    </cfRule>
  </conditionalFormatting>
  <conditionalFormatting sqref="D38:D56">
    <cfRule dxfId="69" priority="22" type="expression">
      <formula>MOD(ROW(),2)=0</formula>
    </cfRule>
  </conditionalFormatting>
  <conditionalFormatting sqref="E37">
    <cfRule dxfId="68" priority="21" type="expression">
      <formula>MOD(ROW(),2)=0</formula>
    </cfRule>
  </conditionalFormatting>
  <conditionalFormatting sqref="E38:E56">
    <cfRule dxfId="67" priority="20" type="expression">
      <formula>MOD(ROW(),2)=0</formula>
    </cfRule>
  </conditionalFormatting>
  <conditionalFormatting sqref="F38:F56">
    <cfRule dxfId="66" priority="19" type="expression">
      <formula>MOD(ROW(),2)=0</formula>
    </cfRule>
  </conditionalFormatting>
  <conditionalFormatting sqref="G37:H37">
    <cfRule dxfId="65" priority="18" type="expression">
      <formula>MOD(ROW(),2)=0</formula>
    </cfRule>
  </conditionalFormatting>
  <conditionalFormatting sqref="G38:H56">
    <cfRule dxfId="64" priority="17" type="expression">
      <formula>MOD(ROW(),2)=0</formula>
    </cfRule>
  </conditionalFormatting>
  <conditionalFormatting sqref="I38:I56">
    <cfRule dxfId="63" priority="16" type="expression">
      <formula>MOD(ROW(),2)=0</formula>
    </cfRule>
  </conditionalFormatting>
  <conditionalFormatting sqref="J37">
    <cfRule dxfId="62" priority="15" type="expression">
      <formula>MOD(ROW(),2)=0</formula>
    </cfRule>
  </conditionalFormatting>
  <conditionalFormatting sqref="J38:J56">
    <cfRule dxfId="61" priority="14" type="expression">
      <formula>MOD(ROW(),2)=0</formula>
    </cfRule>
  </conditionalFormatting>
  <conditionalFormatting sqref="K37">
    <cfRule dxfId="60" priority="13" type="expression">
      <formula>MOD(ROW(),2)=0</formula>
    </cfRule>
  </conditionalFormatting>
  <conditionalFormatting sqref="K38:K56">
    <cfRule dxfId="59" priority="12" type="expression">
      <formula>MOD(ROW(),2)=0</formula>
    </cfRule>
  </conditionalFormatting>
  <conditionalFormatting sqref="C66:C79">
    <cfRule dxfId="58" priority="11" type="expression">
      <formula>MOD(ROW(),2)=0</formula>
    </cfRule>
  </conditionalFormatting>
  <conditionalFormatting sqref="E66:E79">
    <cfRule dxfId="57" priority="10" type="expression">
      <formula>MOD(ROW(),2)=0</formula>
    </cfRule>
  </conditionalFormatting>
  <conditionalFormatting sqref="F66:F79">
    <cfRule dxfId="56" priority="9" type="expression">
      <formula>MOD(ROW(),2)=0</formula>
    </cfRule>
  </conditionalFormatting>
  <conditionalFormatting sqref="H66:H79">
    <cfRule dxfId="55" priority="8" type="expression">
      <formula>MOD(ROW(),2)=0</formula>
    </cfRule>
  </conditionalFormatting>
  <conditionalFormatting sqref="I66:I79">
    <cfRule dxfId="54" priority="7" type="expression">
      <formula>MOD(ROW(),2)=0</formula>
    </cfRule>
  </conditionalFormatting>
  <conditionalFormatting sqref="K66:K79">
    <cfRule dxfId="53" priority="6" type="expression">
      <formula>MOD(ROW(),2)=0</formula>
    </cfRule>
  </conditionalFormatting>
  <conditionalFormatting sqref="L37">
    <cfRule dxfId="52" priority="5" type="expression">
      <formula>MOD(ROW(),2)=0</formula>
    </cfRule>
  </conditionalFormatting>
  <conditionalFormatting sqref="M37">
    <cfRule dxfId="51" priority="4" type="expression">
      <formula>MOD(ROW(),2)=0</formula>
    </cfRule>
  </conditionalFormatting>
  <conditionalFormatting sqref="C37">
    <cfRule dxfId="50" priority="3" type="expression">
      <formula>MOD(ROW(),2)=0</formula>
    </cfRule>
  </conditionalFormatting>
  <conditionalFormatting sqref="C38:C56">
    <cfRule dxfId="49" priority="1" type="expression">
      <formula>MOD(ROW(),2)=0</formula>
    </cfRule>
  </conditionalFormatting>
  <pageMargins bottom="0.75" footer="0.3" header="0.3" left="0.7" right="0.7" top="0.75"/>
  <pageSetup orientation="portrait" r:id="rId1" scale="35"/>
  <headerFooter>
    <oddFooter><![CDATA[&C&"Calibri"&11&K000000&"Calibri"&11&K000000&"Calibri"&11&K000000&"Calibri"&11&K000000&"arial unicode ms,Regular"For internal use only_x000D_&1#&"Calibri"&10&K000000 For internal use only]]></oddFooter>
    <evenFooter>&amp;C&amp;"arial unicode ms,Regular"For internal use only</evenFooter>
    <firstFooter>&amp;C&amp;"arial unicode ms,Regular"For internal use only</firstFooter>
  </headerFooter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  <pageSetUpPr fitToPage="1"/>
  </sheetPr>
  <dimension ref="A1:Q85"/>
  <sheetViews>
    <sheetView topLeftCell="A28" workbookViewId="0" zoomScale="80" zoomScaleNormal="80">
      <selection activeCell="O11" sqref="O11"/>
    </sheetView>
  </sheetViews>
  <sheetFormatPr defaultColWidth="11.42578125" defaultRowHeight="14.25" x14ac:dyDescent="0.2"/>
  <cols>
    <col min="1" max="1" bestFit="true" customWidth="true" style="10" width="18.5703125" collapsed="true"/>
    <col min="2" max="2" bestFit="true" customWidth="true" style="10" width="28.28515625" collapsed="true"/>
    <col min="3" max="13" customWidth="true" style="10" width="15.5703125" collapsed="true"/>
    <col min="14" max="14" customWidth="true" style="10" width="2.7109375" collapsed="true"/>
    <col min="15" max="16" customWidth="true" style="10" width="15.7109375" collapsed="true"/>
    <col min="17" max="16384" style="10" width="11.42578125" collapsed="true"/>
  </cols>
  <sheetData>
    <row customFormat="1" ht="16.5" r="1" s="9" spans="1:16" x14ac:dyDescent="0.2">
      <c r="A1" s="35" t="s">
        <v>99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6" x14ac:dyDescent="0.2">
      <c r="A2" s="32"/>
      <c r="B2" s="32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</row>
    <row ht="15" r="3" spans="1:16" x14ac:dyDescent="0.25">
      <c r="A3" s="34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ht="15" r="4" spans="1:16" x14ac:dyDescent="0.25">
      <c r="A4" s="185" t="s">
        <v>1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</row>
    <row ht="15" r="5" spans="1:16" x14ac:dyDescent="0.25">
      <c r="A5" s="167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</row>
    <row ht="15" r="6" spans="1:16" x14ac:dyDescent="0.25">
      <c r="A6" s="167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</row>
    <row customFormat="1" ht="15" r="7" s="12" spans="1:16" x14ac:dyDescent="0.25">
      <c r="A7" s="11" t="s">
        <v>2</v>
      </c>
      <c r="B7" s="11" t="s">
        <v>2</v>
      </c>
      <c r="C7" s="186" t="s">
        <v>3</v>
      </c>
      <c r="D7" s="186"/>
      <c r="E7" s="186"/>
      <c r="F7" s="187" t="s">
        <v>4</v>
      </c>
      <c r="G7" s="186"/>
      <c r="H7" s="186"/>
      <c r="I7" s="187" t="s">
        <v>5</v>
      </c>
      <c r="J7" s="186"/>
      <c r="K7" s="186"/>
      <c r="L7" s="188" t="s">
        <v>6</v>
      </c>
      <c r="M7" s="189"/>
      <c r="O7" s="203"/>
      <c r="P7" s="203"/>
    </row>
    <row customFormat="1" ht="45" r="8" s="12" spans="1:16" x14ac:dyDescent="0.25">
      <c r="A8" s="6" t="s">
        <v>2</v>
      </c>
      <c r="B8" s="26" t="s">
        <v>7</v>
      </c>
      <c r="C8" s="26" t="s">
        <v>63</v>
      </c>
      <c r="D8" s="26" t="s">
        <v>64</v>
      </c>
      <c r="E8" s="26" t="s">
        <v>65</v>
      </c>
      <c r="F8" s="26" t="s">
        <v>63</v>
      </c>
      <c r="G8" s="26" t="s">
        <v>64</v>
      </c>
      <c r="H8" s="26" t="s">
        <v>65</v>
      </c>
      <c r="I8" s="26" t="s">
        <v>63</v>
      </c>
      <c r="J8" s="26" t="s">
        <v>64</v>
      </c>
      <c r="K8" s="26" t="s">
        <v>65</v>
      </c>
      <c r="L8" s="26" t="s">
        <v>66</v>
      </c>
      <c r="M8" s="26" t="s">
        <v>65</v>
      </c>
      <c r="O8" s="67" t="s">
        <v>69</v>
      </c>
      <c r="P8" s="67" t="s">
        <v>70</v>
      </c>
    </row>
    <row r="9" spans="1:16" x14ac:dyDescent="0.2">
      <c r="A9" s="7" t="s">
        <v>10</v>
      </c>
      <c r="B9" s="27">
        <v>1</v>
      </c>
      <c r="C9" s="42">
        <f>+'Orig Client 3'!C7</f>
        <v>8</v>
      </c>
      <c r="D9" s="42">
        <f>+'Orig Client 3'!D7</f>
        <v>8</v>
      </c>
      <c r="E9" s="42">
        <f>+'Orig Client 3'!E7</f>
        <v>10000000</v>
      </c>
      <c r="F9" s="42">
        <f>+'Orig Client 3'!G7</f>
        <v>22</v>
      </c>
      <c r="G9" s="42">
        <f>+'Orig Client 3'!H7</f>
        <v>22</v>
      </c>
      <c r="H9" s="42">
        <f>+'Orig Client 3'!I7</f>
        <v>2000000</v>
      </c>
      <c r="I9" s="42">
        <f>+'Orig Client 3'!K7</f>
        <v>55</v>
      </c>
      <c r="J9" s="42">
        <f>+'Orig Client 3'!L7</f>
        <v>55</v>
      </c>
      <c r="K9" s="42">
        <f>+'Orig Client 3'!M7</f>
        <v>3000000</v>
      </c>
      <c r="L9" s="42">
        <f>D9+G9+J9</f>
        <v>85</v>
      </c>
      <c r="M9" s="42">
        <f ref="M9:M29" si="0" t="shared">E9+H9+K9</f>
        <v>15000000</v>
      </c>
      <c r="O9" s="65">
        <f>+'FANF TOTAL'!O9</f>
        <v>2.9</v>
      </c>
      <c r="P9" s="66">
        <f>ROUND(L9*O9,0)</f>
        <v>247</v>
      </c>
    </row>
    <row r="10" spans="1:16" x14ac:dyDescent="0.2">
      <c r="A10" s="7" t="s">
        <v>11</v>
      </c>
      <c r="B10" s="27">
        <v>2</v>
      </c>
      <c r="C10" s="42">
        <f>+'Orig Client 3'!C8</f>
        <v>2</v>
      </c>
      <c r="D10" s="42">
        <f>+'Orig Client 3'!D8</f>
        <v>21</v>
      </c>
      <c r="E10" s="42">
        <f>+'Orig Client 3'!E8</f>
        <v>4562345</v>
      </c>
      <c r="F10" s="42">
        <f>+'Orig Client 3'!G8</f>
        <v>2</v>
      </c>
      <c r="G10" s="42">
        <f>+'Orig Client 3'!H8</f>
        <v>2</v>
      </c>
      <c r="H10" s="42">
        <f>+'Orig Client 3'!I8</f>
        <v>12563296</v>
      </c>
      <c r="I10" s="42">
        <f>+'Orig Client 3'!K8</f>
        <v>10</v>
      </c>
      <c r="J10" s="42">
        <f>+'Orig Client 3'!L8</f>
        <v>21</v>
      </c>
      <c r="K10" s="42">
        <f>+'Orig Client 3'!M8</f>
        <v>268943</v>
      </c>
      <c r="L10" s="42">
        <f ref="L10:L25" si="1" t="shared">D10+G10+J10</f>
        <v>44</v>
      </c>
      <c r="M10" s="42">
        <f si="0" t="shared"/>
        <v>17394584</v>
      </c>
      <c r="O10" s="65">
        <f>+'FANF TOTAL'!O10</f>
        <v>2.9</v>
      </c>
      <c r="P10" s="66">
        <f ref="P10:P25" si="2" t="shared">ROUND(L10*O10,0)</f>
        <v>128</v>
      </c>
    </row>
    <row r="11" spans="1:16" x14ac:dyDescent="0.2">
      <c r="A11" s="7" t="s">
        <v>12</v>
      </c>
      <c r="B11" s="27">
        <v>3</v>
      </c>
      <c r="C11" s="42">
        <f>+'Orig Client 3'!C9</f>
        <v>3</v>
      </c>
      <c r="D11" s="42">
        <f>+'Orig Client 3'!D9</f>
        <v>23</v>
      </c>
      <c r="E11" s="42">
        <f>+'Orig Client 3'!E9</f>
        <v>1985465</v>
      </c>
      <c r="F11" s="42">
        <f>+'Orig Client 3'!G9</f>
        <v>23</v>
      </c>
      <c r="G11" s="42">
        <f>+'Orig Client 3'!H9</f>
        <v>56</v>
      </c>
      <c r="H11" s="42">
        <f>+'Orig Client 3'!I9</f>
        <v>1254785</v>
      </c>
      <c r="I11" s="42">
        <f>+'Orig Client 3'!K9</f>
        <v>12</v>
      </c>
      <c r="J11" s="42">
        <f>+'Orig Client 3'!L9</f>
        <v>27</v>
      </c>
      <c r="K11" s="42">
        <f>+'Orig Client 3'!M9</f>
        <v>123632</v>
      </c>
      <c r="L11" s="42">
        <f si="1" t="shared"/>
        <v>106</v>
      </c>
      <c r="M11" s="42">
        <f si="0" t="shared"/>
        <v>3363882</v>
      </c>
      <c r="O11" s="65">
        <f>+'FANF TOTAL'!O11</f>
        <v>2.9</v>
      </c>
      <c r="P11" s="66">
        <f si="2" t="shared"/>
        <v>307</v>
      </c>
    </row>
    <row r="12" spans="1:16" x14ac:dyDescent="0.2">
      <c r="A12" s="7" t="s">
        <v>13</v>
      </c>
      <c r="B12" s="27">
        <v>4</v>
      </c>
      <c r="C12" s="42">
        <f>+'Orig Client 3'!C10</f>
        <v>4</v>
      </c>
      <c r="D12" s="42">
        <f>+'Orig Client 3'!D10</f>
        <v>45</v>
      </c>
      <c r="E12" s="42">
        <f>+'Orig Client 3'!E10</f>
        <v>1568913</v>
      </c>
      <c r="F12" s="42">
        <f>+'Orig Client 3'!G10</f>
        <v>12</v>
      </c>
      <c r="G12" s="42">
        <f>+'Orig Client 3'!H10</f>
        <v>123</v>
      </c>
      <c r="H12" s="42">
        <f>+'Orig Client 3'!I10</f>
        <v>147852369</v>
      </c>
      <c r="I12" s="42">
        <f>+'Orig Client 3'!K10</f>
        <v>10</v>
      </c>
      <c r="J12" s="42">
        <f>+'Orig Client 3'!L10</f>
        <v>24</v>
      </c>
      <c r="K12" s="42">
        <f>+'Orig Client 3'!M10</f>
        <v>1246532</v>
      </c>
      <c r="L12" s="42">
        <f si="1" t="shared"/>
        <v>192</v>
      </c>
      <c r="M12" s="42">
        <f si="0" t="shared"/>
        <v>150667814</v>
      </c>
      <c r="O12" s="65">
        <f>+'FANF TOTAL'!O12</f>
        <v>4</v>
      </c>
      <c r="P12" s="66">
        <f si="2" t="shared"/>
        <v>768</v>
      </c>
    </row>
    <row r="13" spans="1:16" x14ac:dyDescent="0.2">
      <c r="A13" s="7" t="s">
        <v>14</v>
      </c>
      <c r="B13" s="27">
        <v>5</v>
      </c>
      <c r="C13" s="42">
        <f>+'Orig Client 3'!C11</f>
        <v>0</v>
      </c>
      <c r="D13" s="42">
        <f>+'Orig Client 3'!D11</f>
        <v>0</v>
      </c>
      <c r="E13" s="42">
        <f>+'Orig Client 3'!E11</f>
        <v>0</v>
      </c>
      <c r="F13" s="42">
        <f>+'Orig Client 3'!G11</f>
        <v>0</v>
      </c>
      <c r="G13" s="42">
        <f>+'Orig Client 3'!H11</f>
        <v>0</v>
      </c>
      <c r="H13" s="42">
        <f>+'Orig Client 3'!I11</f>
        <v>0</v>
      </c>
      <c r="I13" s="42">
        <f>+'Orig Client 3'!K11</f>
        <v>0</v>
      </c>
      <c r="J13" s="42">
        <f>+'Orig Client 3'!L11</f>
        <v>0</v>
      </c>
      <c r="K13" s="42">
        <f>+'Orig Client 3'!M11</f>
        <v>0</v>
      </c>
      <c r="L13" s="42">
        <f si="1" t="shared"/>
        <v>0</v>
      </c>
      <c r="M13" s="42">
        <f si="0" t="shared"/>
        <v>0</v>
      </c>
      <c r="O13" s="65">
        <f>+'FANF TOTAL'!O13</f>
        <v>4</v>
      </c>
      <c r="P13" s="66">
        <f si="2" t="shared"/>
        <v>0</v>
      </c>
    </row>
    <row r="14" spans="1:16" x14ac:dyDescent="0.2">
      <c r="A14" s="7" t="s">
        <v>15</v>
      </c>
      <c r="B14" s="28" t="s">
        <v>59</v>
      </c>
      <c r="C14" s="42">
        <f>+'Orig Client 3'!C12</f>
        <v>0</v>
      </c>
      <c r="D14" s="42">
        <f>+'Orig Client 3'!D12</f>
        <v>0</v>
      </c>
      <c r="E14" s="42">
        <f>+'Orig Client 3'!E12</f>
        <v>0</v>
      </c>
      <c r="F14" s="42">
        <f>+'Orig Client 3'!G12</f>
        <v>0</v>
      </c>
      <c r="G14" s="42">
        <f>+'Orig Client 3'!H12</f>
        <v>0</v>
      </c>
      <c r="H14" s="42">
        <f>+'Orig Client 3'!I12</f>
        <v>0</v>
      </c>
      <c r="I14" s="42">
        <f>+'Orig Client 3'!K12</f>
        <v>0</v>
      </c>
      <c r="J14" s="42">
        <f>+'Orig Client 3'!L12</f>
        <v>0</v>
      </c>
      <c r="K14" s="42">
        <f>+'Orig Client 3'!M12</f>
        <v>0</v>
      </c>
      <c r="L14" s="42">
        <f si="1" t="shared"/>
        <v>0</v>
      </c>
      <c r="M14" s="42">
        <f si="0" t="shared"/>
        <v>0</v>
      </c>
      <c r="O14" s="65">
        <f>+'FANF TOTAL'!O14</f>
        <v>4</v>
      </c>
      <c r="P14" s="66">
        <f si="2" t="shared"/>
        <v>0</v>
      </c>
    </row>
    <row r="15" spans="1:16" x14ac:dyDescent="0.2">
      <c r="A15" s="7" t="s">
        <v>16</v>
      </c>
      <c r="B15" s="29" t="s">
        <v>60</v>
      </c>
      <c r="C15" s="42">
        <f>+'Orig Client 3'!C13</f>
        <v>0</v>
      </c>
      <c r="D15" s="42">
        <f>+'Orig Client 3'!D13</f>
        <v>0</v>
      </c>
      <c r="E15" s="42">
        <f>+'Orig Client 3'!E13</f>
        <v>0</v>
      </c>
      <c r="F15" s="42">
        <f>+'Orig Client 3'!G13</f>
        <v>0</v>
      </c>
      <c r="G15" s="42">
        <f>+'Orig Client 3'!H13</f>
        <v>0</v>
      </c>
      <c r="H15" s="42">
        <f>+'Orig Client 3'!I13</f>
        <v>0</v>
      </c>
      <c r="I15" s="42">
        <f>+'Orig Client 3'!K13</f>
        <v>0</v>
      </c>
      <c r="J15" s="42">
        <f>+'Orig Client 3'!L13</f>
        <v>0</v>
      </c>
      <c r="K15" s="42">
        <f>+'Orig Client 3'!M13</f>
        <v>0</v>
      </c>
      <c r="L15" s="42">
        <f si="1" t="shared"/>
        <v>0</v>
      </c>
      <c r="M15" s="42">
        <f si="0" t="shared"/>
        <v>0</v>
      </c>
      <c r="O15" s="65">
        <f>+'FANF TOTAL'!O15</f>
        <v>5</v>
      </c>
      <c r="P15" s="66">
        <f si="2" t="shared"/>
        <v>0</v>
      </c>
    </row>
    <row r="16" spans="1:16" x14ac:dyDescent="0.2">
      <c r="A16" s="7" t="s">
        <v>17</v>
      </c>
      <c r="B16" s="27" t="s">
        <v>18</v>
      </c>
      <c r="C16" s="42">
        <f>+'Orig Client 3'!C14</f>
        <v>0</v>
      </c>
      <c r="D16" s="42">
        <f>+'Orig Client 3'!D14</f>
        <v>0</v>
      </c>
      <c r="E16" s="42">
        <f>+'Orig Client 3'!E14</f>
        <v>0</v>
      </c>
      <c r="F16" s="42">
        <f>+'Orig Client 3'!G14</f>
        <v>0</v>
      </c>
      <c r="G16" s="42">
        <f>+'Orig Client 3'!H14</f>
        <v>0</v>
      </c>
      <c r="H16" s="42">
        <f>+'Orig Client 3'!I14</f>
        <v>0</v>
      </c>
      <c r="I16" s="42">
        <f>+'Orig Client 3'!K14</f>
        <v>0</v>
      </c>
      <c r="J16" s="42">
        <f>+'Orig Client 3'!L14</f>
        <v>0</v>
      </c>
      <c r="K16" s="42">
        <f>+'Orig Client 3'!M14</f>
        <v>0</v>
      </c>
      <c r="L16" s="42">
        <f si="1" t="shared"/>
        <v>0</v>
      </c>
      <c r="M16" s="42">
        <f si="0" t="shared"/>
        <v>0</v>
      </c>
      <c r="O16" s="65">
        <f>+'FANF TOTAL'!O16</f>
        <v>5</v>
      </c>
      <c r="P16" s="66">
        <f si="2" t="shared"/>
        <v>0</v>
      </c>
    </row>
    <row r="17" spans="1:16" x14ac:dyDescent="0.2">
      <c r="A17" s="7" t="s">
        <v>19</v>
      </c>
      <c r="B17" s="27" t="s">
        <v>20</v>
      </c>
      <c r="C17" s="42">
        <f>+'Orig Client 3'!C15</f>
        <v>0</v>
      </c>
      <c r="D17" s="42">
        <f>+'Orig Client 3'!D15</f>
        <v>0</v>
      </c>
      <c r="E17" s="42">
        <f>+'Orig Client 3'!E15</f>
        <v>0</v>
      </c>
      <c r="F17" s="42">
        <f>+'Orig Client 3'!G15</f>
        <v>0</v>
      </c>
      <c r="G17" s="42">
        <f>+'Orig Client 3'!H15</f>
        <v>0</v>
      </c>
      <c r="H17" s="42">
        <f>+'Orig Client 3'!I15</f>
        <v>0</v>
      </c>
      <c r="I17" s="42">
        <f>+'Orig Client 3'!K15</f>
        <v>0</v>
      </c>
      <c r="J17" s="42">
        <f>+'Orig Client 3'!L15</f>
        <v>0</v>
      </c>
      <c r="K17" s="42">
        <f>+'Orig Client 3'!M15</f>
        <v>0</v>
      </c>
      <c r="L17" s="42">
        <f si="1" t="shared"/>
        <v>0</v>
      </c>
      <c r="M17" s="42">
        <f si="0" t="shared"/>
        <v>0</v>
      </c>
      <c r="O17" s="65">
        <f>+'FANF TOTAL'!O17</f>
        <v>8</v>
      </c>
      <c r="P17" s="66">
        <f si="2" t="shared"/>
        <v>0</v>
      </c>
    </row>
    <row r="18" spans="1:16" x14ac:dyDescent="0.2">
      <c r="A18" s="7" t="s">
        <v>21</v>
      </c>
      <c r="B18" s="27" t="s">
        <v>22</v>
      </c>
      <c r="C18" s="42">
        <f>+'Orig Client 3'!C16</f>
        <v>0</v>
      </c>
      <c r="D18" s="42">
        <f>+'Orig Client 3'!D16</f>
        <v>0</v>
      </c>
      <c r="E18" s="42">
        <f>+'Orig Client 3'!E16</f>
        <v>0</v>
      </c>
      <c r="F18" s="42">
        <f>+'Orig Client 3'!G16</f>
        <v>0</v>
      </c>
      <c r="G18" s="42">
        <f>+'Orig Client 3'!H16</f>
        <v>0</v>
      </c>
      <c r="H18" s="42">
        <f>+'Orig Client 3'!I16</f>
        <v>0</v>
      </c>
      <c r="I18" s="42">
        <f>+'Orig Client 3'!K16</f>
        <v>0</v>
      </c>
      <c r="J18" s="42">
        <f>+'Orig Client 3'!L16</f>
        <v>0</v>
      </c>
      <c r="K18" s="42">
        <f>+'Orig Client 3'!M16</f>
        <v>0</v>
      </c>
      <c r="L18" s="42">
        <f si="1" t="shared"/>
        <v>0</v>
      </c>
      <c r="M18" s="42">
        <f si="0" t="shared"/>
        <v>0</v>
      </c>
      <c r="O18" s="65">
        <f>+'FANF TOTAL'!O18</f>
        <v>12</v>
      </c>
      <c r="P18" s="66">
        <f si="2" t="shared"/>
        <v>0</v>
      </c>
    </row>
    <row r="19" spans="1:16" x14ac:dyDescent="0.2">
      <c r="A19" s="7" t="s">
        <v>23</v>
      </c>
      <c r="B19" s="27" t="s">
        <v>24</v>
      </c>
      <c r="C19" s="42">
        <f>+'Orig Client 3'!C17</f>
        <v>5</v>
      </c>
      <c r="D19" s="42">
        <f>+'Orig Client 3'!D17</f>
        <v>2</v>
      </c>
      <c r="E19" s="42">
        <f>+'Orig Client 3'!E17</f>
        <v>1236589</v>
      </c>
      <c r="F19" s="42">
        <f>+'Orig Client 3'!G17</f>
        <v>15</v>
      </c>
      <c r="G19" s="42">
        <f>+'Orig Client 3'!H17</f>
        <v>2</v>
      </c>
      <c r="H19" s="42">
        <f>+'Orig Client 3'!I17</f>
        <v>12365987</v>
      </c>
      <c r="I19" s="42">
        <f>+'Orig Client 3'!K17</f>
        <v>5</v>
      </c>
      <c r="J19" s="42">
        <f>+'Orig Client 3'!L17</f>
        <v>2</v>
      </c>
      <c r="K19" s="42">
        <f>+'Orig Client 3'!M17</f>
        <v>154895</v>
      </c>
      <c r="L19" s="42">
        <f si="1" t="shared"/>
        <v>6</v>
      </c>
      <c r="M19" s="42">
        <f si="0" t="shared"/>
        <v>13757471</v>
      </c>
      <c r="O19" s="65">
        <f>+'FANF TOTAL'!O19</f>
        <v>18</v>
      </c>
      <c r="P19" s="66">
        <f si="2" t="shared"/>
        <v>108</v>
      </c>
    </row>
    <row r="20" spans="1:16" x14ac:dyDescent="0.2">
      <c r="A20" s="7" t="s">
        <v>25</v>
      </c>
      <c r="B20" s="27" t="s">
        <v>26</v>
      </c>
      <c r="C20" s="42">
        <f>+'Orig Client 3'!C18</f>
        <v>0</v>
      </c>
      <c r="D20" s="42">
        <f>+'Orig Client 3'!D18</f>
        <v>0</v>
      </c>
      <c r="E20" s="42">
        <f>+'Orig Client 3'!E18</f>
        <v>0</v>
      </c>
      <c r="F20" s="42">
        <f>+'Orig Client 3'!G18</f>
        <v>0</v>
      </c>
      <c r="G20" s="42">
        <f>+'Orig Client 3'!H18</f>
        <v>0</v>
      </c>
      <c r="H20" s="42">
        <f>+'Orig Client 3'!I18</f>
        <v>0</v>
      </c>
      <c r="I20" s="42">
        <f>+'Orig Client 3'!K18</f>
        <v>0</v>
      </c>
      <c r="J20" s="42">
        <f>+'Orig Client 3'!L18</f>
        <v>0</v>
      </c>
      <c r="K20" s="42">
        <f>+'Orig Client 3'!M18</f>
        <v>0</v>
      </c>
      <c r="L20" s="42">
        <f si="1" t="shared"/>
        <v>0</v>
      </c>
      <c r="M20" s="42">
        <f si="0" t="shared"/>
        <v>0</v>
      </c>
      <c r="O20" s="65">
        <f>+'FANF TOTAL'!O20</f>
        <v>25</v>
      </c>
      <c r="P20" s="66">
        <f si="2" t="shared"/>
        <v>0</v>
      </c>
    </row>
    <row r="21" spans="1:16" x14ac:dyDescent="0.2">
      <c r="A21" s="7" t="s">
        <v>27</v>
      </c>
      <c r="B21" s="27" t="s">
        <v>28</v>
      </c>
      <c r="C21" s="42">
        <f>+'Orig Client 3'!C19</f>
        <v>0</v>
      </c>
      <c r="D21" s="42">
        <f>+'Orig Client 3'!D19</f>
        <v>0</v>
      </c>
      <c r="E21" s="42">
        <f>+'Orig Client 3'!E19</f>
        <v>0</v>
      </c>
      <c r="F21" s="42">
        <f>+'Orig Client 3'!G19</f>
        <v>0</v>
      </c>
      <c r="G21" s="42">
        <f>+'Orig Client 3'!H19</f>
        <v>0</v>
      </c>
      <c r="H21" s="42">
        <f>+'Orig Client 3'!I19</f>
        <v>0</v>
      </c>
      <c r="I21" s="42">
        <f>+'Orig Client 3'!K19</f>
        <v>0</v>
      </c>
      <c r="J21" s="42">
        <f>+'Orig Client 3'!L19</f>
        <v>0</v>
      </c>
      <c r="K21" s="42">
        <f>+'Orig Client 3'!M19</f>
        <v>0</v>
      </c>
      <c r="L21" s="42">
        <f si="1" t="shared"/>
        <v>0</v>
      </c>
      <c r="M21" s="42">
        <f si="0" t="shared"/>
        <v>0</v>
      </c>
      <c r="O21" s="65">
        <f>+'FANF TOTAL'!O21</f>
        <v>35</v>
      </c>
      <c r="P21" s="66">
        <f si="2" t="shared"/>
        <v>0</v>
      </c>
    </row>
    <row r="22" spans="1:16" x14ac:dyDescent="0.2">
      <c r="A22" s="7" t="s">
        <v>29</v>
      </c>
      <c r="B22" s="27" t="s">
        <v>30</v>
      </c>
      <c r="C22" s="42">
        <f>+'Orig Client 3'!C20</f>
        <v>0</v>
      </c>
      <c r="D22" s="42">
        <f>+'Orig Client 3'!D20</f>
        <v>0</v>
      </c>
      <c r="E22" s="42">
        <f>+'Orig Client 3'!E20</f>
        <v>0</v>
      </c>
      <c r="F22" s="42">
        <f>+'Orig Client 3'!G20</f>
        <v>0</v>
      </c>
      <c r="G22" s="42">
        <f>+'Orig Client 3'!H20</f>
        <v>0</v>
      </c>
      <c r="H22" s="42">
        <f>+'Orig Client 3'!I20</f>
        <v>0</v>
      </c>
      <c r="I22" s="42">
        <f>+'Orig Client 3'!K20</f>
        <v>0</v>
      </c>
      <c r="J22" s="42">
        <f>+'Orig Client 3'!L20</f>
        <v>0</v>
      </c>
      <c r="K22" s="42">
        <f>+'Orig Client 3'!M20</f>
        <v>0</v>
      </c>
      <c r="L22" s="42">
        <f si="1" t="shared"/>
        <v>0</v>
      </c>
      <c r="M22" s="42">
        <f si="0" t="shared"/>
        <v>0</v>
      </c>
      <c r="O22" s="65">
        <f>+'FANF TOTAL'!O22</f>
        <v>45</v>
      </c>
      <c r="P22" s="66">
        <f si="2" t="shared"/>
        <v>0</v>
      </c>
    </row>
    <row r="23" spans="1:16" x14ac:dyDescent="0.2">
      <c r="A23" s="7" t="s">
        <v>31</v>
      </c>
      <c r="B23" s="27" t="s">
        <v>32</v>
      </c>
      <c r="C23" s="42">
        <f>+'Orig Client 3'!C21</f>
        <v>0</v>
      </c>
      <c r="D23" s="42">
        <f>+'Orig Client 3'!D21</f>
        <v>0</v>
      </c>
      <c r="E23" s="42">
        <f>+'Orig Client 3'!E21</f>
        <v>0</v>
      </c>
      <c r="F23" s="42">
        <f>+'Orig Client 3'!G21</f>
        <v>0</v>
      </c>
      <c r="G23" s="42">
        <f>+'Orig Client 3'!H21</f>
        <v>0</v>
      </c>
      <c r="H23" s="42">
        <f>+'Orig Client 3'!I21</f>
        <v>0</v>
      </c>
      <c r="I23" s="42">
        <f>+'Orig Client 3'!K21</f>
        <v>0</v>
      </c>
      <c r="J23" s="42">
        <f>+'Orig Client 3'!L21</f>
        <v>0</v>
      </c>
      <c r="K23" s="42">
        <f>+'Orig Client 3'!M21</f>
        <v>0</v>
      </c>
      <c r="L23" s="42">
        <f si="1" t="shared"/>
        <v>0</v>
      </c>
      <c r="M23" s="42">
        <f si="0" t="shared"/>
        <v>0</v>
      </c>
      <c r="O23" s="65">
        <f>+'FANF TOTAL'!O23</f>
        <v>55</v>
      </c>
      <c r="P23" s="66">
        <f si="2" t="shared"/>
        <v>0</v>
      </c>
    </row>
    <row r="24" spans="1:16" x14ac:dyDescent="0.2">
      <c r="A24" s="7" t="s">
        <v>33</v>
      </c>
      <c r="B24" s="27" t="s">
        <v>34</v>
      </c>
      <c r="C24" s="42">
        <f>+'Orig Client 3'!C22</f>
        <v>4</v>
      </c>
      <c r="D24" s="42">
        <f>+'Orig Client 3'!D22</f>
        <v>34</v>
      </c>
      <c r="E24" s="42">
        <f>+'Orig Client 3'!E22</f>
        <v>2143145</v>
      </c>
      <c r="F24" s="42">
        <f>+'Orig Client 3'!G22</f>
        <v>2</v>
      </c>
      <c r="G24" s="42">
        <f>+'Orig Client 3'!H22</f>
        <v>34</v>
      </c>
      <c r="H24" s="42">
        <f>+'Orig Client 3'!I22</f>
        <v>12562132</v>
      </c>
      <c r="I24" s="42">
        <f>+'Orig Client 3'!K22</f>
        <v>4</v>
      </c>
      <c r="J24" s="42">
        <f>+'Orig Client 3'!L22</f>
        <v>34</v>
      </c>
      <c r="K24" s="42">
        <f>+'Orig Client 3'!M22</f>
        <v>3658965</v>
      </c>
      <c r="L24" s="42">
        <f si="1" t="shared"/>
        <v>102</v>
      </c>
      <c r="M24" s="42">
        <f si="0" t="shared"/>
        <v>18364242</v>
      </c>
      <c r="O24" s="65">
        <f>+'FANF TOTAL'!O24</f>
        <v>65</v>
      </c>
      <c r="P24" s="66">
        <f si="2" t="shared"/>
        <v>6630</v>
      </c>
    </row>
    <row r="25" spans="1:16" x14ac:dyDescent="0.2">
      <c r="A25" s="7" t="s">
        <v>35</v>
      </c>
      <c r="B25" s="27" t="s">
        <v>36</v>
      </c>
      <c r="C25" s="42">
        <f>+'Orig Client 3'!C23</f>
        <v>4</v>
      </c>
      <c r="D25" s="42">
        <f>+'Orig Client 3'!D23</f>
        <v>54</v>
      </c>
      <c r="E25" s="42">
        <f>+'Orig Client 3'!E23</f>
        <v>214316</v>
      </c>
      <c r="F25" s="42">
        <f>+'Orig Client 3'!G23</f>
        <v>4</v>
      </c>
      <c r="G25" s="42">
        <f>+'Orig Client 3'!H23</f>
        <v>54</v>
      </c>
      <c r="H25" s="42">
        <f>+'Orig Client 3'!I23</f>
        <v>5643213</v>
      </c>
      <c r="I25" s="42">
        <f>+'Orig Client 3'!K23</f>
        <v>4</v>
      </c>
      <c r="J25" s="42">
        <f>+'Orig Client 3'!L23</f>
        <v>54</v>
      </c>
      <c r="K25" s="42">
        <f>+'Orig Client 3'!M23</f>
        <v>2587415</v>
      </c>
      <c r="L25" s="42">
        <f si="1" t="shared"/>
        <v>162</v>
      </c>
      <c r="M25" s="42">
        <f si="0" t="shared"/>
        <v>8444944</v>
      </c>
      <c r="O25" s="65">
        <f>+'FANF TOTAL'!O25</f>
        <v>75</v>
      </c>
      <c r="P25" s="66">
        <f si="2" t="shared"/>
        <v>12150</v>
      </c>
    </row>
    <row r="26" spans="1:16" x14ac:dyDescent="0.2">
      <c r="A26" s="7" t="s">
        <v>37</v>
      </c>
      <c r="B26" s="27" t="s">
        <v>38</v>
      </c>
      <c r="C26" s="42">
        <f>+'Orig Client 3'!C24</f>
        <v>3</v>
      </c>
      <c r="D26" s="42">
        <f>+'Orig Client 3'!D24</f>
        <v>25</v>
      </c>
      <c r="E26" s="42">
        <f>+'Orig Client 3'!E24</f>
        <v>16543158</v>
      </c>
      <c r="F26" s="42">
        <f>+'Orig Client 3'!G24</f>
        <v>3</v>
      </c>
      <c r="G26" s="42">
        <f>+'Orig Client 3'!H24</f>
        <v>25</v>
      </c>
      <c r="H26" s="42">
        <f>+'Orig Client 3'!I24</f>
        <v>16543158</v>
      </c>
      <c r="I26" s="42">
        <f>+'Orig Client 3'!K24</f>
        <v>3</v>
      </c>
      <c r="J26" s="42">
        <f>+'Orig Client 3'!L24</f>
        <v>25</v>
      </c>
      <c r="K26" s="42">
        <f>+'Orig Client 3'!M24</f>
        <v>156832</v>
      </c>
      <c r="L26" s="58">
        <f>IF(D26&gt;4001,4001,D26)+IF(G26&gt;4001,4001,G26)+IF(J26&gt;4001,4001,J26)</f>
        <v>75</v>
      </c>
      <c r="M26" s="42">
        <f si="0" t="shared"/>
        <v>33243148</v>
      </c>
      <c r="O26" s="65">
        <f>+'FANF TOTAL'!O26</f>
        <v>85</v>
      </c>
      <c r="P26" s="66">
        <f>ROUND(L26*O26,0)</f>
        <v>6375</v>
      </c>
    </row>
    <row ht="57" r="27" spans="1:16" x14ac:dyDescent="0.2">
      <c r="A27" s="7" t="s">
        <v>73</v>
      </c>
      <c r="B27" s="30" t="s">
        <v>75</v>
      </c>
      <c r="C27" s="42">
        <f>+'Orig Client 3'!C25</f>
        <v>125</v>
      </c>
      <c r="D27" s="42">
        <f>+'Orig Client 3'!D25</f>
        <v>158</v>
      </c>
      <c r="E27" s="42">
        <f>+'Orig Client 3'!E25</f>
        <v>122</v>
      </c>
      <c r="F27" s="42">
        <f>+'Orig Client 3'!G25</f>
        <v>148</v>
      </c>
      <c r="G27" s="42">
        <f>+'Orig Client 3'!H25</f>
        <v>256</v>
      </c>
      <c r="H27" s="42">
        <f>+'Orig Client 3'!I25</f>
        <v>147</v>
      </c>
      <c r="I27" s="42">
        <f>+'Orig Client 3'!K25</f>
        <v>123</v>
      </c>
      <c r="J27" s="42">
        <f>+'Orig Client 3'!L25</f>
        <v>189</v>
      </c>
      <c r="K27" s="42">
        <f>+'Orig Client 3'!M25</f>
        <v>128</v>
      </c>
      <c r="L27" s="42">
        <f ref="L27:L29" si="3" t="shared">D27+G27+J27</f>
        <v>603</v>
      </c>
      <c r="M27" s="42">
        <f si="0" t="shared"/>
        <v>397</v>
      </c>
      <c r="O27" s="65">
        <f>+'FANF TOTAL'!O27</f>
        <v>0</v>
      </c>
      <c r="P27" s="66">
        <f ref="P27" si="4" t="shared">ROUND(L27*O27,0)</f>
        <v>0</v>
      </c>
    </row>
    <row ht="42.75" r="28" spans="1:16" x14ac:dyDescent="0.2">
      <c r="A28" s="7" t="s">
        <v>74</v>
      </c>
      <c r="B28" s="30" t="s">
        <v>76</v>
      </c>
      <c r="C28" s="42">
        <f>+'Orig Client 3'!C26</f>
        <v>147</v>
      </c>
      <c r="D28" s="42">
        <f>+'Orig Client 3'!D26</f>
        <v>159</v>
      </c>
      <c r="E28" s="42">
        <f>+'Orig Client 3'!E26</f>
        <v>123</v>
      </c>
      <c r="F28" s="42">
        <f>+'Orig Client 3'!G26</f>
        <v>169</v>
      </c>
      <c r="G28" s="42">
        <f>+'Orig Client 3'!H26</f>
        <v>167</v>
      </c>
      <c r="H28" s="42">
        <f>+'Orig Client 3'!I26</f>
        <v>135</v>
      </c>
      <c r="I28" s="42">
        <f>+'Orig Client 3'!K26</f>
        <v>129</v>
      </c>
      <c r="J28" s="42">
        <f>+'Orig Client 3'!L26</f>
        <v>148</v>
      </c>
      <c r="K28" s="42">
        <f>+'Orig Client 3'!M26</f>
        <v>165</v>
      </c>
      <c r="L28" s="42">
        <f si="3" t="shared"/>
        <v>474</v>
      </c>
      <c r="M28" s="42">
        <f si="0" t="shared"/>
        <v>423</v>
      </c>
      <c r="O28" s="65">
        <f>+'FANF TOTAL'!O28</f>
        <v>1.5E-3</v>
      </c>
      <c r="P28" s="66">
        <f>ROUND(M28*O28,0)</f>
        <v>1</v>
      </c>
    </row>
    <row ht="15" r="29" spans="1:16" x14ac:dyDescent="0.25">
      <c r="A29" s="70" t="s">
        <v>39</v>
      </c>
      <c r="B29" s="71" t="s">
        <v>2</v>
      </c>
      <c r="C29" s="72">
        <f ref="C29:K29" si="5" t="shared">SUM(C9:C28)</f>
        <v>305</v>
      </c>
      <c r="D29" s="72">
        <f si="5" t="shared"/>
        <v>529</v>
      </c>
      <c r="E29" s="72">
        <f si="5" t="shared"/>
        <v>38254176</v>
      </c>
      <c r="F29" s="72">
        <f si="5" t="shared"/>
        <v>400</v>
      </c>
      <c r="G29" s="72">
        <f si="5" t="shared"/>
        <v>741</v>
      </c>
      <c r="H29" s="72">
        <f si="5" t="shared"/>
        <v>210785222</v>
      </c>
      <c r="I29" s="72">
        <f si="5" t="shared"/>
        <v>355</v>
      </c>
      <c r="J29" s="72">
        <f si="5" t="shared"/>
        <v>579</v>
      </c>
      <c r="K29" s="72">
        <f si="5" t="shared"/>
        <v>11197507</v>
      </c>
      <c r="L29" s="72">
        <f si="3" t="shared"/>
        <v>1849</v>
      </c>
      <c r="M29" s="72">
        <f si="0" t="shared"/>
        <v>260236905</v>
      </c>
      <c r="N29" s="73"/>
      <c r="O29" s="74"/>
      <c r="P29" s="75">
        <f>SUM(P9:P28)</f>
        <v>26714</v>
      </c>
    </row>
    <row ht="15" r="30" spans="1:16" x14ac:dyDescent="0.25">
      <c r="A30" s="8"/>
      <c r="B30" s="7"/>
      <c r="O30" s="16"/>
      <c r="P30" s="19"/>
    </row>
    <row ht="15" r="31" spans="1:16" x14ac:dyDescent="0.25">
      <c r="A31" s="8"/>
      <c r="B31" s="7"/>
      <c r="O31" s="16"/>
      <c r="P31" s="19"/>
    </row>
    <row ht="15" r="32" spans="1:16" x14ac:dyDescent="0.25">
      <c r="A32" s="8"/>
      <c r="B32" s="7"/>
      <c r="O32" s="16"/>
      <c r="P32" s="19"/>
    </row>
    <row ht="15" r="33" spans="1:16" x14ac:dyDescent="0.25">
      <c r="A33" s="5" t="s">
        <v>40</v>
      </c>
      <c r="O33" s="16"/>
      <c r="P33" s="19"/>
    </row>
    <row ht="15" r="34" spans="1:16" x14ac:dyDescent="0.25">
      <c r="A34" s="202" t="s">
        <v>41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O34" s="16"/>
      <c r="P34" s="19"/>
    </row>
    <row customFormat="1" ht="15" r="35" s="12" spans="1:16" x14ac:dyDescent="0.2">
      <c r="A35" s="11" t="s">
        <v>2</v>
      </c>
      <c r="B35" s="11" t="s">
        <v>2</v>
      </c>
      <c r="C35" s="186" t="s">
        <v>3</v>
      </c>
      <c r="D35" s="186"/>
      <c r="E35" s="186"/>
      <c r="F35" s="187" t="s">
        <v>4</v>
      </c>
      <c r="G35" s="186"/>
      <c r="H35" s="186"/>
      <c r="I35" s="187" t="s">
        <v>5</v>
      </c>
      <c r="J35" s="186"/>
      <c r="K35" s="186"/>
      <c r="L35" s="188" t="s">
        <v>6</v>
      </c>
      <c r="M35" s="189"/>
      <c r="O35" s="16"/>
      <c r="P35" s="19"/>
    </row>
    <row customFormat="1" ht="45" r="36" s="12" spans="1:16" x14ac:dyDescent="0.25">
      <c r="A36" s="6" t="s">
        <v>2</v>
      </c>
      <c r="B36" s="26" t="s">
        <v>7</v>
      </c>
      <c r="C36" s="26" t="s">
        <v>63</v>
      </c>
      <c r="D36" s="26" t="s">
        <v>64</v>
      </c>
      <c r="E36" s="26" t="s">
        <v>65</v>
      </c>
      <c r="F36" s="26" t="s">
        <v>63</v>
      </c>
      <c r="G36" s="26" t="s">
        <v>64</v>
      </c>
      <c r="H36" s="26" t="s">
        <v>65</v>
      </c>
      <c r="I36" s="26" t="s">
        <v>63</v>
      </c>
      <c r="J36" s="26" t="s">
        <v>64</v>
      </c>
      <c r="K36" s="26" t="s">
        <v>65</v>
      </c>
      <c r="L36" s="26" t="s">
        <v>66</v>
      </c>
      <c r="M36" s="26" t="s">
        <v>65</v>
      </c>
      <c r="O36" s="67"/>
      <c r="P36" s="67"/>
    </row>
    <row r="37" spans="1:16" x14ac:dyDescent="0.2">
      <c r="A37" s="7" t="s">
        <v>10</v>
      </c>
      <c r="B37" s="27">
        <v>1</v>
      </c>
      <c r="C37" s="42">
        <f>+'Orig Client 3'!C33</f>
        <v>300</v>
      </c>
      <c r="D37" s="42">
        <f>+'Orig Client 3'!D33</f>
        <v>200</v>
      </c>
      <c r="E37" s="42">
        <f>+'Orig Client 3'!E33</f>
        <v>123456</v>
      </c>
      <c r="F37" s="42">
        <f>+'Orig Client 3'!G33</f>
        <v>412</v>
      </c>
      <c r="G37" s="42">
        <f>+'Orig Client 3'!H33</f>
        <v>874</v>
      </c>
      <c r="H37" s="42">
        <f>+'Orig Client 3'!I33</f>
        <v>12348643</v>
      </c>
      <c r="I37" s="42">
        <f>+'Orig Client 3'!K33</f>
        <v>233</v>
      </c>
      <c r="J37" s="42">
        <f>+'Orig Client 3'!L33</f>
        <v>411</v>
      </c>
      <c r="K37" s="42">
        <f>+'Orig Client 3'!M33</f>
        <v>123463</v>
      </c>
      <c r="L37" s="42">
        <f ref="L37:M53" si="6" t="shared">D37+G37+J37</f>
        <v>1485</v>
      </c>
      <c r="M37" s="42">
        <f si="6" t="shared"/>
        <v>12595562</v>
      </c>
      <c r="O37" s="65">
        <f>+'FANF Client 1'!O37</f>
        <v>2</v>
      </c>
      <c r="P37" s="66">
        <f>ROUND(L37*O37,0)</f>
        <v>2970</v>
      </c>
    </row>
    <row r="38" spans="1:16" x14ac:dyDescent="0.2">
      <c r="A38" s="7" t="s">
        <v>11</v>
      </c>
      <c r="B38" s="27">
        <v>2</v>
      </c>
      <c r="C38" s="42">
        <f>+'Orig Client 3'!C34</f>
        <v>200</v>
      </c>
      <c r="D38" s="42">
        <f>+'Orig Client 3'!D34</f>
        <v>300</v>
      </c>
      <c r="E38" s="42">
        <f>+'Orig Client 3'!E34</f>
        <v>654798</v>
      </c>
      <c r="F38" s="42">
        <f>+'Orig Client 3'!G34</f>
        <v>150</v>
      </c>
      <c r="G38" s="42">
        <f>+'Orig Client 3'!H34</f>
        <v>566</v>
      </c>
      <c r="H38" s="42">
        <f>+'Orig Client 3'!I34</f>
        <v>1354316</v>
      </c>
      <c r="I38" s="42">
        <f>+'Orig Client 3'!K34</f>
        <v>123</v>
      </c>
      <c r="J38" s="42">
        <f>+'Orig Client 3'!L34</f>
        <v>231</v>
      </c>
      <c r="K38" s="42">
        <f>+'Orig Client 3'!M34</f>
        <v>149643</v>
      </c>
      <c r="L38" s="42">
        <f si="6" t="shared"/>
        <v>1097</v>
      </c>
      <c r="M38" s="42">
        <f si="6" t="shared"/>
        <v>2158757</v>
      </c>
      <c r="O38" s="65">
        <f>+'FANF Client 1'!O38</f>
        <v>2</v>
      </c>
      <c r="P38" s="66">
        <f ref="P38:P53" si="7" t="shared">ROUND(L38*O38,0)</f>
        <v>2194</v>
      </c>
    </row>
    <row r="39" spans="1:16" x14ac:dyDescent="0.2">
      <c r="A39" s="7" t="s">
        <v>12</v>
      </c>
      <c r="B39" s="27">
        <v>3</v>
      </c>
      <c r="C39" s="42">
        <f>+'Orig Client 3'!C35</f>
        <v>100</v>
      </c>
      <c r="D39" s="42">
        <f>+'Orig Client 3'!D35</f>
        <v>156</v>
      </c>
      <c r="E39" s="42">
        <f>+'Orig Client 3'!E35</f>
        <v>5231621</v>
      </c>
      <c r="F39" s="42">
        <f>+'Orig Client 3'!G35</f>
        <v>35</v>
      </c>
      <c r="G39" s="42">
        <f>+'Orig Client 3'!H35</f>
        <v>24</v>
      </c>
      <c r="H39" s="42">
        <f>+'Orig Client 3'!I35</f>
        <v>1346431</v>
      </c>
      <c r="I39" s="42">
        <f>+'Orig Client 3'!K35</f>
        <v>158</v>
      </c>
      <c r="J39" s="42">
        <f>+'Orig Client 3'!L35</f>
        <v>300</v>
      </c>
      <c r="K39" s="42">
        <f>+'Orig Client 3'!M35</f>
        <v>1341613</v>
      </c>
      <c r="L39" s="42">
        <f si="6" t="shared"/>
        <v>480</v>
      </c>
      <c r="M39" s="42">
        <f si="6" t="shared"/>
        <v>7919665</v>
      </c>
      <c r="O39" s="65">
        <f>+'FANF Client 1'!O39</f>
        <v>2</v>
      </c>
      <c r="P39" s="66">
        <f si="7" t="shared"/>
        <v>960</v>
      </c>
    </row>
    <row r="40" spans="1:16" x14ac:dyDescent="0.2">
      <c r="A40" s="7" t="s">
        <v>13</v>
      </c>
      <c r="B40" s="27">
        <v>4</v>
      </c>
      <c r="C40" s="42">
        <f>+'Orig Client 3'!C36</f>
        <v>52</v>
      </c>
      <c r="D40" s="42">
        <f>+'Orig Client 3'!D36</f>
        <v>25</v>
      </c>
      <c r="E40" s="42">
        <f>+'Orig Client 3'!E36</f>
        <v>5645232</v>
      </c>
      <c r="F40" s="42">
        <f>+'Orig Client 3'!G36</f>
        <v>13</v>
      </c>
      <c r="G40" s="42">
        <f>+'Orig Client 3'!H36</f>
        <v>23</v>
      </c>
      <c r="H40" s="42">
        <f>+'Orig Client 3'!I36</f>
        <v>124163</v>
      </c>
      <c r="I40" s="42">
        <f>+'Orig Client 3'!K36</f>
        <v>12</v>
      </c>
      <c r="J40" s="42">
        <f>+'Orig Client 3'!L36</f>
        <v>60</v>
      </c>
      <c r="K40" s="42">
        <f>+'Orig Client 3'!M36</f>
        <v>26461</v>
      </c>
      <c r="L40" s="42">
        <f si="6" t="shared"/>
        <v>108</v>
      </c>
      <c r="M40" s="42">
        <f si="6" t="shared"/>
        <v>5795856</v>
      </c>
      <c r="O40" s="65">
        <f>+'FANF Client 1'!O40</f>
        <v>2.9</v>
      </c>
      <c r="P40" s="66">
        <f si="7" t="shared"/>
        <v>313</v>
      </c>
    </row>
    <row r="41" spans="1:16" x14ac:dyDescent="0.2">
      <c r="A41" s="7" t="s">
        <v>14</v>
      </c>
      <c r="B41" s="27">
        <v>5</v>
      </c>
      <c r="C41" s="42">
        <f>+'Orig Client 3'!C37</f>
        <v>31</v>
      </c>
      <c r="D41" s="42">
        <f>+'Orig Client 3'!D37</f>
        <v>36</v>
      </c>
      <c r="E41" s="42">
        <f>+'Orig Client 3'!E37</f>
        <v>4361654</v>
      </c>
      <c r="F41" s="42">
        <f>+'Orig Client 3'!G37</f>
        <v>15</v>
      </c>
      <c r="G41" s="42">
        <f>+'Orig Client 3'!H37</f>
        <v>24</v>
      </c>
      <c r="H41" s="42">
        <f>+'Orig Client 3'!I37</f>
        <v>13546131</v>
      </c>
      <c r="I41" s="42">
        <f>+'Orig Client 3'!K37</f>
        <v>35</v>
      </c>
      <c r="J41" s="42">
        <f>+'Orig Client 3'!L37</f>
        <v>90</v>
      </c>
      <c r="K41" s="42">
        <f>+'Orig Client 3'!M37</f>
        <v>3163461</v>
      </c>
      <c r="L41" s="42">
        <f si="6" t="shared"/>
        <v>150</v>
      </c>
      <c r="M41" s="42">
        <f si="6" t="shared"/>
        <v>21071246</v>
      </c>
      <c r="O41" s="65">
        <f>+'FANF Client 1'!O41</f>
        <v>2.9</v>
      </c>
      <c r="P41" s="66">
        <f si="7" t="shared"/>
        <v>435</v>
      </c>
    </row>
    <row r="42" spans="1:16" x14ac:dyDescent="0.2">
      <c r="A42" s="7" t="s">
        <v>15</v>
      </c>
      <c r="B42" s="28" t="s">
        <v>61</v>
      </c>
      <c r="C42" s="42">
        <f>+'Orig Client 3'!C38</f>
        <v>63</v>
      </c>
      <c r="D42" s="42">
        <f>+'Orig Client 3'!D38</f>
        <v>45</v>
      </c>
      <c r="E42" s="42">
        <f>+'Orig Client 3'!E38</f>
        <v>1354563</v>
      </c>
      <c r="F42" s="42">
        <f>+'Orig Client 3'!G38</f>
        <v>65</v>
      </c>
      <c r="G42" s="42">
        <f>+'Orig Client 3'!H38</f>
        <v>120</v>
      </c>
      <c r="H42" s="42">
        <f>+'Orig Client 3'!I38</f>
        <v>16543613</v>
      </c>
      <c r="I42" s="42">
        <f>+'Orig Client 3'!K38</f>
        <v>13</v>
      </c>
      <c r="J42" s="42">
        <f>+'Orig Client 3'!L38</f>
        <v>24</v>
      </c>
      <c r="K42" s="42">
        <f>+'Orig Client 3'!M38</f>
        <v>413164</v>
      </c>
      <c r="L42" s="42">
        <f si="6" t="shared"/>
        <v>189</v>
      </c>
      <c r="M42" s="42">
        <f si="6" t="shared"/>
        <v>18311340</v>
      </c>
      <c r="O42" s="65">
        <f>+'FANF Client 1'!O42</f>
        <v>2.9</v>
      </c>
      <c r="P42" s="66">
        <f si="7" t="shared"/>
        <v>548</v>
      </c>
    </row>
    <row r="43" spans="1:16" x14ac:dyDescent="0.2">
      <c r="A43" s="7" t="s">
        <v>16</v>
      </c>
      <c r="B43" s="29" t="s">
        <v>62</v>
      </c>
      <c r="C43" s="42">
        <f>+'Orig Client 3'!C39</f>
        <v>16</v>
      </c>
      <c r="D43" s="42">
        <f>+'Orig Client 3'!D39</f>
        <v>21</v>
      </c>
      <c r="E43" s="42">
        <f>+'Orig Client 3'!E39</f>
        <v>121513</v>
      </c>
      <c r="F43" s="42">
        <f>+'Orig Client 3'!G39</f>
        <v>15</v>
      </c>
      <c r="G43" s="42">
        <f>+'Orig Client 3'!H39</f>
        <v>32</v>
      </c>
      <c r="H43" s="42">
        <f>+'Orig Client 3'!I39</f>
        <v>13131643</v>
      </c>
      <c r="I43" s="42">
        <f>+'Orig Client 3'!K39</f>
        <v>16</v>
      </c>
      <c r="J43" s="42">
        <f>+'Orig Client 3'!L39</f>
        <v>32</v>
      </c>
      <c r="K43" s="42">
        <f>+'Orig Client 3'!M39</f>
        <v>158633</v>
      </c>
      <c r="L43" s="42">
        <f si="6" t="shared"/>
        <v>85</v>
      </c>
      <c r="M43" s="42">
        <f si="6" t="shared"/>
        <v>13411789</v>
      </c>
      <c r="O43" s="65">
        <f>+'FANF Client 1'!O43</f>
        <v>4</v>
      </c>
      <c r="P43" s="66">
        <f si="7" t="shared"/>
        <v>340</v>
      </c>
    </row>
    <row r="44" spans="1:16" x14ac:dyDescent="0.2">
      <c r="A44" s="7" t="s">
        <v>17</v>
      </c>
      <c r="B44" s="27" t="s">
        <v>18</v>
      </c>
      <c r="C44" s="42">
        <f>+'Orig Client 3'!C40</f>
        <v>5</v>
      </c>
      <c r="D44" s="42">
        <f>+'Orig Client 3'!D40</f>
        <v>36</v>
      </c>
      <c r="E44" s="42">
        <f>+'Orig Client 3'!E40</f>
        <v>1234564</v>
      </c>
      <c r="F44" s="42">
        <f>+'Orig Client 3'!G40</f>
        <v>3</v>
      </c>
      <c r="G44" s="42">
        <f>+'Orig Client 3'!H40</f>
        <v>10</v>
      </c>
      <c r="H44" s="42">
        <f>+'Orig Client 3'!I40</f>
        <v>13131316</v>
      </c>
      <c r="I44" s="42">
        <f>+'Orig Client 3'!K40</f>
        <v>65</v>
      </c>
      <c r="J44" s="42">
        <f>+'Orig Client 3'!L40</f>
        <v>90</v>
      </c>
      <c r="K44" s="42">
        <f>+'Orig Client 3'!M40</f>
        <v>136543</v>
      </c>
      <c r="L44" s="42">
        <f si="6" t="shared"/>
        <v>136</v>
      </c>
      <c r="M44" s="42">
        <f si="6" t="shared"/>
        <v>14502423</v>
      </c>
      <c r="O44" s="65">
        <f>+'FANF Client 1'!O44</f>
        <v>4</v>
      </c>
      <c r="P44" s="66">
        <f si="7" t="shared"/>
        <v>544</v>
      </c>
    </row>
    <row r="45" spans="1:16" x14ac:dyDescent="0.2">
      <c r="A45" s="7" t="s">
        <v>19</v>
      </c>
      <c r="B45" s="27" t="s">
        <v>20</v>
      </c>
      <c r="C45" s="42">
        <f>+'Orig Client 3'!C41</f>
        <v>2</v>
      </c>
      <c r="D45" s="42">
        <f>+'Orig Client 3'!D41</f>
        <v>1</v>
      </c>
      <c r="E45" s="42">
        <f>+'Orig Client 3'!E41</f>
        <v>1313213</v>
      </c>
      <c r="F45" s="42">
        <f>+'Orig Client 3'!G41</f>
        <v>1</v>
      </c>
      <c r="G45" s="42">
        <f>+'Orig Client 3'!H41</f>
        <v>1</v>
      </c>
      <c r="H45" s="42">
        <f>+'Orig Client 3'!I41</f>
        <v>1646466</v>
      </c>
      <c r="I45" s="42">
        <f>+'Orig Client 3'!K41</f>
        <v>1</v>
      </c>
      <c r="J45" s="42">
        <f>+'Orig Client 3'!L41</f>
        <v>1</v>
      </c>
      <c r="K45" s="42">
        <f>+'Orig Client 3'!M41</f>
        <v>31643</v>
      </c>
      <c r="L45" s="42">
        <f si="6" t="shared"/>
        <v>3</v>
      </c>
      <c r="M45" s="42">
        <f si="6" t="shared"/>
        <v>2991322</v>
      </c>
      <c r="O45" s="65">
        <f>+'FANF Client 1'!O45</f>
        <v>6</v>
      </c>
      <c r="P45" s="66">
        <f si="7" t="shared"/>
        <v>18</v>
      </c>
    </row>
    <row r="46" spans="1:16" x14ac:dyDescent="0.2">
      <c r="A46" s="7" t="s">
        <v>21</v>
      </c>
      <c r="B46" s="27" t="s">
        <v>22</v>
      </c>
      <c r="C46" s="42">
        <f>+'Orig Client 3'!C42</f>
        <v>0</v>
      </c>
      <c r="D46" s="42">
        <f>+'Orig Client 3'!D42</f>
        <v>0</v>
      </c>
      <c r="E46" s="42">
        <f>+'Orig Client 3'!E42</f>
        <v>0</v>
      </c>
      <c r="F46" s="42">
        <f>+'Orig Client 3'!G42</f>
        <v>0</v>
      </c>
      <c r="G46" s="42">
        <f>+'Orig Client 3'!H42</f>
        <v>0</v>
      </c>
      <c r="H46" s="42">
        <f>+'Orig Client 3'!I42</f>
        <v>0</v>
      </c>
      <c r="I46" s="42">
        <f>+'Orig Client 3'!K42</f>
        <v>0</v>
      </c>
      <c r="J46" s="42">
        <f>+'Orig Client 3'!L42</f>
        <v>0</v>
      </c>
      <c r="K46" s="42">
        <f>+'Orig Client 3'!M42</f>
        <v>0</v>
      </c>
      <c r="L46" s="42">
        <f si="6" t="shared"/>
        <v>0</v>
      </c>
      <c r="M46" s="42">
        <f si="6" t="shared"/>
        <v>0</v>
      </c>
      <c r="O46" s="65">
        <f>+'FANF Client 1'!O46</f>
        <v>8</v>
      </c>
      <c r="P46" s="66">
        <f si="7" t="shared"/>
        <v>0</v>
      </c>
    </row>
    <row r="47" spans="1:16" x14ac:dyDescent="0.2">
      <c r="A47" s="7" t="s">
        <v>23</v>
      </c>
      <c r="B47" s="27" t="s">
        <v>24</v>
      </c>
      <c r="C47" s="42">
        <f>+'Orig Client 3'!C43</f>
        <v>0</v>
      </c>
      <c r="D47" s="42">
        <f>+'Orig Client 3'!D43</f>
        <v>0</v>
      </c>
      <c r="E47" s="42">
        <f>+'Orig Client 3'!E43</f>
        <v>0</v>
      </c>
      <c r="F47" s="42">
        <f>+'Orig Client 3'!G43</f>
        <v>0</v>
      </c>
      <c r="G47" s="42">
        <f>+'Orig Client 3'!H43</f>
        <v>0</v>
      </c>
      <c r="H47" s="42">
        <f>+'Orig Client 3'!I43</f>
        <v>0</v>
      </c>
      <c r="I47" s="42">
        <f>+'Orig Client 3'!K43</f>
        <v>0</v>
      </c>
      <c r="J47" s="42">
        <f>+'Orig Client 3'!L43</f>
        <v>0</v>
      </c>
      <c r="K47" s="42">
        <f>+'Orig Client 3'!M43</f>
        <v>0</v>
      </c>
      <c r="L47" s="42">
        <f si="6" t="shared"/>
        <v>0</v>
      </c>
      <c r="M47" s="42">
        <f si="6" t="shared"/>
        <v>0</v>
      </c>
      <c r="O47" s="65">
        <f>+'FANF Client 1'!O47</f>
        <v>10</v>
      </c>
      <c r="P47" s="66">
        <f si="7" t="shared"/>
        <v>0</v>
      </c>
    </row>
    <row r="48" spans="1:16" x14ac:dyDescent="0.2">
      <c r="A48" s="7" t="s">
        <v>25</v>
      </c>
      <c r="B48" s="27" t="s">
        <v>26</v>
      </c>
      <c r="C48" s="42">
        <f>+'Orig Client 3'!C44</f>
        <v>0</v>
      </c>
      <c r="D48" s="42">
        <f>+'Orig Client 3'!D44</f>
        <v>0</v>
      </c>
      <c r="E48" s="42">
        <f>+'Orig Client 3'!E44</f>
        <v>0</v>
      </c>
      <c r="F48" s="42">
        <f>+'Orig Client 3'!G44</f>
        <v>0</v>
      </c>
      <c r="G48" s="42">
        <f>+'Orig Client 3'!H44</f>
        <v>0</v>
      </c>
      <c r="H48" s="42">
        <f>+'Orig Client 3'!I44</f>
        <v>0</v>
      </c>
      <c r="I48" s="42">
        <f>+'Orig Client 3'!K44</f>
        <v>0</v>
      </c>
      <c r="J48" s="42">
        <f>+'Orig Client 3'!L44</f>
        <v>0</v>
      </c>
      <c r="K48" s="42">
        <f>+'Orig Client 3'!M44</f>
        <v>0</v>
      </c>
      <c r="L48" s="42">
        <f si="6" t="shared"/>
        <v>0</v>
      </c>
      <c r="M48" s="42">
        <f si="6" t="shared"/>
        <v>0</v>
      </c>
      <c r="O48" s="65">
        <f>+'FANF Client 1'!O48</f>
        <v>14</v>
      </c>
      <c r="P48" s="66">
        <f si="7" t="shared"/>
        <v>0</v>
      </c>
    </row>
    <row r="49" spans="1:16" x14ac:dyDescent="0.2">
      <c r="A49" s="7" t="s">
        <v>27</v>
      </c>
      <c r="B49" s="27" t="s">
        <v>28</v>
      </c>
      <c r="C49" s="42">
        <f>+'Orig Client 3'!C45</f>
        <v>0</v>
      </c>
      <c r="D49" s="42">
        <f>+'Orig Client 3'!D45</f>
        <v>0</v>
      </c>
      <c r="E49" s="42">
        <f>+'Orig Client 3'!E45</f>
        <v>0</v>
      </c>
      <c r="F49" s="42">
        <f>+'Orig Client 3'!G45</f>
        <v>0</v>
      </c>
      <c r="G49" s="42">
        <f>+'Orig Client 3'!H45</f>
        <v>0</v>
      </c>
      <c r="H49" s="42">
        <f>+'Orig Client 3'!I45</f>
        <v>0</v>
      </c>
      <c r="I49" s="42">
        <f>+'Orig Client 3'!K45</f>
        <v>0</v>
      </c>
      <c r="J49" s="42">
        <f>+'Orig Client 3'!L45</f>
        <v>0</v>
      </c>
      <c r="K49" s="42">
        <f>+'Orig Client 3'!M45</f>
        <v>0</v>
      </c>
      <c r="L49" s="42">
        <f si="6" t="shared"/>
        <v>0</v>
      </c>
      <c r="M49" s="42">
        <f si="6" t="shared"/>
        <v>0</v>
      </c>
      <c r="O49" s="65">
        <f>+'FANF Client 1'!O49</f>
        <v>24</v>
      </c>
      <c r="P49" s="66">
        <f si="7" t="shared"/>
        <v>0</v>
      </c>
    </row>
    <row r="50" spans="1:16" x14ac:dyDescent="0.2">
      <c r="A50" s="7" t="s">
        <v>29</v>
      </c>
      <c r="B50" s="27" t="s">
        <v>30</v>
      </c>
      <c r="C50" s="42">
        <f>+'Orig Client 3'!C46</f>
        <v>0</v>
      </c>
      <c r="D50" s="42">
        <f>+'Orig Client 3'!D46</f>
        <v>0</v>
      </c>
      <c r="E50" s="42">
        <f>+'Orig Client 3'!E46</f>
        <v>0</v>
      </c>
      <c r="F50" s="42">
        <f>+'Orig Client 3'!G46</f>
        <v>0</v>
      </c>
      <c r="G50" s="42">
        <f>+'Orig Client 3'!H46</f>
        <v>0</v>
      </c>
      <c r="H50" s="42">
        <f>+'Orig Client 3'!I46</f>
        <v>0</v>
      </c>
      <c r="I50" s="42">
        <f>+'Orig Client 3'!K46</f>
        <v>0</v>
      </c>
      <c r="J50" s="42">
        <f>+'Orig Client 3'!L46</f>
        <v>0</v>
      </c>
      <c r="K50" s="42">
        <f>+'Orig Client 3'!M46</f>
        <v>0</v>
      </c>
      <c r="L50" s="42">
        <f si="6" t="shared"/>
        <v>0</v>
      </c>
      <c r="M50" s="42">
        <f si="6" t="shared"/>
        <v>0</v>
      </c>
      <c r="O50" s="65">
        <f>+'FANF Client 1'!O50</f>
        <v>32</v>
      </c>
      <c r="P50" s="66">
        <f si="7" t="shared"/>
        <v>0</v>
      </c>
    </row>
    <row r="51" spans="1:16" x14ac:dyDescent="0.2">
      <c r="A51" s="7" t="s">
        <v>31</v>
      </c>
      <c r="B51" s="27" t="s">
        <v>32</v>
      </c>
      <c r="C51" s="42">
        <f>+'Orig Client 3'!C47</f>
        <v>0</v>
      </c>
      <c r="D51" s="42">
        <f>+'Orig Client 3'!D47</f>
        <v>0</v>
      </c>
      <c r="E51" s="42">
        <f>+'Orig Client 3'!E47</f>
        <v>0</v>
      </c>
      <c r="F51" s="42">
        <f>+'Orig Client 3'!G47</f>
        <v>0</v>
      </c>
      <c r="G51" s="42">
        <f>+'Orig Client 3'!H47</f>
        <v>0</v>
      </c>
      <c r="H51" s="42">
        <f>+'Orig Client 3'!I47</f>
        <v>0</v>
      </c>
      <c r="I51" s="42">
        <f>+'Orig Client 3'!K47</f>
        <v>0</v>
      </c>
      <c r="J51" s="42">
        <f>+'Orig Client 3'!L47</f>
        <v>0</v>
      </c>
      <c r="K51" s="42">
        <f>+'Orig Client 3'!M47</f>
        <v>0</v>
      </c>
      <c r="L51" s="42">
        <f si="6" t="shared"/>
        <v>0</v>
      </c>
      <c r="M51" s="42">
        <f si="6" t="shared"/>
        <v>0</v>
      </c>
      <c r="O51" s="65">
        <f>+'FANF Client 1'!O51</f>
        <v>40</v>
      </c>
      <c r="P51" s="66">
        <f>ROUND(L51*O51,0)</f>
        <v>0</v>
      </c>
    </row>
    <row r="52" spans="1:16" x14ac:dyDescent="0.2">
      <c r="A52" s="7" t="s">
        <v>33</v>
      </c>
      <c r="B52" s="27" t="s">
        <v>34</v>
      </c>
      <c r="C52" s="42">
        <f>+'Orig Client 3'!C48</f>
        <v>0</v>
      </c>
      <c r="D52" s="42">
        <f>+'Orig Client 3'!D48</f>
        <v>0</v>
      </c>
      <c r="E52" s="42">
        <f>+'Orig Client 3'!E48</f>
        <v>0</v>
      </c>
      <c r="F52" s="42">
        <f>+'Orig Client 3'!G48</f>
        <v>0</v>
      </c>
      <c r="G52" s="42">
        <f>+'Orig Client 3'!H48</f>
        <v>0</v>
      </c>
      <c r="H52" s="42">
        <f>+'Orig Client 3'!I48</f>
        <v>0</v>
      </c>
      <c r="I52" s="42">
        <f>+'Orig Client 3'!K48</f>
        <v>0</v>
      </c>
      <c r="J52" s="42">
        <f>+'Orig Client 3'!L48</f>
        <v>0</v>
      </c>
      <c r="K52" s="42">
        <f>+'Orig Client 3'!M48</f>
        <v>0</v>
      </c>
      <c r="L52" s="42">
        <f si="6" t="shared"/>
        <v>0</v>
      </c>
      <c r="M52" s="42">
        <f si="6" t="shared"/>
        <v>0</v>
      </c>
      <c r="O52" s="65">
        <f>+'FANF Client 1'!O52</f>
        <v>50</v>
      </c>
      <c r="P52" s="66">
        <f si="7" t="shared"/>
        <v>0</v>
      </c>
    </row>
    <row r="53" spans="1:16" x14ac:dyDescent="0.2">
      <c r="A53" s="7" t="s">
        <v>35</v>
      </c>
      <c r="B53" s="27" t="s">
        <v>36</v>
      </c>
      <c r="C53" s="42">
        <f>+'Orig Client 3'!C49</f>
        <v>0</v>
      </c>
      <c r="D53" s="42">
        <f>+'Orig Client 3'!D49</f>
        <v>0</v>
      </c>
      <c r="E53" s="42">
        <f>+'Orig Client 3'!E49</f>
        <v>0</v>
      </c>
      <c r="F53" s="42">
        <f>+'Orig Client 3'!G49</f>
        <v>0</v>
      </c>
      <c r="G53" s="42">
        <f>+'Orig Client 3'!H49</f>
        <v>0</v>
      </c>
      <c r="H53" s="42">
        <f>+'Orig Client 3'!I49</f>
        <v>0</v>
      </c>
      <c r="I53" s="42">
        <f>+'Orig Client 3'!K49</f>
        <v>0</v>
      </c>
      <c r="J53" s="42">
        <f>+'Orig Client 3'!L49</f>
        <v>0</v>
      </c>
      <c r="K53" s="42">
        <f>+'Orig Client 3'!M49</f>
        <v>0</v>
      </c>
      <c r="L53" s="42">
        <f si="6" t="shared"/>
        <v>0</v>
      </c>
      <c r="M53" s="42">
        <f si="6" t="shared"/>
        <v>0</v>
      </c>
      <c r="O53" s="65">
        <f>+'FANF Client 1'!O53</f>
        <v>60</v>
      </c>
      <c r="P53" s="66">
        <f si="7" t="shared"/>
        <v>0</v>
      </c>
    </row>
    <row r="54" spans="1:16" x14ac:dyDescent="0.2">
      <c r="A54" s="7" t="s">
        <v>37</v>
      </c>
      <c r="B54" s="27" t="s">
        <v>38</v>
      </c>
      <c r="C54" s="42">
        <f>+'Orig Client 3'!C50</f>
        <v>1</v>
      </c>
      <c r="D54" s="42">
        <f>+'Orig Client 3'!D50</f>
        <v>1</v>
      </c>
      <c r="E54" s="42">
        <f>+'Orig Client 3'!E50</f>
        <v>13654674</v>
      </c>
      <c r="F54" s="42">
        <f>+'Orig Client 3'!G50</f>
        <v>2</v>
      </c>
      <c r="G54" s="42">
        <f>+'Orig Client 3'!H50</f>
        <v>1</v>
      </c>
      <c r="H54" s="42">
        <f>+'Orig Client 3'!I50</f>
        <v>31316416</v>
      </c>
      <c r="I54" s="42">
        <f>+'Orig Client 3'!K50</f>
        <v>2</v>
      </c>
      <c r="J54" s="42">
        <f>+'Orig Client 3'!L50</f>
        <v>2</v>
      </c>
      <c r="K54" s="42">
        <f>+'Orig Client 3'!M50</f>
        <v>1324643</v>
      </c>
      <c r="L54" s="42">
        <f>IF(D54&gt;4001,4001,D54)+IF(G54&gt;4001,4001,G54)+IF(J54&gt;4001,4001,J54)</f>
        <v>4</v>
      </c>
      <c r="M54" s="42">
        <f ref="M54:M56" si="8" t="shared">E54+H54+K54</f>
        <v>46295733</v>
      </c>
      <c r="O54" s="65">
        <f>+'FANF Client 1'!O54</f>
        <v>65</v>
      </c>
      <c r="P54" s="66">
        <f>ROUND(L54*O54,0)</f>
        <v>260</v>
      </c>
    </row>
    <row ht="57" r="55" spans="1:16" x14ac:dyDescent="0.2">
      <c r="A55" s="7" t="s">
        <v>73</v>
      </c>
      <c r="B55" s="30" t="s">
        <v>75</v>
      </c>
      <c r="C55" s="42">
        <f>+'Orig Client 3'!C51</f>
        <v>321</v>
      </c>
      <c r="D55" s="42">
        <f>+'Orig Client 3'!D51</f>
        <v>235</v>
      </c>
      <c r="E55" s="42">
        <f>+'Orig Client 3'!E51</f>
        <v>11349843</v>
      </c>
      <c r="F55" s="42">
        <f>+'Orig Client 3'!G51</f>
        <v>365</v>
      </c>
      <c r="G55" s="42">
        <f>+'Orig Client 3'!H51</f>
        <v>321</v>
      </c>
      <c r="H55" s="42">
        <f>+'Orig Client 3'!I51</f>
        <v>1125613</v>
      </c>
      <c r="I55" s="42">
        <f>+'Orig Client 3'!K51</f>
        <v>365</v>
      </c>
      <c r="J55" s="42">
        <f>+'Orig Client 3'!L51</f>
        <v>256</v>
      </c>
      <c r="K55" s="42">
        <f>+'Orig Client 3'!M51</f>
        <v>413131036</v>
      </c>
      <c r="L55" s="42">
        <f ref="L55:L57" si="9" t="shared">D55+G55+J55</f>
        <v>812</v>
      </c>
      <c r="M55" s="42">
        <f si="8" t="shared"/>
        <v>425606492</v>
      </c>
      <c r="O55" s="65">
        <f>+'FANF Client 1'!O55</f>
        <v>0</v>
      </c>
      <c r="P55" s="66">
        <f ref="P55" si="10" t="shared">ROUND(L55*O55,0)</f>
        <v>0</v>
      </c>
    </row>
    <row ht="42.75" r="56" spans="1:16" x14ac:dyDescent="0.2">
      <c r="A56" s="7" t="s">
        <v>74</v>
      </c>
      <c r="B56" s="30" t="s">
        <v>76</v>
      </c>
      <c r="C56" s="42">
        <f>+'Orig Client 3'!C52</f>
        <v>698</v>
      </c>
      <c r="D56" s="42">
        <f>+'Orig Client 3'!D52</f>
        <v>165</v>
      </c>
      <c r="E56" s="42">
        <f>+'Orig Client 3'!E52</f>
        <v>16546434</v>
      </c>
      <c r="F56" s="42">
        <f>+'Orig Client 3'!G52</f>
        <v>256</v>
      </c>
      <c r="G56" s="42">
        <f>+'Orig Client 3'!H52</f>
        <v>145</v>
      </c>
      <c r="H56" s="42">
        <f>+'Orig Client 3'!I52</f>
        <v>131613</v>
      </c>
      <c r="I56" s="42">
        <f>+'Orig Client 3'!K52</f>
        <v>132</v>
      </c>
      <c r="J56" s="42">
        <f>+'Orig Client 3'!L52</f>
        <v>365</v>
      </c>
      <c r="K56" s="42">
        <f>+'Orig Client 3'!M52</f>
        <v>13431364</v>
      </c>
      <c r="L56" s="42">
        <f si="9" t="shared"/>
        <v>675</v>
      </c>
      <c r="M56" s="42">
        <f si="8" t="shared"/>
        <v>30109411</v>
      </c>
      <c r="O56" s="65">
        <f>+'FANF Client 1'!O56</f>
        <v>1.5E-3</v>
      </c>
      <c r="P56" s="66">
        <f>ROUND(M56*O56,0)</f>
        <v>45164</v>
      </c>
    </row>
    <row ht="15" r="57" spans="1:16" x14ac:dyDescent="0.25">
      <c r="A57" s="76" t="s">
        <v>42</v>
      </c>
      <c r="B57" s="77" t="s">
        <v>2</v>
      </c>
      <c r="C57" s="55">
        <f ref="C57:K57" si="11" t="shared">SUM(C37:C56)</f>
        <v>1789</v>
      </c>
      <c r="D57" s="55">
        <f si="11" t="shared"/>
        <v>1221</v>
      </c>
      <c r="E57" s="55">
        <f si="11" t="shared"/>
        <v>61591565</v>
      </c>
      <c r="F57" s="55">
        <f si="11" t="shared"/>
        <v>1332</v>
      </c>
      <c r="G57" s="55">
        <f si="11" t="shared"/>
        <v>2141</v>
      </c>
      <c r="H57" s="55">
        <f si="11" t="shared"/>
        <v>105746364</v>
      </c>
      <c r="I57" s="55">
        <f si="11" t="shared"/>
        <v>1155</v>
      </c>
      <c r="J57" s="55">
        <f si="11" t="shared"/>
        <v>1862</v>
      </c>
      <c r="K57" s="55">
        <f si="11" t="shared"/>
        <v>433431667</v>
      </c>
      <c r="L57" s="55">
        <f si="9" t="shared"/>
        <v>5224</v>
      </c>
      <c r="M57" s="55">
        <f>E57+H57+K57</f>
        <v>600769596</v>
      </c>
      <c r="N57" s="78"/>
      <c r="O57" s="74"/>
      <c r="P57" s="75">
        <f>SUM(P37:P56)</f>
        <v>53746</v>
      </c>
    </row>
    <row ht="15" r="58" spans="1:16" x14ac:dyDescent="0.25">
      <c r="A58" s="8"/>
      <c r="B58" s="7"/>
      <c r="O58" s="16"/>
      <c r="P58" s="19"/>
    </row>
    <row ht="15" r="59" spans="1:16" x14ac:dyDescent="0.25">
      <c r="A59" s="8"/>
      <c r="B59" s="7"/>
      <c r="O59" s="16"/>
      <c r="P59" s="19"/>
    </row>
    <row ht="15" r="60" spans="1:16" x14ac:dyDescent="0.25">
      <c r="A60" s="8"/>
      <c r="B60" s="7"/>
      <c r="O60" s="16"/>
      <c r="P60" s="19"/>
    </row>
    <row ht="15" r="61" spans="1:16" x14ac:dyDescent="0.25">
      <c r="A61" s="5" t="s">
        <v>43</v>
      </c>
      <c r="O61" s="16"/>
      <c r="P61" s="19"/>
    </row>
    <row ht="15" r="62" spans="1:16" x14ac:dyDescent="0.25">
      <c r="A62" s="201" t="s">
        <v>81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</row>
    <row customFormat="1" ht="15" r="63" s="13" spans="1:16" x14ac:dyDescent="0.2">
      <c r="A63" s="6" t="s">
        <v>2</v>
      </c>
      <c r="B63" s="6" t="s">
        <v>2</v>
      </c>
      <c r="C63" s="186" t="s">
        <v>3</v>
      </c>
      <c r="D63" s="186"/>
      <c r="E63" s="186"/>
      <c r="F63" s="187" t="s">
        <v>4</v>
      </c>
      <c r="G63" s="186"/>
      <c r="H63" s="186"/>
      <c r="I63" s="187" t="s">
        <v>5</v>
      </c>
      <c r="J63" s="186"/>
      <c r="K63" s="186"/>
      <c r="L63" s="188" t="s">
        <v>6</v>
      </c>
      <c r="M63" s="189"/>
      <c r="O63" s="16"/>
      <c r="P63" s="19"/>
    </row>
    <row customFormat="1" ht="30" r="64" s="13" spans="1:16" x14ac:dyDescent="0.25">
      <c r="A64" s="6" t="s">
        <v>2</v>
      </c>
      <c r="B64" s="26" t="s">
        <v>44</v>
      </c>
      <c r="C64" s="26" t="s">
        <v>63</v>
      </c>
      <c r="D64" s="168"/>
      <c r="E64" s="26" t="s">
        <v>65</v>
      </c>
      <c r="F64" s="26" t="s">
        <v>63</v>
      </c>
      <c r="G64" s="168"/>
      <c r="H64" s="26" t="s">
        <v>65</v>
      </c>
      <c r="I64" s="26" t="s">
        <v>63</v>
      </c>
      <c r="J64" s="168"/>
      <c r="K64" s="26" t="s">
        <v>65</v>
      </c>
      <c r="L64" s="168"/>
      <c r="M64" s="26" t="s">
        <v>65</v>
      </c>
      <c r="O64" s="18"/>
      <c r="P64" s="18"/>
    </row>
    <row r="65" spans="1:16" x14ac:dyDescent="0.2">
      <c r="A65" s="7" t="s">
        <v>10</v>
      </c>
      <c r="B65" s="7" t="s">
        <v>77</v>
      </c>
      <c r="C65" s="42">
        <f>+'Orig Client 3'!C59</f>
        <v>123</v>
      </c>
      <c r="D65" s="42"/>
      <c r="E65" s="42">
        <f>+'Orig Client 3'!D59</f>
        <v>12316</v>
      </c>
      <c r="F65" s="42">
        <f>+'Orig Client 3'!G59</f>
        <v>123</v>
      </c>
      <c r="G65" s="42"/>
      <c r="H65" s="42">
        <f>+'Orig Client 3'!H59</f>
        <v>146764</v>
      </c>
      <c r="I65" s="42">
        <f>+'Orig Client 3'!K59</f>
        <v>165</v>
      </c>
      <c r="J65" s="42"/>
      <c r="K65" s="42">
        <f>+'Orig Client 3'!L59</f>
        <v>1234643</v>
      </c>
      <c r="L65" s="42"/>
      <c r="M65" s="42">
        <f>E65+H65+K65</f>
        <v>1393723</v>
      </c>
      <c r="O65" s="65">
        <f>+'FANF TOTAL'!O65</f>
        <v>0</v>
      </c>
      <c r="P65" s="66">
        <f ref="P65:P79" si="12" t="shared">ROUND((C65+F65+I65)*O65,0)</f>
        <v>0</v>
      </c>
    </row>
    <row r="66" spans="1:16" x14ac:dyDescent="0.2">
      <c r="A66" s="7" t="s">
        <v>11</v>
      </c>
      <c r="B66" s="7" t="s">
        <v>78</v>
      </c>
      <c r="C66" s="42">
        <f>+'Orig Client 3'!C60</f>
        <v>561</v>
      </c>
      <c r="D66" s="42"/>
      <c r="E66" s="42">
        <f>+'Orig Client 3'!D60</f>
        <v>13165</v>
      </c>
      <c r="F66" s="42">
        <f>+'Orig Client 3'!G60</f>
        <v>123</v>
      </c>
      <c r="G66" s="42"/>
      <c r="H66" s="42">
        <f>+'Orig Client 3'!H60</f>
        <v>131646</v>
      </c>
      <c r="I66" s="42">
        <f>+'Orig Client 3'!K60</f>
        <v>431</v>
      </c>
      <c r="J66" s="42"/>
      <c r="K66" s="42">
        <f>+'Orig Client 3'!L60</f>
        <v>149865</v>
      </c>
      <c r="L66" s="42"/>
      <c r="M66" s="42">
        <f ref="M66:M79" si="13" t="shared">E66+H66+K66</f>
        <v>294676</v>
      </c>
      <c r="O66" s="65">
        <f>+'FANF TOTAL'!O66</f>
        <v>1.5E-3</v>
      </c>
      <c r="P66" s="66">
        <f>M66*O66</f>
        <v>442.01400000000001</v>
      </c>
    </row>
    <row r="67" spans="1:16" x14ac:dyDescent="0.2">
      <c r="A67" s="7" t="s">
        <v>12</v>
      </c>
      <c r="B67" s="7" t="s">
        <v>79</v>
      </c>
      <c r="C67" s="42">
        <f>+'Orig Client 3'!C61</f>
        <v>123</v>
      </c>
      <c r="D67" s="42"/>
      <c r="E67" s="42">
        <f>+'Orig Client 3'!D61</f>
        <v>46431</v>
      </c>
      <c r="F67" s="42">
        <f>+'Orig Client 3'!G61</f>
        <v>12</v>
      </c>
      <c r="G67" s="42"/>
      <c r="H67" s="42">
        <f>+'Orig Client 3'!H61</f>
        <v>1369431</v>
      </c>
      <c r="I67" s="42">
        <f>+'Orig Client 3'!K61</f>
        <v>746</v>
      </c>
      <c r="J67" s="42"/>
      <c r="K67" s="42">
        <f>+'Orig Client 3'!L61</f>
        <v>131346</v>
      </c>
      <c r="L67" s="42"/>
      <c r="M67" s="42">
        <f si="13" t="shared"/>
        <v>1547208</v>
      </c>
      <c r="O67" s="65">
        <f>+'FANF TOTAL'!O67</f>
        <v>7</v>
      </c>
      <c r="P67" s="66">
        <f si="12" t="shared"/>
        <v>6167</v>
      </c>
    </row>
    <row r="68" spans="1:16" x14ac:dyDescent="0.2">
      <c r="A68" s="7" t="s">
        <v>13</v>
      </c>
      <c r="B68" s="7" t="s">
        <v>45</v>
      </c>
      <c r="C68" s="42">
        <f>+'Orig Client 3'!C62</f>
        <v>12</v>
      </c>
      <c r="D68" s="42"/>
      <c r="E68" s="42">
        <f>+'Orig Client 3'!D62</f>
        <v>13164</v>
      </c>
      <c r="F68" s="42">
        <f>+'Orig Client 3'!G62</f>
        <v>31</v>
      </c>
      <c r="G68" s="42"/>
      <c r="H68" s="42">
        <f>+'Orig Client 3'!H62</f>
        <v>34611</v>
      </c>
      <c r="I68" s="42">
        <f>+'Orig Client 3'!K62</f>
        <v>13</v>
      </c>
      <c r="J68" s="42"/>
      <c r="K68" s="42">
        <f>+'Orig Client 3'!L62</f>
        <v>131346</v>
      </c>
      <c r="L68" s="42"/>
      <c r="M68" s="42">
        <f si="13" t="shared"/>
        <v>179121</v>
      </c>
      <c r="O68" s="65">
        <f>+'FANF TOTAL'!O68</f>
        <v>9</v>
      </c>
      <c r="P68" s="66">
        <f si="12" t="shared"/>
        <v>504</v>
      </c>
    </row>
    <row r="69" spans="1:16" x14ac:dyDescent="0.2">
      <c r="A69" s="7" t="s">
        <v>14</v>
      </c>
      <c r="B69" s="7" t="s">
        <v>46</v>
      </c>
      <c r="C69" s="42">
        <f>+'Orig Client 3'!C63</f>
        <v>332</v>
      </c>
      <c r="D69" s="42"/>
      <c r="E69" s="42">
        <f>+'Orig Client 3'!D63</f>
        <v>13131</v>
      </c>
      <c r="F69" s="42">
        <f>+'Orig Client 3'!G63</f>
        <v>1</v>
      </c>
      <c r="G69" s="42"/>
      <c r="H69" s="42">
        <f>+'Orig Client 3'!H63</f>
        <v>1346</v>
      </c>
      <c r="I69" s="42">
        <f>+'Orig Client 3'!K63</f>
        <v>464</v>
      </c>
      <c r="J69" s="42"/>
      <c r="K69" s="42">
        <f>+'Orig Client 3'!L63</f>
        <v>131646</v>
      </c>
      <c r="L69" s="42"/>
      <c r="M69" s="42">
        <f si="13" t="shared"/>
        <v>146123</v>
      </c>
      <c r="O69" s="65">
        <f>+'FANF TOTAL'!O69</f>
        <v>15</v>
      </c>
      <c r="P69" s="66">
        <f si="12" t="shared"/>
        <v>11955</v>
      </c>
    </row>
    <row r="70" spans="1:16" x14ac:dyDescent="0.2">
      <c r="A70" s="7" t="s">
        <v>15</v>
      </c>
      <c r="B70" s="7" t="s">
        <v>47</v>
      </c>
      <c r="C70" s="42">
        <f>+'Orig Client 3'!C64</f>
        <v>15</v>
      </c>
      <c r="D70" s="42"/>
      <c r="E70" s="42">
        <f>+'Orig Client 3'!D64</f>
        <v>46431</v>
      </c>
      <c r="F70" s="42">
        <f>+'Orig Client 3'!G64</f>
        <v>56</v>
      </c>
      <c r="G70" s="42"/>
      <c r="H70" s="42">
        <f>+'Orig Client 3'!H64</f>
        <v>134643</v>
      </c>
      <c r="I70" s="42">
        <f>+'Orig Client 3'!K64</f>
        <v>131</v>
      </c>
      <c r="J70" s="42"/>
      <c r="K70" s="42">
        <f>+'Orig Client 3'!L64</f>
        <v>1316431</v>
      </c>
      <c r="L70" s="42"/>
      <c r="M70" s="42">
        <f si="13" t="shared"/>
        <v>1497505</v>
      </c>
      <c r="O70" s="65">
        <f>+'FANF TOTAL'!O70</f>
        <v>45</v>
      </c>
      <c r="P70" s="66">
        <f si="12" t="shared"/>
        <v>9090</v>
      </c>
    </row>
    <row r="71" spans="1:16" x14ac:dyDescent="0.2">
      <c r="A71" s="7" t="s">
        <v>16</v>
      </c>
      <c r="B71" s="7" t="s">
        <v>48</v>
      </c>
      <c r="C71" s="42">
        <f>+'Orig Client 3'!C65</f>
        <v>13</v>
      </c>
      <c r="D71" s="42"/>
      <c r="E71" s="42">
        <f>+'Orig Client 3'!D65</f>
        <v>13164</v>
      </c>
      <c r="F71" s="42">
        <f>+'Orig Client 3'!G65</f>
        <v>31</v>
      </c>
      <c r="G71" s="42"/>
      <c r="H71" s="42">
        <f>+'Orig Client 3'!H65</f>
        <v>13464</v>
      </c>
      <c r="I71" s="42">
        <f>+'Orig Client 3'!K65</f>
        <v>461</v>
      </c>
      <c r="J71" s="42"/>
      <c r="K71" s="42">
        <f>+'Orig Client 3'!L65</f>
        <v>1316313</v>
      </c>
      <c r="L71" s="42"/>
      <c r="M71" s="42">
        <f si="13" t="shared"/>
        <v>1342941</v>
      </c>
      <c r="O71" s="65">
        <v>160</v>
      </c>
      <c r="P71" s="66">
        <f si="12" t="shared"/>
        <v>80800</v>
      </c>
    </row>
    <row r="72" spans="1:16" x14ac:dyDescent="0.2">
      <c r="A72" s="7" t="s">
        <v>17</v>
      </c>
      <c r="B72" s="7" t="s">
        <v>49</v>
      </c>
      <c r="C72" s="42">
        <f>+'Orig Client 3'!C66</f>
        <v>13</v>
      </c>
      <c r="D72" s="42"/>
      <c r="E72" s="42">
        <f>+'Orig Client 3'!D66</f>
        <v>134646</v>
      </c>
      <c r="F72" s="42">
        <f>+'Orig Client 3'!G66</f>
        <v>31</v>
      </c>
      <c r="G72" s="42"/>
      <c r="H72" s="42">
        <f>+'Orig Client 3'!H66</f>
        <v>1316463</v>
      </c>
      <c r="I72" s="42">
        <f>+'Orig Client 3'!K66</f>
        <v>13</v>
      </c>
      <c r="J72" s="42"/>
      <c r="K72" s="42">
        <f>+'Orig Client 3'!L66</f>
        <v>1313136</v>
      </c>
      <c r="L72" s="42"/>
      <c r="M72" s="42">
        <f si="13" t="shared"/>
        <v>2764245</v>
      </c>
      <c r="O72" s="65">
        <v>450</v>
      </c>
      <c r="P72" s="66">
        <f si="12" t="shared"/>
        <v>25650</v>
      </c>
    </row>
    <row r="73" spans="1:16" x14ac:dyDescent="0.2">
      <c r="A73" s="7" t="s">
        <v>19</v>
      </c>
      <c r="B73" s="7" t="s">
        <v>50</v>
      </c>
      <c r="C73" s="42">
        <f>+'Orig Client 3'!C67</f>
        <v>5</v>
      </c>
      <c r="D73" s="42"/>
      <c r="E73" s="42">
        <f>+'Orig Client 3'!D67</f>
        <v>131316</v>
      </c>
      <c r="F73" s="42">
        <f>+'Orig Client 3'!G67</f>
        <v>6</v>
      </c>
      <c r="G73" s="42"/>
      <c r="H73" s="42">
        <f>+'Orig Client 3'!H67</f>
        <v>13464</v>
      </c>
      <c r="I73" s="42">
        <f>+'Orig Client 3'!K67</f>
        <v>1</v>
      </c>
      <c r="J73" s="42"/>
      <c r="K73" s="42">
        <f>+'Orig Client 3'!L67</f>
        <v>131346</v>
      </c>
      <c r="L73" s="42"/>
      <c r="M73" s="42">
        <f si="13" t="shared"/>
        <v>276126</v>
      </c>
      <c r="O73" s="65">
        <v>1000</v>
      </c>
      <c r="P73" s="66">
        <f si="12" t="shared"/>
        <v>12000</v>
      </c>
    </row>
    <row r="74" spans="1:16" x14ac:dyDescent="0.2">
      <c r="A74" s="7" t="s">
        <v>21</v>
      </c>
      <c r="B74" s="7" t="s">
        <v>51</v>
      </c>
      <c r="C74" s="42">
        <f>+'Orig Client 3'!C68</f>
        <v>1</v>
      </c>
      <c r="D74" s="42"/>
      <c r="E74" s="42">
        <f>+'Orig Client 3'!D68</f>
        <v>13164</v>
      </c>
      <c r="F74" s="42">
        <f>+'Orig Client 3'!G68</f>
        <v>31</v>
      </c>
      <c r="G74" s="42"/>
      <c r="H74" s="42">
        <f>+'Orig Client 3'!H68</f>
        <v>1343460</v>
      </c>
      <c r="I74" s="42">
        <f>+'Orig Client 3'!K68</f>
        <v>1</v>
      </c>
      <c r="J74" s="42"/>
      <c r="K74" s="42">
        <f>+'Orig Client 3'!L68</f>
        <v>131316</v>
      </c>
      <c r="L74" s="42"/>
      <c r="M74" s="42">
        <f si="13" t="shared"/>
        <v>1487940</v>
      </c>
      <c r="O74" s="65">
        <v>2000</v>
      </c>
      <c r="P74" s="66">
        <f si="12" t="shared"/>
        <v>66000</v>
      </c>
    </row>
    <row r="75" spans="1:16" x14ac:dyDescent="0.2">
      <c r="A75" s="7" t="s">
        <v>23</v>
      </c>
      <c r="B75" s="7" t="s">
        <v>52</v>
      </c>
      <c r="C75" s="42">
        <f>+'Orig Client 3'!C69</f>
        <v>1</v>
      </c>
      <c r="D75" s="42"/>
      <c r="E75" s="42">
        <f>+'Orig Client 3'!D69</f>
        <v>46431</v>
      </c>
      <c r="F75" s="42">
        <f>+'Orig Client 3'!G69</f>
        <v>31</v>
      </c>
      <c r="G75" s="42"/>
      <c r="H75" s="42">
        <f>+'Orig Client 3'!H69</f>
        <v>137613</v>
      </c>
      <c r="I75" s="42">
        <f>+'Orig Client 3'!K69</f>
        <v>1</v>
      </c>
      <c r="J75" s="42"/>
      <c r="K75" s="42">
        <f>+'Orig Client 3'!L69</f>
        <v>164366</v>
      </c>
      <c r="L75" s="42"/>
      <c r="M75" s="42">
        <f si="13" t="shared"/>
        <v>348410</v>
      </c>
      <c r="O75" s="65">
        <v>4000</v>
      </c>
      <c r="P75" s="66">
        <f si="12" t="shared"/>
        <v>132000</v>
      </c>
    </row>
    <row r="76" spans="1:16" x14ac:dyDescent="0.2">
      <c r="A76" s="7" t="s">
        <v>25</v>
      </c>
      <c r="B76" s="7" t="s">
        <v>53</v>
      </c>
      <c r="C76" s="42">
        <f>+'Orig Client 3'!C70</f>
        <v>1</v>
      </c>
      <c r="D76" s="42"/>
      <c r="E76" s="42">
        <f>+'Orig Client 3'!D70</f>
        <v>13164</v>
      </c>
      <c r="F76" s="42">
        <f>+'Orig Client 3'!G70</f>
        <v>31</v>
      </c>
      <c r="G76" s="42"/>
      <c r="H76" s="42">
        <f>+'Orig Client 3'!H70</f>
        <v>1336136</v>
      </c>
      <c r="I76" s="42">
        <f>+'Orig Client 3'!K70</f>
        <v>1</v>
      </c>
      <c r="J76" s="42"/>
      <c r="K76" s="42">
        <f>+'Orig Client 3'!L70</f>
        <v>1316431</v>
      </c>
      <c r="L76" s="42"/>
      <c r="M76" s="42">
        <f si="13" t="shared"/>
        <v>2665731</v>
      </c>
      <c r="O76" s="65">
        <v>8000</v>
      </c>
      <c r="P76" s="66">
        <f si="12" t="shared"/>
        <v>264000</v>
      </c>
    </row>
    <row r="77" spans="1:16" x14ac:dyDescent="0.2">
      <c r="A77" s="7" t="s">
        <v>27</v>
      </c>
      <c r="B77" s="7" t="s">
        <v>54</v>
      </c>
      <c r="C77" s="42">
        <f>+'Orig Client 3'!C71</f>
        <v>1</v>
      </c>
      <c r="D77" s="42"/>
      <c r="E77" s="42">
        <f>+'Orig Client 3'!D71</f>
        <v>31313</v>
      </c>
      <c r="F77" s="42">
        <f>+'Orig Client 3'!G71</f>
        <v>1</v>
      </c>
      <c r="G77" s="42"/>
      <c r="H77" s="42">
        <f>+'Orig Client 3'!H71</f>
        <v>1341654</v>
      </c>
      <c r="I77" s="42">
        <f>+'Orig Client 3'!K71</f>
        <v>1</v>
      </c>
      <c r="J77" s="42"/>
      <c r="K77" s="42">
        <f>+'Orig Client 3'!L71</f>
        <v>131643</v>
      </c>
      <c r="L77" s="42"/>
      <c r="M77" s="42">
        <f si="13" t="shared"/>
        <v>1504610</v>
      </c>
      <c r="O77" s="65">
        <v>16000</v>
      </c>
      <c r="P77" s="66">
        <f si="12" t="shared"/>
        <v>48000</v>
      </c>
    </row>
    <row r="78" spans="1:16" x14ac:dyDescent="0.2">
      <c r="A78" s="7" t="s">
        <v>29</v>
      </c>
      <c r="B78" s="7" t="s">
        <v>55</v>
      </c>
      <c r="C78" s="42">
        <f>+'Orig Client 3'!C72</f>
        <v>1</v>
      </c>
      <c r="D78" s="42"/>
      <c r="E78" s="42">
        <f>+'Orig Client 3'!D72</f>
        <v>646431</v>
      </c>
      <c r="F78" s="42">
        <f>+'Orig Client 3'!G72</f>
        <v>1</v>
      </c>
      <c r="G78" s="42"/>
      <c r="H78" s="42">
        <f>+'Orig Client 3'!H72</f>
        <v>136431</v>
      </c>
      <c r="I78" s="42">
        <f>+'Orig Client 3'!K72</f>
        <v>65</v>
      </c>
      <c r="J78" s="42"/>
      <c r="K78" s="42">
        <f>+'Orig Client 3'!L72</f>
        <v>136413</v>
      </c>
      <c r="L78" s="42"/>
      <c r="M78" s="42">
        <f si="13" t="shared"/>
        <v>919275</v>
      </c>
      <c r="O78" s="65">
        <v>45000</v>
      </c>
      <c r="P78" s="66">
        <f si="12" t="shared"/>
        <v>3015000</v>
      </c>
    </row>
    <row r="79" spans="1:16" x14ac:dyDescent="0.2">
      <c r="A79" s="7" t="s">
        <v>31</v>
      </c>
      <c r="B79" s="7" t="s">
        <v>56</v>
      </c>
      <c r="C79" s="42">
        <f>+'Orig Client 3'!C73</f>
        <v>1</v>
      </c>
      <c r="D79" s="42"/>
      <c r="E79" s="42">
        <f>+'Orig Client 3'!D73</f>
        <v>64133</v>
      </c>
      <c r="F79" s="42">
        <f>+'Orig Client 3'!G73</f>
        <v>1</v>
      </c>
      <c r="G79" s="42"/>
      <c r="H79" s="42">
        <f>+'Orig Client 3'!H73</f>
        <v>134364</v>
      </c>
      <c r="I79" s="42">
        <f>+'Orig Client 3'!K73</f>
        <v>13</v>
      </c>
      <c r="J79" s="42"/>
      <c r="K79" s="42">
        <f>+'Orig Client 3'!L73</f>
        <v>2659686</v>
      </c>
      <c r="L79" s="42"/>
      <c r="M79" s="42">
        <f si="13" t="shared"/>
        <v>2858183</v>
      </c>
      <c r="O79" s="65">
        <v>70000</v>
      </c>
      <c r="P79" s="66">
        <f si="12" t="shared"/>
        <v>1050000</v>
      </c>
    </row>
    <row ht="15" r="80" spans="1:16" x14ac:dyDescent="0.25">
      <c r="A80" s="76" t="s">
        <v>57</v>
      </c>
      <c r="B80" s="77" t="s">
        <v>2</v>
      </c>
      <c r="C80" s="55">
        <f>SUM(C65:C79)</f>
        <v>1203</v>
      </c>
      <c r="D80" s="79"/>
      <c r="E80" s="55">
        <f>SUM(E65:E79)</f>
        <v>1238400</v>
      </c>
      <c r="F80" s="55">
        <f>SUM(F65:F79)</f>
        <v>510</v>
      </c>
      <c r="G80" s="79"/>
      <c r="H80" s="55">
        <f>SUM(H65:H79)</f>
        <v>7591490</v>
      </c>
      <c r="I80" s="55">
        <f>SUM(I65:I79)</f>
        <v>2507</v>
      </c>
      <c r="J80" s="79"/>
      <c r="K80" s="55">
        <f>SUM(K65:K79)</f>
        <v>10395927</v>
      </c>
      <c r="L80" s="79"/>
      <c r="M80" s="55">
        <f>E80+H80+K80</f>
        <v>19225817</v>
      </c>
      <c r="N80" s="78"/>
      <c r="O80" s="74">
        <f>+'FANF TOTAL'!O80</f>
        <v>0</v>
      </c>
      <c r="P80" s="75">
        <f>SUM(P65:P79)</f>
        <v>4721608.0140000004</v>
      </c>
    </row>
    <row ht="15" r="81" spans="1:16" x14ac:dyDescent="0.25">
      <c r="A81" s="8"/>
      <c r="B81" s="7"/>
      <c r="O81" s="65"/>
      <c r="P81" s="66"/>
    </row>
    <row ht="15" r="82" spans="1:16" x14ac:dyDescent="0.25">
      <c r="A82" s="8"/>
      <c r="B82" s="7"/>
      <c r="O82" s="65"/>
      <c r="P82" s="66"/>
    </row>
    <row customFormat="1" ht="15" r="83" s="13" spans="1:16" x14ac:dyDescent="0.2">
      <c r="A83" s="6" t="s">
        <v>2</v>
      </c>
      <c r="B83" s="6" t="s">
        <v>2</v>
      </c>
      <c r="C83" s="186" t="s">
        <v>3</v>
      </c>
      <c r="D83" s="186"/>
      <c r="E83" s="186" t="s">
        <v>2</v>
      </c>
      <c r="F83" s="187" t="s">
        <v>4</v>
      </c>
      <c r="G83" s="186"/>
      <c r="H83" s="186"/>
      <c r="I83" s="187" t="s">
        <v>5</v>
      </c>
      <c r="J83" s="186"/>
      <c r="K83" s="186"/>
      <c r="L83" s="188" t="s">
        <v>6</v>
      </c>
      <c r="M83" s="189"/>
      <c r="O83" s="65"/>
      <c r="P83" s="66"/>
    </row>
    <row customFormat="1" ht="28.5" r="84" s="13" spans="1:16" x14ac:dyDescent="0.2">
      <c r="A84" s="6" t="s">
        <v>2</v>
      </c>
      <c r="B84" s="6" t="s">
        <v>2</v>
      </c>
      <c r="C84" s="6" t="s">
        <v>63</v>
      </c>
      <c r="E84" s="6" t="s">
        <v>65</v>
      </c>
      <c r="F84" s="6" t="s">
        <v>8</v>
      </c>
      <c r="H84" s="6" t="s">
        <v>9</v>
      </c>
      <c r="I84" s="6" t="s">
        <v>8</v>
      </c>
      <c r="K84" s="6" t="s">
        <v>9</v>
      </c>
      <c r="L84" s="6" t="s">
        <v>8</v>
      </c>
      <c r="M84" s="6" t="s">
        <v>9</v>
      </c>
      <c r="O84" s="65"/>
      <c r="P84" s="66"/>
    </row>
    <row ht="15" r="85" spans="1:16" x14ac:dyDescent="0.25">
      <c r="A85" s="76" t="s">
        <v>58</v>
      </c>
      <c r="B85" s="77" t="s">
        <v>2</v>
      </c>
      <c r="C85" s="55">
        <f>C29+C57+C80</f>
        <v>3297</v>
      </c>
      <c r="D85" s="79"/>
      <c r="E85" s="55">
        <f>E29+E57+E80</f>
        <v>101084141</v>
      </c>
      <c r="F85" s="55">
        <f>F29+F57+F80</f>
        <v>2242</v>
      </c>
      <c r="G85" s="79"/>
      <c r="H85" s="55">
        <f>H29+H57+H80</f>
        <v>324123076</v>
      </c>
      <c r="I85" s="55">
        <f>I29+I57+I80</f>
        <v>4017</v>
      </c>
      <c r="J85" s="79"/>
      <c r="K85" s="55">
        <f>K29+K57+K80</f>
        <v>455025101</v>
      </c>
      <c r="L85" s="55">
        <f>C85+F85+I85</f>
        <v>9556</v>
      </c>
      <c r="M85" s="55">
        <f>E85+H85+K85</f>
        <v>880232318</v>
      </c>
      <c r="N85" s="79"/>
      <c r="O85" s="80"/>
      <c r="P85" s="184">
        <f>P29+P57+P80</f>
        <v>4802068.0140000004</v>
      </c>
    </row>
  </sheetData>
  <mergeCells count="20">
    <mergeCell ref="A62:P62"/>
    <mergeCell ref="A4:M4"/>
    <mergeCell ref="C7:E7"/>
    <mergeCell ref="F7:H7"/>
    <mergeCell ref="I7:K7"/>
    <mergeCell ref="L7:M7"/>
    <mergeCell ref="O7:P7"/>
    <mergeCell ref="A34:M34"/>
    <mergeCell ref="C35:E35"/>
    <mergeCell ref="F35:H35"/>
    <mergeCell ref="I35:K35"/>
    <mergeCell ref="L35:M35"/>
    <mergeCell ref="C63:E63"/>
    <mergeCell ref="F63:H63"/>
    <mergeCell ref="I63:K63"/>
    <mergeCell ref="L63:M63"/>
    <mergeCell ref="C83:E83"/>
    <mergeCell ref="F83:H83"/>
    <mergeCell ref="I83:K83"/>
    <mergeCell ref="L83:M83"/>
  </mergeCells>
  <conditionalFormatting sqref="O9 P9:P28 L27:M28 N9:N28 A9:B28 C9 F9 I9">
    <cfRule dxfId="48" priority="49" type="expression">
      <formula>MOD(ROW(),2)=0</formula>
    </cfRule>
  </conditionalFormatting>
  <conditionalFormatting sqref="O37 P37:P56 N37:N56 I37 A37:B56 C37 F37">
    <cfRule dxfId="47" priority="48" type="expression">
      <formula>MOD(ROW(),2)=0</formula>
    </cfRule>
  </conditionalFormatting>
  <conditionalFormatting sqref="O10:O28">
    <cfRule dxfId="46" priority="47" type="expression">
      <formula>MOD(ROW(),2)=0</formula>
    </cfRule>
  </conditionalFormatting>
  <conditionalFormatting sqref="O38:O56">
    <cfRule dxfId="45" priority="46" type="expression">
      <formula>MOD(ROW(),2)=0</formula>
    </cfRule>
  </conditionalFormatting>
  <conditionalFormatting sqref="L26">
    <cfRule dxfId="44" priority="45" type="expression">
      <formula>MOD(ROW(),2)=0</formula>
    </cfRule>
  </conditionalFormatting>
  <conditionalFormatting sqref="L54">
    <cfRule dxfId="43" priority="44" type="expression">
      <formula>MOD(ROW(),2)=0</formula>
    </cfRule>
  </conditionalFormatting>
  <conditionalFormatting sqref="L9:M9">
    <cfRule dxfId="42" priority="43" type="expression">
      <formula>MOD(ROW(),2)=0</formula>
    </cfRule>
  </conditionalFormatting>
  <conditionalFormatting sqref="L10:M25">
    <cfRule dxfId="41" priority="42" type="expression">
      <formula>MOD(ROW(),2)=0</formula>
    </cfRule>
  </conditionalFormatting>
  <conditionalFormatting sqref="M26">
    <cfRule dxfId="40" priority="41" type="expression">
      <formula>MOD(ROW(),2)=0</formula>
    </cfRule>
  </conditionalFormatting>
  <conditionalFormatting sqref="L38:M53">
    <cfRule dxfId="39" priority="40" type="expression">
      <formula>MOD(ROW(),2)=0</formula>
    </cfRule>
  </conditionalFormatting>
  <conditionalFormatting sqref="L55:M56">
    <cfRule dxfId="38" priority="39" type="expression">
      <formula>MOD(ROW(),2)=0</formula>
    </cfRule>
  </conditionalFormatting>
  <conditionalFormatting sqref="M54">
    <cfRule dxfId="37" priority="38" type="expression">
      <formula>MOD(ROW(),2)=0</formula>
    </cfRule>
  </conditionalFormatting>
  <conditionalFormatting sqref="A65:B79 C65 D65:D79 E65:F65 G65:G79 H65:I65 J65:J79 L65:P79 K65">
    <cfRule dxfId="36" priority="37" type="expression">
      <formula>MOD(ROW(),2)=0</formula>
    </cfRule>
  </conditionalFormatting>
  <conditionalFormatting sqref="C10:C28">
    <cfRule dxfId="35" priority="36" type="expression">
      <formula>MOD(ROW(),2)=0</formula>
    </cfRule>
  </conditionalFormatting>
  <conditionalFormatting sqref="D9">
    <cfRule dxfId="34" priority="35" type="expression">
      <formula>MOD(ROW(),2)=0</formula>
    </cfRule>
  </conditionalFormatting>
  <conditionalFormatting sqref="D10:D28">
    <cfRule dxfId="33" priority="34" type="expression">
      <formula>MOD(ROW(),2)=0</formula>
    </cfRule>
  </conditionalFormatting>
  <conditionalFormatting sqref="E9">
    <cfRule dxfId="32" priority="33" type="expression">
      <formula>MOD(ROW(),2)=0</formula>
    </cfRule>
  </conditionalFormatting>
  <conditionalFormatting sqref="E10:E28">
    <cfRule dxfId="31" priority="32" type="expression">
      <formula>MOD(ROW(),2)=0</formula>
    </cfRule>
  </conditionalFormatting>
  <conditionalFormatting sqref="F10:F28">
    <cfRule dxfId="30" priority="31" type="expression">
      <formula>MOD(ROW(),2)=0</formula>
    </cfRule>
  </conditionalFormatting>
  <conditionalFormatting sqref="G9">
    <cfRule dxfId="29" priority="30" type="expression">
      <formula>MOD(ROW(),2)=0</formula>
    </cfRule>
  </conditionalFormatting>
  <conditionalFormatting sqref="G10:G28">
    <cfRule dxfId="28" priority="29" type="expression">
      <formula>MOD(ROW(),2)=0</formula>
    </cfRule>
  </conditionalFormatting>
  <conditionalFormatting sqref="H9">
    <cfRule dxfId="27" priority="28" type="expression">
      <formula>MOD(ROW(),2)=0</formula>
    </cfRule>
  </conditionalFormatting>
  <conditionalFormatting sqref="H10:H28">
    <cfRule dxfId="26" priority="27" type="expression">
      <formula>MOD(ROW(),2)=0</formula>
    </cfRule>
  </conditionalFormatting>
  <conditionalFormatting sqref="I10:I28">
    <cfRule dxfId="25" priority="26" type="expression">
      <formula>MOD(ROW(),2)=0</formula>
    </cfRule>
  </conditionalFormatting>
  <conditionalFormatting sqref="J9">
    <cfRule dxfId="24" priority="25" type="expression">
      <formula>MOD(ROW(),2)=0</formula>
    </cfRule>
  </conditionalFormatting>
  <conditionalFormatting sqref="J10:J28">
    <cfRule dxfId="23" priority="24" type="expression">
      <formula>MOD(ROW(),2)=0</formula>
    </cfRule>
  </conditionalFormatting>
  <conditionalFormatting sqref="K9">
    <cfRule dxfId="22" priority="23" type="expression">
      <formula>MOD(ROW(),2)=0</formula>
    </cfRule>
  </conditionalFormatting>
  <conditionalFormatting sqref="K10:K28">
    <cfRule dxfId="21" priority="22" type="expression">
      <formula>MOD(ROW(),2)=0</formula>
    </cfRule>
  </conditionalFormatting>
  <conditionalFormatting sqref="C38:C56">
    <cfRule dxfId="20" priority="21" type="expression">
      <formula>MOD(ROW(),2)=0</formula>
    </cfRule>
  </conditionalFormatting>
  <conditionalFormatting sqref="D37">
    <cfRule dxfId="19" priority="20" type="expression">
      <formula>MOD(ROW(),2)=0</formula>
    </cfRule>
  </conditionalFormatting>
  <conditionalFormatting sqref="D38:D56">
    <cfRule dxfId="18" priority="19" type="expression">
      <formula>MOD(ROW(),2)=0</formula>
    </cfRule>
  </conditionalFormatting>
  <conditionalFormatting sqref="E37">
    <cfRule dxfId="17" priority="18" type="expression">
      <formula>MOD(ROW(),2)=0</formula>
    </cfRule>
  </conditionalFormatting>
  <conditionalFormatting sqref="E38:E56">
    <cfRule dxfId="16" priority="17" type="expression">
      <formula>MOD(ROW(),2)=0</formula>
    </cfRule>
  </conditionalFormatting>
  <conditionalFormatting sqref="F38:F56">
    <cfRule dxfId="15" priority="16" type="expression">
      <formula>MOD(ROW(),2)=0</formula>
    </cfRule>
  </conditionalFormatting>
  <conditionalFormatting sqref="G37:H37">
    <cfRule dxfId="14" priority="15" type="expression">
      <formula>MOD(ROW(),2)=0</formula>
    </cfRule>
  </conditionalFormatting>
  <conditionalFormatting sqref="G38:H56">
    <cfRule dxfId="13" priority="14" type="expression">
      <formula>MOD(ROW(),2)=0</formula>
    </cfRule>
  </conditionalFormatting>
  <conditionalFormatting sqref="I38:I56">
    <cfRule dxfId="12" priority="13" type="expression">
      <formula>MOD(ROW(),2)=0</formula>
    </cfRule>
  </conditionalFormatting>
  <conditionalFormatting sqref="J37">
    <cfRule dxfId="11" priority="12" type="expression">
      <formula>MOD(ROW(),2)=0</formula>
    </cfRule>
  </conditionalFormatting>
  <conditionalFormatting sqref="J38:J56">
    <cfRule dxfId="10" priority="11" type="expression">
      <formula>MOD(ROW(),2)=0</formula>
    </cfRule>
  </conditionalFormatting>
  <conditionalFormatting sqref="K37">
    <cfRule dxfId="9" priority="10" type="expression">
      <formula>MOD(ROW(),2)=0</formula>
    </cfRule>
  </conditionalFormatting>
  <conditionalFormatting sqref="K38:K56">
    <cfRule dxfId="8" priority="9" type="expression">
      <formula>MOD(ROW(),2)=0</formula>
    </cfRule>
  </conditionalFormatting>
  <conditionalFormatting sqref="C66:C79">
    <cfRule dxfId="7" priority="8" type="expression">
      <formula>MOD(ROW(),2)=0</formula>
    </cfRule>
  </conditionalFormatting>
  <conditionalFormatting sqref="E66:E79">
    <cfRule dxfId="6" priority="7" type="expression">
      <formula>MOD(ROW(),2)=0</formula>
    </cfRule>
  </conditionalFormatting>
  <conditionalFormatting sqref="F66:F79">
    <cfRule dxfId="5" priority="6" type="expression">
      <formula>MOD(ROW(),2)=0</formula>
    </cfRule>
  </conditionalFormatting>
  <conditionalFormatting sqref="H66:H79">
    <cfRule dxfId="4" priority="5" type="expression">
      <formula>MOD(ROW(),2)=0</formula>
    </cfRule>
  </conditionalFormatting>
  <conditionalFormatting sqref="I66:I79">
    <cfRule dxfId="3" priority="4" type="expression">
      <formula>MOD(ROW(),2)=0</formula>
    </cfRule>
  </conditionalFormatting>
  <conditionalFormatting sqref="K66:K79">
    <cfRule dxfId="2" priority="3" type="expression">
      <formula>MOD(ROW(),2)=0</formula>
    </cfRule>
  </conditionalFormatting>
  <conditionalFormatting sqref="L37">
    <cfRule dxfId="1" priority="2" type="expression">
      <formula>MOD(ROW(),2)=0</formula>
    </cfRule>
  </conditionalFormatting>
  <conditionalFormatting sqref="M37">
    <cfRule dxfId="0" priority="1" type="expression">
      <formula>MOD(ROW(),2)=0</formula>
    </cfRule>
  </conditionalFormatting>
  <pageMargins bottom="0.75" footer="0.3" header="0.3" left="0.7" right="0.7" top="0.75"/>
  <pageSetup orientation="portrait" r:id="rId1" scale="35"/>
  <headerFooter>
    <oddFooter><![CDATA[&C&"Calibri"&11&K000000&"arial unicode ms,Regular"For internal use only_x000D_&1#&"Calibri"&10&K000000 For internal use only]]>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A1:MK27"/>
  <sheetViews>
    <sheetView workbookViewId="0" zoomScale="70" zoomScaleNormal="70">
      <pane activePane="bottomRight" state="frozen" topLeftCell="FQ23" xSplit="6" ySplit="22"/>
      <selection activeCell="F1" sqref="F1"/>
      <selection activeCell="G1" pane="topRight" sqref="G1"/>
      <selection activeCell="F12" pane="bottomLeft" sqref="F12"/>
      <selection activeCell="FV43" pane="bottomRight" sqref="FV43"/>
    </sheetView>
  </sheetViews>
  <sheetFormatPr defaultColWidth="9.140625" defaultRowHeight="15" x14ac:dyDescent="0.25"/>
  <cols>
    <col min="1" max="2" customWidth="true" width="13.140625" collapsed="true"/>
    <col min="3" max="3" customWidth="true" width="12.0" collapsed="true"/>
    <col min="4" max="4" customWidth="true" width="14.42578125" collapsed="true"/>
    <col min="5" max="5" customWidth="true" width="17.42578125" collapsed="true"/>
    <col min="6" max="6" bestFit="true" customWidth="true" width="11.28515625" collapsed="true"/>
    <col min="7" max="7" bestFit="true" customWidth="true" width="18.140625" collapsed="true"/>
    <col min="8" max="9" bestFit="true" customWidth="true" width="16.140625" collapsed="true"/>
    <col min="10" max="10" bestFit="true" customWidth="true" width="18.140625" collapsed="true"/>
    <col min="11" max="12" bestFit="true" customWidth="true" width="16.140625" collapsed="true"/>
    <col min="13" max="13" bestFit="true" customWidth="true" width="18.140625" collapsed="true"/>
    <col min="14" max="15" bestFit="true" customWidth="true" width="16.140625" collapsed="true"/>
    <col min="16" max="16" bestFit="true" customWidth="true" width="18.140625" collapsed="true"/>
    <col min="17" max="18" bestFit="true" customWidth="true" width="16.140625" collapsed="true"/>
    <col min="19" max="19" bestFit="true" customWidth="true" width="18.140625" collapsed="true"/>
    <col min="20" max="21" bestFit="true" customWidth="true" width="16.140625" collapsed="true"/>
    <col min="22" max="22" bestFit="true" customWidth="true" width="18.140625" collapsed="true"/>
    <col min="23" max="24" bestFit="true" customWidth="true" width="16.140625" collapsed="true"/>
    <col min="25" max="25" bestFit="true" customWidth="true" width="18.140625" collapsed="true"/>
    <col min="26" max="27" bestFit="true" customWidth="true" width="16.140625" collapsed="true"/>
    <col min="28" max="28" bestFit="true" customWidth="true" width="18.140625" collapsed="true"/>
    <col min="29" max="30" bestFit="true" customWidth="true" width="16.140625" collapsed="true"/>
    <col min="31" max="31" bestFit="true" customWidth="true" width="18.140625" collapsed="true"/>
    <col min="32" max="33" bestFit="true" customWidth="true" width="16.140625" collapsed="true"/>
    <col min="34" max="34" bestFit="true" customWidth="true" width="18.140625" collapsed="true"/>
    <col min="35" max="36" bestFit="true" customWidth="true" width="16.140625" collapsed="true"/>
    <col min="37" max="37" bestFit="true" customWidth="true" width="18.140625" collapsed="true"/>
    <col min="38" max="39" bestFit="true" customWidth="true" width="16.140625" collapsed="true"/>
    <col min="40" max="40" bestFit="true" customWidth="true" width="18.140625" collapsed="true"/>
    <col min="41" max="42" bestFit="true" customWidth="true" width="16.140625" collapsed="true"/>
    <col min="43" max="43" bestFit="true" customWidth="true" width="18.140625" collapsed="true"/>
    <col min="44" max="45" bestFit="true" customWidth="true" width="16.140625" collapsed="true"/>
    <col min="46" max="46" bestFit="true" customWidth="true" width="18.140625" collapsed="true"/>
    <col min="47" max="48" bestFit="true" customWidth="true" width="16.140625" collapsed="true"/>
    <col min="49" max="49" bestFit="true" customWidth="true" width="18.140625" collapsed="true"/>
    <col min="50" max="51" bestFit="true" customWidth="true" width="16.140625" collapsed="true"/>
    <col min="52" max="52" bestFit="true" customWidth="true" width="18.140625" collapsed="true"/>
    <col min="53" max="54" bestFit="true" customWidth="true" width="16.140625" collapsed="true"/>
    <col min="55" max="55" bestFit="true" customWidth="true" width="18.140625" collapsed="true"/>
    <col min="56" max="57" bestFit="true" customWidth="true" width="16.140625" collapsed="true"/>
    <col min="58" max="58" bestFit="true" customWidth="true" width="18.140625" collapsed="true"/>
    <col min="59" max="60" bestFit="true" customWidth="true" width="16.140625" collapsed="true"/>
    <col min="61" max="61" bestFit="true" customWidth="true" width="18.140625" collapsed="true"/>
    <col min="62" max="63" bestFit="true" customWidth="true" width="16.140625" collapsed="true"/>
    <col min="64" max="64" bestFit="true" customWidth="true" width="18.140625" collapsed="true"/>
    <col min="65" max="66" bestFit="true" customWidth="true" width="16.140625" collapsed="true"/>
    <col min="67" max="67" bestFit="true" customWidth="true" width="18.140625" collapsed="true"/>
    <col min="68" max="69" bestFit="true" customWidth="true" width="16.140625" collapsed="true"/>
    <col min="70" max="70" bestFit="true" customWidth="true" width="18.140625" collapsed="true"/>
    <col min="71" max="72" bestFit="true" customWidth="true" width="16.140625" collapsed="true"/>
    <col min="73" max="73" bestFit="true" customWidth="true" width="18.140625" collapsed="true"/>
    <col min="74" max="75" bestFit="true" customWidth="true" width="16.140625" collapsed="true"/>
    <col min="76" max="76" bestFit="true" customWidth="true" width="18.140625" collapsed="true"/>
    <col min="77" max="78" bestFit="true" customWidth="true" width="16.140625" collapsed="true"/>
    <col min="79" max="79" bestFit="true" customWidth="true" width="18.140625" collapsed="true"/>
    <col min="80" max="81" bestFit="true" customWidth="true" width="16.140625" collapsed="true"/>
    <col min="82" max="82" bestFit="true" customWidth="true" width="18.140625" collapsed="true"/>
    <col min="83" max="84" bestFit="true" customWidth="true" width="16.140625" collapsed="true"/>
    <col min="85" max="85" bestFit="true" customWidth="true" width="18.140625" collapsed="true"/>
    <col min="86" max="87" bestFit="true" customWidth="true" width="16.140625" collapsed="true"/>
    <col min="88" max="88" bestFit="true" customWidth="true" width="19.140625" collapsed="true"/>
    <col min="89" max="90" bestFit="true" customWidth="true" width="17.28515625" collapsed="true"/>
    <col min="91" max="91" bestFit="true" customWidth="true" width="19.140625" collapsed="true"/>
    <col min="92" max="93" bestFit="true" customWidth="true" width="17.28515625" collapsed="true"/>
    <col min="94" max="94" bestFit="true" customWidth="true" width="19.140625" collapsed="true"/>
    <col min="95" max="96" bestFit="true" customWidth="true" width="17.28515625" collapsed="true"/>
    <col min="97" max="97" bestFit="true" customWidth="true" width="19.140625" collapsed="true"/>
    <col min="98" max="99" bestFit="true" customWidth="true" width="17.28515625" collapsed="true"/>
    <col min="100" max="100" bestFit="true" customWidth="true" width="19.140625" collapsed="true"/>
    <col min="101" max="102" bestFit="true" customWidth="true" width="17.28515625" collapsed="true"/>
    <col min="103" max="103" bestFit="true" customWidth="true" width="19.140625" collapsed="true"/>
    <col min="104" max="105" bestFit="true" customWidth="true" width="17.28515625" collapsed="true"/>
    <col min="106" max="106" bestFit="true" customWidth="true" width="19.140625" collapsed="true"/>
    <col min="107" max="108" bestFit="true" customWidth="true" width="17.28515625" collapsed="true"/>
    <col min="109" max="109" bestFit="true" customWidth="true" width="19.140625" collapsed="true"/>
    <col min="110" max="111" bestFit="true" customWidth="true" width="17.28515625" collapsed="true"/>
    <col min="112" max="112" bestFit="true" customWidth="true" width="19.140625" collapsed="true"/>
    <col min="113" max="114" bestFit="true" customWidth="true" width="17.28515625" collapsed="true"/>
    <col min="115" max="115" bestFit="true" customWidth="true" width="19.140625" collapsed="true"/>
    <col min="116" max="117" bestFit="true" customWidth="true" width="17.28515625" collapsed="true"/>
    <col min="118" max="118" bestFit="true" customWidth="true" width="19.140625" collapsed="true"/>
    <col min="119" max="120" bestFit="true" customWidth="true" width="17.28515625" collapsed="true"/>
    <col min="121" max="121" bestFit="true" customWidth="true" width="19.140625" collapsed="true"/>
    <col min="122" max="123" bestFit="true" customWidth="true" width="17.28515625" collapsed="true"/>
    <col min="124" max="124" bestFit="true" customWidth="true" width="19.140625" collapsed="true"/>
    <col min="125" max="126" bestFit="true" customWidth="true" width="17.28515625" collapsed="true"/>
    <col min="127" max="127" bestFit="true" customWidth="true" width="19.140625" collapsed="true"/>
    <col min="128" max="129" bestFit="true" customWidth="true" width="17.28515625" collapsed="true"/>
    <col min="130" max="130" bestFit="true" customWidth="true" width="19.140625" collapsed="true"/>
    <col min="131" max="132" bestFit="true" customWidth="true" width="17.28515625" collapsed="true"/>
    <col min="133" max="133" bestFit="true" customWidth="true" width="19.140625" collapsed="true"/>
    <col min="134" max="135" bestFit="true" customWidth="true" width="17.28515625" collapsed="true"/>
    <col min="136" max="136" bestFit="true" customWidth="true" width="19.140625" collapsed="true"/>
    <col min="137" max="138" bestFit="true" customWidth="true" width="17.28515625" collapsed="true"/>
    <col min="139" max="139" bestFit="true" customWidth="true" width="19.140625" collapsed="true"/>
    <col min="140" max="141" bestFit="true" customWidth="true" width="17.28515625" collapsed="true"/>
    <col min="142" max="142" bestFit="true" customWidth="true" width="19.140625" collapsed="true"/>
    <col min="143" max="144" bestFit="true" customWidth="true" width="17.28515625" collapsed="true"/>
    <col min="145" max="145" bestFit="true" customWidth="true" width="19.140625" collapsed="true"/>
    <col min="146" max="147" bestFit="true" customWidth="true" width="17.28515625" collapsed="true"/>
    <col min="148" max="148" bestFit="true" customWidth="true" width="19.140625" collapsed="true"/>
    <col min="149" max="150" bestFit="true" customWidth="true" width="17.28515625" collapsed="true"/>
    <col min="151" max="151" bestFit="true" customWidth="true" width="19.140625" collapsed="true"/>
    <col min="152" max="153" bestFit="true" customWidth="true" width="17.28515625" collapsed="true"/>
    <col min="154" max="154" bestFit="true" customWidth="true" width="19.140625" collapsed="true"/>
    <col min="155" max="156" bestFit="true" customWidth="true" width="17.28515625" collapsed="true"/>
    <col min="157" max="157" bestFit="true" customWidth="true" width="19.140625" collapsed="true"/>
    <col min="158" max="159" bestFit="true" customWidth="true" width="17.28515625" collapsed="true"/>
    <col min="160" max="160" bestFit="true" customWidth="true" width="19.140625" collapsed="true"/>
    <col min="161" max="162" bestFit="true" customWidth="true" width="17.28515625" collapsed="true"/>
    <col min="163" max="163" bestFit="true" customWidth="true" width="19.140625" collapsed="true"/>
    <col min="164" max="165" bestFit="true" customWidth="true" width="17.28515625" collapsed="true"/>
    <col min="166" max="166" bestFit="true" customWidth="true" width="19.140625" collapsed="true"/>
    <col min="167" max="168" bestFit="true" customWidth="true" width="17.28515625" collapsed="true"/>
    <col min="169" max="169" bestFit="true" customWidth="true" width="19.140625" collapsed="true"/>
    <col min="170" max="171" bestFit="true" customWidth="true" width="17.28515625" collapsed="true"/>
    <col min="172" max="172" bestFit="true" customWidth="true" width="19.140625" collapsed="true"/>
    <col min="173" max="174" bestFit="true" customWidth="true" width="17.28515625" collapsed="true"/>
    <col min="175" max="175" bestFit="true" customWidth="true" width="19.140625" collapsed="true"/>
    <col min="176" max="177" bestFit="true" customWidth="true" width="17.28515625" collapsed="true"/>
    <col min="178" max="178" bestFit="true" customWidth="true" width="19.140625" collapsed="true"/>
    <col min="179" max="180" bestFit="true" customWidth="true" width="17.28515625" collapsed="true"/>
    <col min="181" max="181" bestFit="true" customWidth="true" width="19.140625" collapsed="true"/>
    <col min="182" max="183" bestFit="true" customWidth="true" width="17.28515625" collapsed="true"/>
    <col min="184" max="184" bestFit="true" customWidth="true" width="19.140625" collapsed="true"/>
    <col min="185" max="186" bestFit="true" customWidth="true" width="17.28515625" collapsed="true"/>
    <col min="187" max="187" customWidth="true" width="16.140625" collapsed="true"/>
    <col min="188" max="188" bestFit="true" customWidth="true" width="11.85546875" collapsed="true"/>
    <col min="189" max="189" bestFit="true" customWidth="true" width="8.85546875" collapsed="true"/>
    <col min="217" max="217" customWidth="true" width="16.85546875" collapsed="true"/>
    <col min="313" max="313" customWidth="true" width="13.0" collapsed="true"/>
    <col min="316" max="316" customWidth="true" width="16.85546875" collapsed="true"/>
  </cols>
  <sheetData>
    <row r="1" spans="1:189" x14ac:dyDescent="0.25">
      <c r="A1" s="134"/>
      <c r="B1" s="134"/>
      <c r="C1" s="134"/>
      <c r="D1" s="134"/>
      <c r="E1" s="134"/>
      <c r="F1" s="134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  <c r="ER1" s="135"/>
      <c r="ES1" s="135"/>
      <c r="ET1" s="135"/>
      <c r="EU1" s="135"/>
      <c r="EV1" s="135"/>
      <c r="EW1" s="135"/>
      <c r="EX1" s="135"/>
      <c r="EY1" s="135"/>
      <c r="EZ1" s="135"/>
      <c r="FA1" s="135"/>
      <c r="FB1" s="135"/>
      <c r="FC1" s="135"/>
      <c r="FD1" s="135"/>
      <c r="FE1" s="135"/>
      <c r="FF1" s="135"/>
      <c r="FG1" s="135"/>
      <c r="FH1" s="135"/>
      <c r="FI1" s="135"/>
      <c r="FJ1" s="135"/>
      <c r="FK1" s="135"/>
      <c r="FL1" s="135"/>
      <c r="FM1" s="135"/>
      <c r="FN1" s="135"/>
      <c r="FO1" s="135"/>
      <c r="FP1" s="135"/>
      <c r="FQ1" s="135"/>
      <c r="FR1" s="135"/>
      <c r="FS1" s="135"/>
      <c r="FT1" s="135"/>
      <c r="FU1" s="135"/>
      <c r="FV1" s="135"/>
      <c r="FW1" s="135"/>
      <c r="FX1" s="135"/>
      <c r="FY1" s="135"/>
      <c r="FZ1" s="135"/>
      <c r="GA1" s="135"/>
      <c r="GB1" s="135"/>
      <c r="GC1" s="135"/>
      <c r="GD1" s="135"/>
      <c r="GE1" s="136"/>
      <c r="GF1" s="136"/>
      <c r="GG1" s="136"/>
    </row>
    <row r="2" spans="1:189" x14ac:dyDescent="0.25">
      <c r="A2" s="3"/>
      <c r="B2" s="1"/>
      <c r="C2" s="1"/>
      <c r="D2" s="137"/>
      <c r="E2" s="1"/>
      <c r="F2" s="1"/>
      <c r="G2" s="138"/>
      <c r="H2" s="138"/>
      <c r="I2" s="139"/>
      <c r="J2" s="138"/>
      <c r="K2" s="138"/>
      <c r="L2" s="139"/>
      <c r="M2" s="138"/>
      <c r="N2" s="138"/>
      <c r="O2" s="139"/>
      <c r="P2" s="138"/>
      <c r="Q2" s="138"/>
      <c r="R2" s="139"/>
      <c r="S2" s="138"/>
      <c r="T2" s="138"/>
      <c r="U2" s="139"/>
      <c r="V2" s="138"/>
      <c r="W2" s="138"/>
      <c r="X2" s="139"/>
      <c r="Y2" s="138"/>
      <c r="Z2" s="138"/>
      <c r="AA2" s="139"/>
      <c r="AB2" s="138"/>
      <c r="AC2" s="138"/>
      <c r="AD2" s="139"/>
      <c r="AE2" s="138"/>
      <c r="AF2" s="138"/>
      <c r="AG2" s="139"/>
      <c r="AH2" s="138"/>
      <c r="AI2" s="138"/>
      <c r="AJ2" s="139"/>
      <c r="AK2" s="138"/>
      <c r="AL2" s="138"/>
      <c r="AM2" s="139"/>
      <c r="AN2" s="138"/>
      <c r="AO2" s="138"/>
      <c r="AP2" s="139"/>
      <c r="AQ2" s="138"/>
      <c r="AR2" s="138"/>
      <c r="AS2" s="139"/>
      <c r="AT2" s="138"/>
      <c r="AU2" s="138"/>
      <c r="AV2" s="139"/>
      <c r="AW2" s="138"/>
      <c r="AX2" s="138"/>
      <c r="AY2" s="139"/>
      <c r="AZ2" s="138"/>
      <c r="BA2" s="138"/>
      <c r="BB2" s="139"/>
      <c r="BC2" s="138"/>
      <c r="BD2" s="138"/>
      <c r="BE2" s="139"/>
      <c r="BF2" s="138"/>
      <c r="BG2" s="138"/>
      <c r="BH2" s="139"/>
      <c r="BI2" s="138"/>
      <c r="BJ2" s="138"/>
      <c r="BK2" s="139"/>
      <c r="BL2" s="138"/>
      <c r="BM2" s="138"/>
      <c r="BN2" s="139"/>
      <c r="BO2" s="138"/>
      <c r="BP2" s="138"/>
      <c r="BQ2" s="139"/>
      <c r="BR2" s="138"/>
      <c r="BS2" s="138"/>
      <c r="BT2" s="139"/>
      <c r="BU2" s="138"/>
      <c r="BV2" s="138"/>
      <c r="BW2" s="139"/>
      <c r="BX2" s="138"/>
      <c r="BY2" s="138"/>
      <c r="BZ2" s="139"/>
      <c r="CA2" s="138"/>
      <c r="CB2" s="138"/>
      <c r="CC2" s="139"/>
      <c r="CD2" s="138"/>
      <c r="CE2" s="138"/>
      <c r="CF2" s="139"/>
      <c r="CG2" s="138"/>
      <c r="CH2" s="138"/>
      <c r="CI2" s="139"/>
      <c r="CJ2" s="138"/>
      <c r="CK2" s="138"/>
      <c r="CL2" s="139"/>
      <c r="CM2" s="138"/>
      <c r="CN2" s="138"/>
      <c r="CO2" s="139"/>
      <c r="CP2" s="138"/>
      <c r="CQ2" s="138"/>
      <c r="CR2" s="139"/>
      <c r="CS2" s="138"/>
      <c r="CT2" s="138"/>
      <c r="CU2" s="139"/>
      <c r="CV2" s="138"/>
      <c r="CW2" s="138"/>
      <c r="CX2" s="139"/>
      <c r="CY2" s="138"/>
      <c r="CZ2" s="138"/>
      <c r="DA2" s="139"/>
      <c r="DB2" s="138"/>
      <c r="DC2" s="138"/>
      <c r="DD2" s="139"/>
      <c r="DE2" s="138"/>
      <c r="DF2" s="138"/>
      <c r="DG2" s="139"/>
      <c r="DH2" s="138"/>
      <c r="DI2" s="138"/>
      <c r="DJ2" s="139"/>
      <c r="DK2" s="138"/>
      <c r="DL2" s="138"/>
      <c r="DM2" s="139"/>
      <c r="DN2" s="138"/>
      <c r="DO2" s="138"/>
      <c r="DP2" s="139"/>
      <c r="DQ2" s="138"/>
      <c r="DR2" s="138"/>
      <c r="DS2" s="139"/>
      <c r="DT2" s="138"/>
      <c r="DU2" s="138"/>
      <c r="DV2" s="139"/>
      <c r="DW2" s="138"/>
      <c r="DX2" s="138"/>
      <c r="DY2" s="139"/>
      <c r="DZ2" s="138"/>
      <c r="EA2" s="138"/>
      <c r="EB2" s="139"/>
      <c r="EC2" s="138"/>
      <c r="ED2" s="138"/>
      <c r="EE2" s="139"/>
      <c r="EF2" s="138"/>
      <c r="EG2" s="138"/>
      <c r="EH2" s="139"/>
      <c r="EI2" s="138"/>
      <c r="EJ2" s="138"/>
      <c r="EK2" s="139"/>
      <c r="EL2" s="138"/>
      <c r="EM2" s="138"/>
      <c r="EN2" s="139"/>
      <c r="EO2" s="138"/>
      <c r="EP2" s="138"/>
      <c r="EQ2" s="139"/>
      <c r="ER2" s="138"/>
      <c r="ES2" s="138"/>
      <c r="ET2" s="139"/>
      <c r="EU2" s="138"/>
      <c r="EV2" s="138"/>
      <c r="EW2" s="139"/>
      <c r="EX2" s="138"/>
      <c r="EY2" s="138"/>
      <c r="EZ2" s="139"/>
      <c r="FA2" s="138"/>
      <c r="FB2" s="138"/>
      <c r="FC2" s="139"/>
      <c r="FD2" s="138"/>
      <c r="FE2" s="138"/>
      <c r="FF2" s="139"/>
      <c r="FG2" s="138"/>
      <c r="FH2" s="138"/>
      <c r="FI2" s="139"/>
      <c r="FJ2" s="138"/>
      <c r="FK2" s="138"/>
      <c r="FL2" s="139"/>
      <c r="FM2" s="138"/>
      <c r="FN2" s="138"/>
      <c r="FO2" s="139"/>
      <c r="FP2" s="138"/>
      <c r="FQ2" s="138"/>
      <c r="FR2" s="139"/>
      <c r="FS2" s="138"/>
      <c r="FT2" s="138"/>
      <c r="FU2" s="139"/>
      <c r="FV2" s="138"/>
      <c r="FW2" s="138"/>
      <c r="FX2" s="139"/>
      <c r="FY2" s="138"/>
      <c r="FZ2" s="138"/>
      <c r="GA2" s="139"/>
      <c r="GB2" s="138"/>
      <c r="GC2" s="138"/>
      <c r="GD2" s="139"/>
      <c r="GE2" s="140"/>
      <c r="GF2" s="140"/>
      <c r="GG2" s="140"/>
    </row>
    <row r="3" spans="1:189" x14ac:dyDescent="0.25">
      <c r="A3" s="3"/>
      <c r="B3" s="2"/>
      <c r="C3" s="1"/>
      <c r="D3" s="137"/>
      <c r="E3" s="1"/>
      <c r="F3" s="1"/>
      <c r="G3" s="138"/>
      <c r="H3" s="138"/>
      <c r="I3" s="139"/>
      <c r="J3" s="138"/>
      <c r="K3" s="138"/>
      <c r="L3" s="139"/>
      <c r="M3" s="138"/>
      <c r="N3" s="138"/>
      <c r="O3" s="139"/>
      <c r="P3" s="138"/>
      <c r="Q3" s="138"/>
      <c r="R3" s="139"/>
      <c r="S3" s="138"/>
      <c r="T3" s="138"/>
      <c r="U3" s="139"/>
      <c r="V3" s="138"/>
      <c r="W3" s="138"/>
      <c r="X3" s="139"/>
      <c r="Y3" s="138"/>
      <c r="Z3" s="138"/>
      <c r="AA3" s="139"/>
      <c r="AB3" s="138"/>
      <c r="AC3" s="138"/>
      <c r="AD3" s="139"/>
      <c r="AE3" s="138"/>
      <c r="AF3" s="138"/>
      <c r="AG3" s="139"/>
      <c r="AH3" s="138"/>
      <c r="AI3" s="138"/>
      <c r="AJ3" s="139"/>
      <c r="AK3" s="138"/>
      <c r="AL3" s="138"/>
      <c r="AM3" s="139"/>
      <c r="AN3" s="138"/>
      <c r="AO3" s="138"/>
      <c r="AP3" s="139"/>
      <c r="AQ3" s="138"/>
      <c r="AR3" s="138"/>
      <c r="AS3" s="139"/>
      <c r="AT3" s="138"/>
      <c r="AU3" s="138"/>
      <c r="AV3" s="139"/>
      <c r="AW3" s="138"/>
      <c r="AX3" s="138"/>
      <c r="AY3" s="139"/>
      <c r="AZ3" s="138"/>
      <c r="BA3" s="138"/>
      <c r="BB3" s="139"/>
      <c r="BC3" s="138"/>
      <c r="BD3" s="138"/>
      <c r="BE3" s="139"/>
      <c r="BF3" s="138"/>
      <c r="BG3" s="138"/>
      <c r="BH3" s="139"/>
      <c r="BI3" s="138"/>
      <c r="BJ3" s="138"/>
      <c r="BK3" s="139"/>
      <c r="BL3" s="138"/>
      <c r="BM3" s="138"/>
      <c r="BN3" s="139"/>
      <c r="BO3" s="138"/>
      <c r="BP3" s="138"/>
      <c r="BQ3" s="139"/>
      <c r="BR3" s="138"/>
      <c r="BS3" s="138"/>
      <c r="BT3" s="139"/>
      <c r="BU3" s="138"/>
      <c r="BV3" s="138"/>
      <c r="BW3" s="139"/>
      <c r="BX3" s="138"/>
      <c r="BY3" s="138"/>
      <c r="BZ3" s="139"/>
      <c r="CA3" s="138"/>
      <c r="CB3" s="138"/>
      <c r="CC3" s="139"/>
      <c r="CD3" s="138"/>
      <c r="CE3" s="138"/>
      <c r="CF3" s="139"/>
      <c r="CG3" s="138"/>
      <c r="CH3" s="138"/>
      <c r="CI3" s="139"/>
      <c r="CJ3" s="138"/>
      <c r="CK3" s="138"/>
      <c r="CL3" s="139"/>
      <c r="CM3" s="138"/>
      <c r="CN3" s="138"/>
      <c r="CO3" s="139"/>
      <c r="CP3" s="138"/>
      <c r="CQ3" s="138"/>
      <c r="CR3" s="139"/>
      <c r="CS3" s="138"/>
      <c r="CT3" s="138"/>
      <c r="CU3" s="139"/>
      <c r="CV3" s="138"/>
      <c r="CW3" s="138"/>
      <c r="CX3" s="139"/>
      <c r="CY3" s="138"/>
      <c r="CZ3" s="138"/>
      <c r="DA3" s="139"/>
      <c r="DB3" s="138"/>
      <c r="DC3" s="138"/>
      <c r="DD3" s="139"/>
      <c r="DE3" s="138"/>
      <c r="DF3" s="138"/>
      <c r="DG3" s="139"/>
      <c r="DH3" s="138"/>
      <c r="DI3" s="138"/>
      <c r="DJ3" s="139"/>
      <c r="DK3" s="138"/>
      <c r="DL3" s="138"/>
      <c r="DM3" s="139"/>
      <c r="DN3" s="138"/>
      <c r="DO3" s="138"/>
      <c r="DP3" s="139"/>
      <c r="DQ3" s="138"/>
      <c r="DR3" s="138"/>
      <c r="DS3" s="139"/>
      <c r="DT3" s="138"/>
      <c r="DU3" s="138"/>
      <c r="DV3" s="139"/>
      <c r="DW3" s="138"/>
      <c r="DX3" s="138"/>
      <c r="DY3" s="139"/>
      <c r="DZ3" s="138"/>
      <c r="EA3" s="138"/>
      <c r="EB3" s="139"/>
      <c r="EC3" s="138"/>
      <c r="ED3" s="138"/>
      <c r="EE3" s="139"/>
      <c r="EF3" s="138"/>
      <c r="EG3" s="138"/>
      <c r="EH3" s="139"/>
      <c r="EI3" s="138"/>
      <c r="EJ3" s="138"/>
      <c r="EK3" s="139"/>
      <c r="EL3" s="138"/>
      <c r="EM3" s="138"/>
      <c r="EN3" s="139"/>
      <c r="EO3" s="138"/>
      <c r="EP3" s="138"/>
      <c r="EQ3" s="139"/>
      <c r="ER3" s="138"/>
      <c r="ES3" s="138"/>
      <c r="ET3" s="139"/>
      <c r="EU3" s="138"/>
      <c r="EV3" s="138"/>
      <c r="EW3" s="139"/>
      <c r="EX3" s="138"/>
      <c r="EY3" s="138"/>
      <c r="EZ3" s="139"/>
      <c r="FA3" s="138"/>
      <c r="FB3" s="138"/>
      <c r="FC3" s="139"/>
      <c r="FD3" s="138"/>
      <c r="FE3" s="138"/>
      <c r="FF3" s="139"/>
      <c r="FG3" s="138"/>
      <c r="FH3" s="138"/>
      <c r="FI3" s="139"/>
      <c r="FJ3" s="138"/>
      <c r="FK3" s="138"/>
      <c r="FL3" s="139"/>
      <c r="FM3" s="138"/>
      <c r="FN3" s="138"/>
      <c r="FO3" s="139"/>
      <c r="FP3" s="138"/>
      <c r="FQ3" s="138"/>
      <c r="FR3" s="139"/>
      <c r="FS3" s="138"/>
      <c r="FT3" s="138"/>
      <c r="FU3" s="139"/>
      <c r="FV3" s="138"/>
      <c r="FW3" s="138"/>
      <c r="FX3" s="139"/>
      <c r="FY3" s="138"/>
      <c r="FZ3" s="138"/>
      <c r="GA3" s="139"/>
      <c r="GB3" s="138"/>
      <c r="GC3" s="138"/>
      <c r="GD3" s="139"/>
      <c r="GE3" s="140"/>
      <c r="GF3" s="140"/>
      <c r="GG3" s="140"/>
    </row>
    <row r="4" spans="1:189" x14ac:dyDescent="0.25">
      <c r="A4" s="3"/>
      <c r="B4" s="2"/>
      <c r="C4" s="1"/>
      <c r="D4" s="137"/>
      <c r="E4" s="1"/>
      <c r="F4" s="137"/>
      <c r="G4" s="138"/>
      <c r="H4" s="138"/>
      <c r="I4" s="139"/>
      <c r="J4" s="138"/>
      <c r="K4" s="138"/>
      <c r="L4" s="139"/>
      <c r="M4" s="138"/>
      <c r="N4" s="138"/>
      <c r="O4" s="139"/>
      <c r="P4" s="138"/>
      <c r="Q4" s="138"/>
      <c r="R4" s="139"/>
      <c r="S4" s="138"/>
      <c r="T4" s="138"/>
      <c r="U4" s="139"/>
      <c r="V4" s="138"/>
      <c r="W4" s="138"/>
      <c r="X4" s="139"/>
      <c r="Y4" s="138"/>
      <c r="Z4" s="138"/>
      <c r="AA4" s="139"/>
      <c r="AB4" s="138"/>
      <c r="AC4" s="138"/>
      <c r="AD4" s="139"/>
      <c r="AE4" s="138"/>
      <c r="AF4" s="138"/>
      <c r="AG4" s="139"/>
      <c r="AH4" s="138"/>
      <c r="AI4" s="138"/>
      <c r="AJ4" s="139"/>
      <c r="AK4" s="138"/>
      <c r="AL4" s="138"/>
      <c r="AM4" s="139"/>
      <c r="AN4" s="138"/>
      <c r="AO4" s="138"/>
      <c r="AP4" s="139"/>
      <c r="AQ4" s="138"/>
      <c r="AR4" s="138"/>
      <c r="AS4" s="139"/>
      <c r="AT4" s="138"/>
      <c r="AU4" s="138"/>
      <c r="AV4" s="139"/>
      <c r="AW4" s="138"/>
      <c r="AX4" s="138"/>
      <c r="AY4" s="139"/>
      <c r="AZ4" s="138"/>
      <c r="BA4" s="138"/>
      <c r="BB4" s="139"/>
      <c r="BC4" s="138"/>
      <c r="BD4" s="138"/>
      <c r="BE4" s="139"/>
      <c r="BF4" s="138"/>
      <c r="BG4" s="138"/>
      <c r="BH4" s="139"/>
      <c r="BI4" s="138"/>
      <c r="BJ4" s="138"/>
      <c r="BK4" s="139"/>
      <c r="BL4" s="138"/>
      <c r="BM4" s="138"/>
      <c r="BN4" s="139"/>
      <c r="BO4" s="138"/>
      <c r="BP4" s="138"/>
      <c r="BQ4" s="139"/>
      <c r="BR4" s="138"/>
      <c r="BS4" s="138"/>
      <c r="BT4" s="139"/>
      <c r="BU4" s="138"/>
      <c r="BV4" s="138"/>
      <c r="BW4" s="139"/>
      <c r="BX4" s="138"/>
      <c r="BY4" s="138"/>
      <c r="BZ4" s="139"/>
      <c r="CA4" s="138"/>
      <c r="CB4" s="138"/>
      <c r="CC4" s="139"/>
      <c r="CD4" s="138"/>
      <c r="CE4" s="138"/>
      <c r="CF4" s="139"/>
      <c r="CG4" s="138"/>
      <c r="CH4" s="138"/>
      <c r="CI4" s="139"/>
      <c r="CJ4" s="138"/>
      <c r="CK4" s="138"/>
      <c r="CL4" s="139"/>
      <c r="CM4" s="138"/>
      <c r="CN4" s="138"/>
      <c r="CO4" s="139"/>
      <c r="CP4" s="138"/>
      <c r="CQ4" s="138"/>
      <c r="CR4" s="139"/>
      <c r="CS4" s="138"/>
      <c r="CT4" s="138"/>
      <c r="CU4" s="139"/>
      <c r="CV4" s="138"/>
      <c r="CW4" s="138"/>
      <c r="CX4" s="139"/>
      <c r="CY4" s="138"/>
      <c r="CZ4" s="138"/>
      <c r="DA4" s="139"/>
      <c r="DB4" s="138"/>
      <c r="DC4" s="138"/>
      <c r="DD4" s="139"/>
      <c r="DE4" s="138"/>
      <c r="DF4" s="138"/>
      <c r="DG4" s="139"/>
      <c r="DH4" s="138"/>
      <c r="DI4" s="138"/>
      <c r="DJ4" s="139"/>
      <c r="DK4" s="138"/>
      <c r="DL4" s="138"/>
      <c r="DM4" s="139"/>
      <c r="DN4" s="138"/>
      <c r="DO4" s="138"/>
      <c r="DP4" s="139"/>
      <c r="DQ4" s="138"/>
      <c r="DR4" s="138"/>
      <c r="DS4" s="139"/>
      <c r="DT4" s="138"/>
      <c r="DU4" s="138"/>
      <c r="DV4" s="139"/>
      <c r="DW4" s="138"/>
      <c r="DX4" s="138"/>
      <c r="DY4" s="139"/>
      <c r="DZ4" s="138"/>
      <c r="EA4" s="138"/>
      <c r="EB4" s="139"/>
      <c r="EC4" s="138"/>
      <c r="ED4" s="138"/>
      <c r="EE4" s="139"/>
      <c r="EF4" s="138"/>
      <c r="EG4" s="138"/>
      <c r="EH4" s="139"/>
      <c r="EI4" s="138"/>
      <c r="EJ4" s="138"/>
      <c r="EK4" s="139"/>
      <c r="EL4" s="138"/>
      <c r="EM4" s="138"/>
      <c r="EN4" s="139"/>
      <c r="EO4" s="138"/>
      <c r="EP4" s="138"/>
      <c r="EQ4" s="139"/>
      <c r="ER4" s="138"/>
      <c r="ES4" s="138"/>
      <c r="ET4" s="139"/>
      <c r="EU4" s="138"/>
      <c r="EV4" s="138"/>
      <c r="EW4" s="139"/>
      <c r="EX4" s="138"/>
      <c r="EY4" s="138"/>
      <c r="EZ4" s="139"/>
      <c r="FA4" s="138"/>
      <c r="FB4" s="138"/>
      <c r="FC4" s="139"/>
      <c r="FD4" s="138"/>
      <c r="FE4" s="138"/>
      <c r="FF4" s="139"/>
      <c r="FG4" s="138"/>
      <c r="FH4" s="138"/>
      <c r="FI4" s="139"/>
      <c r="FJ4" s="138"/>
      <c r="FK4" s="138"/>
      <c r="FL4" s="139"/>
      <c r="FM4" s="138"/>
      <c r="FN4" s="138"/>
      <c r="FO4" s="139"/>
      <c r="FP4" s="138"/>
      <c r="FQ4" s="138"/>
      <c r="FR4" s="139"/>
      <c r="FS4" s="138"/>
      <c r="FT4" s="138"/>
      <c r="FU4" s="139"/>
      <c r="FV4" s="138"/>
      <c r="FW4" s="138"/>
      <c r="FX4" s="139"/>
      <c r="FY4" s="138"/>
      <c r="FZ4" s="138"/>
      <c r="GA4" s="139"/>
      <c r="GB4" s="138"/>
      <c r="GC4" s="138"/>
      <c r="GD4" s="139"/>
      <c r="GE4" s="140"/>
      <c r="GF4" s="140"/>
      <c r="GG4" s="140"/>
    </row>
    <row r="5" spans="1:189" x14ac:dyDescent="0.25">
      <c r="A5" s="141"/>
      <c r="B5" s="140"/>
      <c r="C5" s="142"/>
      <c r="D5" s="143"/>
      <c r="E5" s="143"/>
      <c r="F5" s="143"/>
      <c r="G5" s="144"/>
      <c r="H5" s="144"/>
      <c r="I5" s="145"/>
      <c r="J5" s="144"/>
      <c r="K5" s="144"/>
      <c r="L5" s="145"/>
      <c r="M5" s="144"/>
      <c r="N5" s="144"/>
      <c r="O5" s="145"/>
      <c r="P5" s="144"/>
      <c r="Q5" s="144"/>
      <c r="R5" s="145"/>
      <c r="S5" s="144"/>
      <c r="T5" s="144"/>
      <c r="U5" s="145"/>
      <c r="V5" s="144"/>
      <c r="W5" s="144"/>
      <c r="X5" s="145"/>
      <c r="Y5" s="144"/>
      <c r="Z5" s="144"/>
      <c r="AA5" s="145"/>
      <c r="AB5" s="144"/>
      <c r="AC5" s="144"/>
      <c r="AD5" s="145"/>
      <c r="AE5" s="144"/>
      <c r="AF5" s="144"/>
      <c r="AG5" s="145"/>
      <c r="AH5" s="144"/>
      <c r="AI5" s="144"/>
      <c r="AJ5" s="145"/>
      <c r="AK5" s="144"/>
      <c r="AL5" s="144"/>
      <c r="AM5" s="145"/>
      <c r="AN5" s="144"/>
      <c r="AO5" s="144"/>
      <c r="AP5" s="145"/>
      <c r="AQ5" s="144"/>
      <c r="AR5" s="144"/>
      <c r="AS5" s="145"/>
      <c r="AT5" s="144"/>
      <c r="AU5" s="144"/>
      <c r="AV5" s="145"/>
      <c r="AW5" s="144"/>
      <c r="AX5" s="144"/>
      <c r="AY5" s="145"/>
      <c r="AZ5" s="144"/>
      <c r="BA5" s="144"/>
      <c r="BB5" s="145"/>
      <c r="BC5" s="144"/>
      <c r="BD5" s="144"/>
      <c r="BE5" s="145"/>
      <c r="BF5" s="144"/>
      <c r="BG5" s="144"/>
      <c r="BH5" s="145"/>
      <c r="BI5" s="144"/>
      <c r="BJ5" s="144"/>
      <c r="BK5" s="145"/>
      <c r="BL5" s="144"/>
      <c r="BM5" s="144"/>
      <c r="BN5" s="145"/>
      <c r="BO5" s="144"/>
      <c r="BP5" s="144"/>
      <c r="BQ5" s="145"/>
      <c r="BR5" s="144"/>
      <c r="BS5" s="144"/>
      <c r="BT5" s="145"/>
      <c r="BU5" s="144"/>
      <c r="BV5" s="144"/>
      <c r="BW5" s="145"/>
      <c r="BX5" s="144"/>
      <c r="BY5" s="144"/>
      <c r="BZ5" s="145"/>
      <c r="CA5" s="144"/>
      <c r="CB5" s="144"/>
      <c r="CC5" s="145"/>
      <c r="CD5" s="146"/>
      <c r="CE5" s="144"/>
      <c r="CF5" s="145"/>
      <c r="CG5" s="144"/>
      <c r="CH5" s="144"/>
      <c r="CI5" s="145"/>
      <c r="CJ5" s="144"/>
      <c r="CK5" s="144"/>
      <c r="CL5" s="145"/>
      <c r="CM5" s="144"/>
      <c r="CN5" s="144"/>
      <c r="CO5" s="145"/>
      <c r="CP5" s="144"/>
      <c r="CQ5" s="144"/>
      <c r="CR5" s="145"/>
      <c r="CS5" s="144"/>
      <c r="CT5" s="144"/>
      <c r="CU5" s="145"/>
      <c r="CV5" s="144"/>
      <c r="CW5" s="144"/>
      <c r="CX5" s="145"/>
      <c r="CY5" s="144"/>
      <c r="CZ5" s="144"/>
      <c r="DA5" s="145"/>
      <c r="DB5" s="144"/>
      <c r="DC5" s="144"/>
      <c r="DD5" s="145"/>
      <c r="DE5" s="144"/>
      <c r="DF5" s="144"/>
      <c r="DG5" s="145"/>
      <c r="DH5" s="144"/>
      <c r="DI5" s="144"/>
      <c r="DJ5" s="145"/>
      <c r="DK5" s="144"/>
      <c r="DL5" s="144"/>
      <c r="DM5" s="145"/>
      <c r="DN5" s="144"/>
      <c r="DO5" s="144"/>
      <c r="DP5" s="145"/>
      <c r="DQ5" s="144"/>
      <c r="DR5" s="144"/>
      <c r="DS5" s="145"/>
      <c r="DT5" s="144"/>
      <c r="DU5" s="144"/>
      <c r="DV5" s="145"/>
      <c r="DW5" s="144"/>
      <c r="DX5" s="144"/>
      <c r="DY5" s="145"/>
      <c r="DZ5" s="144"/>
      <c r="EA5" s="144"/>
      <c r="EB5" s="145"/>
      <c r="EC5" s="144"/>
      <c r="ED5" s="144"/>
      <c r="EE5" s="145"/>
      <c r="EF5" s="144"/>
      <c r="EG5" s="144"/>
      <c r="EH5" s="145"/>
      <c r="EI5" s="144"/>
      <c r="EJ5" s="144"/>
      <c r="EK5" s="145"/>
      <c r="EL5" s="144"/>
      <c r="EM5" s="144"/>
      <c r="EN5" s="145"/>
      <c r="EO5" s="144"/>
      <c r="EP5" s="144"/>
      <c r="EQ5" s="145"/>
      <c r="ER5" s="144"/>
      <c r="ES5" s="144"/>
      <c r="ET5" s="145"/>
      <c r="EU5" s="144"/>
      <c r="EV5" s="144"/>
      <c r="EW5" s="145"/>
      <c r="EX5" s="144"/>
      <c r="EY5" s="144"/>
      <c r="EZ5" s="145"/>
      <c r="FA5" s="144"/>
      <c r="FB5" s="144"/>
      <c r="FC5" s="145"/>
      <c r="FD5" s="144"/>
      <c r="FE5" s="144"/>
      <c r="FF5" s="145"/>
      <c r="FG5" s="144"/>
      <c r="FH5" s="144"/>
      <c r="FI5" s="145"/>
      <c r="FJ5" s="144"/>
      <c r="FK5" s="144"/>
      <c r="FL5" s="145"/>
      <c r="FM5" s="144"/>
      <c r="FN5" s="144"/>
      <c r="FO5" s="145"/>
      <c r="FP5" s="144"/>
      <c r="FQ5" s="144"/>
      <c r="FR5" s="145"/>
      <c r="FS5" s="144"/>
      <c r="FT5" s="144"/>
      <c r="FU5" s="145"/>
      <c r="FV5" s="144"/>
      <c r="FW5" s="144"/>
      <c r="FX5" s="145"/>
      <c r="FY5" s="144"/>
      <c r="FZ5" s="144"/>
      <c r="GA5" s="145"/>
      <c r="GB5" s="144"/>
      <c r="GC5" s="144"/>
      <c r="GD5" s="145"/>
      <c r="GE5" s="140"/>
      <c r="GF5" s="140"/>
      <c r="GG5" s="140"/>
    </row>
    <row r="6" spans="1:189" x14ac:dyDescent="0.25">
      <c r="A6" s="141"/>
      <c r="B6" s="140"/>
      <c r="C6" s="142"/>
      <c r="D6" s="143"/>
      <c r="E6" s="143"/>
      <c r="F6" s="143"/>
      <c r="G6" s="144"/>
      <c r="H6" s="144"/>
      <c r="I6" s="145"/>
      <c r="J6" s="144"/>
      <c r="K6" s="144"/>
      <c r="L6" s="145"/>
      <c r="M6" s="144"/>
      <c r="N6" s="144"/>
      <c r="O6" s="145"/>
      <c r="P6" s="144"/>
      <c r="Q6" s="144"/>
      <c r="R6" s="145"/>
      <c r="S6" s="144"/>
      <c r="T6" s="144"/>
      <c r="U6" s="145"/>
      <c r="V6" s="144"/>
      <c r="W6" s="144"/>
      <c r="X6" s="145"/>
      <c r="Y6" s="144"/>
      <c r="Z6" s="144"/>
      <c r="AA6" s="145"/>
      <c r="AB6" s="144"/>
      <c r="AC6" s="144"/>
      <c r="AD6" s="145"/>
      <c r="AE6" s="144"/>
      <c r="AF6" s="144"/>
      <c r="AG6" s="145"/>
      <c r="AH6" s="144"/>
      <c r="AI6" s="144"/>
      <c r="AJ6" s="145"/>
      <c r="AK6" s="144"/>
      <c r="AL6" s="144"/>
      <c r="AM6" s="145"/>
      <c r="AN6" s="144"/>
      <c r="AO6" s="144"/>
      <c r="AP6" s="145"/>
      <c r="AQ6" s="144"/>
      <c r="AR6" s="144"/>
      <c r="AS6" s="145"/>
      <c r="AT6" s="144"/>
      <c r="AU6" s="144"/>
      <c r="AV6" s="145"/>
      <c r="AW6" s="144"/>
      <c r="AX6" s="144"/>
      <c r="AY6" s="145"/>
      <c r="AZ6" s="144"/>
      <c r="BA6" s="144"/>
      <c r="BB6" s="145"/>
      <c r="BC6" s="144"/>
      <c r="BD6" s="144"/>
      <c r="BE6" s="145"/>
      <c r="BF6" s="144"/>
      <c r="BG6" s="144"/>
      <c r="BH6" s="145"/>
      <c r="BI6" s="144"/>
      <c r="BJ6" s="144"/>
      <c r="BK6" s="145"/>
      <c r="BL6" s="144"/>
      <c r="BM6" s="144"/>
      <c r="BN6" s="145"/>
      <c r="BO6" s="144"/>
      <c r="BP6" s="144"/>
      <c r="BQ6" s="145"/>
      <c r="BR6" s="144"/>
      <c r="BS6" s="144"/>
      <c r="BT6" s="145"/>
      <c r="BU6" s="144"/>
      <c r="BV6" s="144"/>
      <c r="BW6" s="145"/>
      <c r="BX6" s="144"/>
      <c r="BY6" s="144"/>
      <c r="BZ6" s="145"/>
      <c r="CA6" s="144"/>
      <c r="CB6" s="144"/>
      <c r="CC6" s="145"/>
      <c r="CD6" s="146"/>
      <c r="CE6" s="144"/>
      <c r="CF6" s="145"/>
      <c r="CG6" s="144"/>
      <c r="CH6" s="144"/>
      <c r="CI6" s="145"/>
      <c r="CJ6" s="144"/>
      <c r="CK6" s="144"/>
      <c r="CL6" s="145"/>
      <c r="CM6" s="144"/>
      <c r="CN6" s="144"/>
      <c r="CO6" s="145"/>
      <c r="CP6" s="144"/>
      <c r="CQ6" s="144"/>
      <c r="CR6" s="145"/>
      <c r="CS6" s="144"/>
      <c r="CT6" s="144"/>
      <c r="CU6" s="145"/>
      <c r="CV6" s="144"/>
      <c r="CW6" s="144"/>
      <c r="CX6" s="145"/>
      <c r="CY6" s="144"/>
      <c r="CZ6" s="144"/>
      <c r="DA6" s="145"/>
      <c r="DB6" s="144"/>
      <c r="DC6" s="144"/>
      <c r="DD6" s="145"/>
      <c r="DE6" s="144"/>
      <c r="DF6" s="144"/>
      <c r="DG6" s="145"/>
      <c r="DH6" s="144"/>
      <c r="DI6" s="144"/>
      <c r="DJ6" s="145"/>
      <c r="DK6" s="144"/>
      <c r="DL6" s="144"/>
      <c r="DM6" s="145"/>
      <c r="DN6" s="144"/>
      <c r="DO6" s="144"/>
      <c r="DP6" s="145"/>
      <c r="DQ6" s="144"/>
      <c r="DR6" s="144"/>
      <c r="DS6" s="145"/>
      <c r="DT6" s="144"/>
      <c r="DU6" s="144"/>
      <c r="DV6" s="145"/>
      <c r="DW6" s="144"/>
      <c r="DX6" s="144"/>
      <c r="DY6" s="145"/>
      <c r="DZ6" s="144"/>
      <c r="EA6" s="144"/>
      <c r="EB6" s="145"/>
      <c r="EC6" s="144"/>
      <c r="ED6" s="144"/>
      <c r="EE6" s="145"/>
      <c r="EF6" s="144"/>
      <c r="EG6" s="144"/>
      <c r="EH6" s="145"/>
      <c r="EI6" s="144"/>
      <c r="EJ6" s="144"/>
      <c r="EK6" s="145"/>
      <c r="EL6" s="144"/>
      <c r="EM6" s="144"/>
      <c r="EN6" s="145"/>
      <c r="EO6" s="144"/>
      <c r="EP6" s="144"/>
      <c r="EQ6" s="145"/>
      <c r="ER6" s="144"/>
      <c r="ES6" s="144"/>
      <c r="ET6" s="145"/>
      <c r="EU6" s="144"/>
      <c r="EV6" s="144"/>
      <c r="EW6" s="145"/>
      <c r="EX6" s="144"/>
      <c r="EY6" s="144"/>
      <c r="EZ6" s="145"/>
      <c r="FA6" s="144"/>
      <c r="FB6" s="144"/>
      <c r="FC6" s="145"/>
      <c r="FD6" s="144"/>
      <c r="FE6" s="144"/>
      <c r="FF6" s="145"/>
      <c r="FG6" s="144"/>
      <c r="FH6" s="144"/>
      <c r="FI6" s="145"/>
      <c r="FJ6" s="144"/>
      <c r="FK6" s="144"/>
      <c r="FL6" s="145"/>
      <c r="FM6" s="144"/>
      <c r="FN6" s="144"/>
      <c r="FO6" s="145"/>
      <c r="FP6" s="144"/>
      <c r="FQ6" s="144"/>
      <c r="FR6" s="145"/>
      <c r="FS6" s="144"/>
      <c r="FT6" s="144"/>
      <c r="FU6" s="145"/>
      <c r="FV6" s="144"/>
      <c r="FW6" s="144"/>
      <c r="FX6" s="145"/>
      <c r="FY6" s="144"/>
      <c r="FZ6" s="144"/>
      <c r="GA6" s="145"/>
      <c r="GB6" s="144"/>
      <c r="GC6" s="144"/>
      <c r="GD6" s="145"/>
      <c r="GE6" s="140"/>
      <c r="GF6" s="140"/>
      <c r="GG6" s="140"/>
    </row>
    <row r="7" spans="1:189" x14ac:dyDescent="0.25">
      <c r="A7" s="141"/>
      <c r="B7" s="140"/>
      <c r="C7" s="142"/>
      <c r="D7" s="143"/>
      <c r="E7" s="143"/>
      <c r="F7" s="143"/>
      <c r="G7" s="144"/>
      <c r="H7" s="144"/>
      <c r="I7" s="145"/>
      <c r="J7" s="144"/>
      <c r="K7" s="144"/>
      <c r="L7" s="145"/>
      <c r="M7" s="144"/>
      <c r="N7" s="144"/>
      <c r="O7" s="145"/>
      <c r="P7" s="144"/>
      <c r="Q7" s="144"/>
      <c r="R7" s="145"/>
      <c r="S7" s="144"/>
      <c r="T7" s="144"/>
      <c r="U7" s="145"/>
      <c r="V7" s="144"/>
      <c r="W7" s="144"/>
      <c r="X7" s="145"/>
      <c r="Y7" s="144"/>
      <c r="Z7" s="144"/>
      <c r="AA7" s="145"/>
      <c r="AB7" s="144"/>
      <c r="AC7" s="144"/>
      <c r="AD7" s="145"/>
      <c r="AE7" s="144"/>
      <c r="AF7" s="144"/>
      <c r="AG7" s="145"/>
      <c r="AH7" s="144"/>
      <c r="AI7" s="144"/>
      <c r="AJ7" s="145"/>
      <c r="AK7" s="144"/>
      <c r="AL7" s="144"/>
      <c r="AM7" s="145"/>
      <c r="AN7" s="144"/>
      <c r="AO7" s="144"/>
      <c r="AP7" s="145"/>
      <c r="AQ7" s="144"/>
      <c r="AR7" s="144"/>
      <c r="AS7" s="145"/>
      <c r="AT7" s="144"/>
      <c r="AU7" s="144"/>
      <c r="AV7" s="145"/>
      <c r="AW7" s="144"/>
      <c r="AX7" s="144"/>
      <c r="AY7" s="145"/>
      <c r="AZ7" s="144"/>
      <c r="BA7" s="144"/>
      <c r="BB7" s="145"/>
      <c r="BC7" s="144"/>
      <c r="BD7" s="144"/>
      <c r="BE7" s="145"/>
      <c r="BF7" s="144"/>
      <c r="BG7" s="144"/>
      <c r="BH7" s="145"/>
      <c r="BI7" s="144"/>
      <c r="BJ7" s="144"/>
      <c r="BK7" s="145"/>
      <c r="BL7" s="144"/>
      <c r="BM7" s="144"/>
      <c r="BN7" s="145"/>
      <c r="BO7" s="144"/>
      <c r="BP7" s="144"/>
      <c r="BQ7" s="145"/>
      <c r="BR7" s="144"/>
      <c r="BS7" s="144"/>
      <c r="BT7" s="145"/>
      <c r="BU7" s="144"/>
      <c r="BV7" s="144"/>
      <c r="BW7" s="145"/>
      <c r="BX7" s="144"/>
      <c r="BY7" s="144"/>
      <c r="BZ7" s="145"/>
      <c r="CA7" s="144"/>
      <c r="CB7" s="144"/>
      <c r="CC7" s="145"/>
      <c r="CD7" s="146"/>
      <c r="CE7" s="144"/>
      <c r="CF7" s="145"/>
      <c r="CG7" s="144"/>
      <c r="CH7" s="144"/>
      <c r="CI7" s="145"/>
      <c r="CJ7" s="144"/>
      <c r="CK7" s="144"/>
      <c r="CL7" s="145"/>
      <c r="CM7" s="144"/>
      <c r="CN7" s="144"/>
      <c r="CO7" s="145"/>
      <c r="CP7" s="144"/>
      <c r="CQ7" s="144"/>
      <c r="CR7" s="145"/>
      <c r="CS7" s="144"/>
      <c r="CT7" s="144"/>
      <c r="CU7" s="145"/>
      <c r="CV7" s="144"/>
      <c r="CW7" s="144"/>
      <c r="CX7" s="145"/>
      <c r="CY7" s="144"/>
      <c r="CZ7" s="144"/>
      <c r="DA7" s="145"/>
      <c r="DB7" s="144"/>
      <c r="DC7" s="144"/>
      <c r="DD7" s="145"/>
      <c r="DE7" s="144"/>
      <c r="DF7" s="144"/>
      <c r="DG7" s="145"/>
      <c r="DH7" s="144"/>
      <c r="DI7" s="144"/>
      <c r="DJ7" s="145"/>
      <c r="DK7" s="144"/>
      <c r="DL7" s="144"/>
      <c r="DM7" s="145"/>
      <c r="DN7" s="144"/>
      <c r="DO7" s="144"/>
      <c r="DP7" s="145"/>
      <c r="DQ7" s="144"/>
      <c r="DR7" s="144"/>
      <c r="DS7" s="145"/>
      <c r="DT7" s="144"/>
      <c r="DU7" s="144"/>
      <c r="DV7" s="145"/>
      <c r="DW7" s="144"/>
      <c r="DX7" s="144"/>
      <c r="DY7" s="145"/>
      <c r="DZ7" s="144"/>
      <c r="EA7" s="144"/>
      <c r="EB7" s="145"/>
      <c r="EC7" s="144"/>
      <c r="ED7" s="144"/>
      <c r="EE7" s="145"/>
      <c r="EF7" s="144"/>
      <c r="EG7" s="144"/>
      <c r="EH7" s="145"/>
      <c r="EI7" s="144"/>
      <c r="EJ7" s="144"/>
      <c r="EK7" s="145"/>
      <c r="EL7" s="144"/>
      <c r="EM7" s="144"/>
      <c r="EN7" s="145"/>
      <c r="EO7" s="144"/>
      <c r="EP7" s="144"/>
      <c r="EQ7" s="145"/>
      <c r="ER7" s="144"/>
      <c r="ES7" s="144"/>
      <c r="ET7" s="145"/>
      <c r="EU7" s="144"/>
      <c r="EV7" s="144"/>
      <c r="EW7" s="145"/>
      <c r="EX7" s="144"/>
      <c r="EY7" s="144"/>
      <c r="EZ7" s="145"/>
      <c r="FA7" s="144"/>
      <c r="FB7" s="144"/>
      <c r="FC7" s="145"/>
      <c r="FD7" s="144"/>
      <c r="FE7" s="144"/>
      <c r="FF7" s="145"/>
      <c r="FG7" s="144"/>
      <c r="FH7" s="144"/>
      <c r="FI7" s="145"/>
      <c r="FJ7" s="144"/>
      <c r="FK7" s="144"/>
      <c r="FL7" s="145"/>
      <c r="FM7" s="144"/>
      <c r="FN7" s="144"/>
      <c r="FO7" s="145"/>
      <c r="FP7" s="144"/>
      <c r="FQ7" s="144"/>
      <c r="FR7" s="145"/>
      <c r="FS7" s="144"/>
      <c r="FT7" s="144"/>
      <c r="FU7" s="145"/>
      <c r="FV7" s="144"/>
      <c r="FW7" s="144"/>
      <c r="FX7" s="145"/>
      <c r="FY7" s="144"/>
      <c r="FZ7" s="144"/>
      <c r="GA7" s="145"/>
      <c r="GB7" s="144"/>
      <c r="GC7" s="144"/>
      <c r="GD7" s="145"/>
      <c r="GE7" s="140"/>
      <c r="GF7" s="140"/>
      <c r="GG7" s="140"/>
    </row>
    <row r="8" spans="1:189" x14ac:dyDescent="0.25">
      <c r="A8" s="141"/>
      <c r="B8" s="140"/>
      <c r="C8" s="142"/>
      <c r="D8" s="143"/>
      <c r="E8" s="143"/>
      <c r="F8" s="143"/>
      <c r="G8" s="144"/>
      <c r="H8" s="144"/>
      <c r="I8" s="145"/>
      <c r="J8" s="144"/>
      <c r="K8" s="144"/>
      <c r="L8" s="145"/>
      <c r="M8" s="144"/>
      <c r="N8" s="144"/>
      <c r="O8" s="145"/>
      <c r="P8" s="144"/>
      <c r="Q8" s="144"/>
      <c r="R8" s="145"/>
      <c r="S8" s="144"/>
      <c r="T8" s="144"/>
      <c r="U8" s="145"/>
      <c r="V8" s="144"/>
      <c r="W8" s="144"/>
      <c r="X8" s="145"/>
      <c r="Y8" s="144"/>
      <c r="Z8" s="144"/>
      <c r="AA8" s="145"/>
      <c r="AB8" s="144"/>
      <c r="AC8" s="144"/>
      <c r="AD8" s="145"/>
      <c r="AE8" s="144"/>
      <c r="AF8" s="144"/>
      <c r="AG8" s="145"/>
      <c r="AH8" s="144"/>
      <c r="AI8" s="144"/>
      <c r="AJ8" s="145"/>
      <c r="AK8" s="144"/>
      <c r="AL8" s="144"/>
      <c r="AM8" s="145"/>
      <c r="AN8" s="144"/>
      <c r="AO8" s="144"/>
      <c r="AP8" s="145"/>
      <c r="AQ8" s="144"/>
      <c r="AR8" s="144"/>
      <c r="AS8" s="145"/>
      <c r="AT8" s="144"/>
      <c r="AU8" s="144"/>
      <c r="AV8" s="145"/>
      <c r="AW8" s="144"/>
      <c r="AX8" s="144"/>
      <c r="AY8" s="145"/>
      <c r="AZ8" s="144"/>
      <c r="BA8" s="144"/>
      <c r="BB8" s="145"/>
      <c r="BC8" s="144"/>
      <c r="BD8" s="144"/>
      <c r="BE8" s="145"/>
      <c r="BF8" s="144"/>
      <c r="BG8" s="144"/>
      <c r="BH8" s="145"/>
      <c r="BI8" s="144"/>
      <c r="BJ8" s="144"/>
      <c r="BK8" s="145"/>
      <c r="BL8" s="144"/>
      <c r="BM8" s="144"/>
      <c r="BN8" s="145"/>
      <c r="BO8" s="144"/>
      <c r="BP8" s="144"/>
      <c r="BQ8" s="145"/>
      <c r="BR8" s="144"/>
      <c r="BS8" s="144"/>
      <c r="BT8" s="145"/>
      <c r="BU8" s="144"/>
      <c r="BV8" s="144"/>
      <c r="BW8" s="145"/>
      <c r="BX8" s="144"/>
      <c r="BY8" s="144"/>
      <c r="BZ8" s="145"/>
      <c r="CA8" s="144"/>
      <c r="CB8" s="144"/>
      <c r="CC8" s="145"/>
      <c r="CD8" s="146"/>
      <c r="CE8" s="144"/>
      <c r="CF8" s="145"/>
      <c r="CG8" s="144"/>
      <c r="CH8" s="144"/>
      <c r="CI8" s="145"/>
      <c r="CJ8" s="144"/>
      <c r="CK8" s="144"/>
      <c r="CL8" s="145"/>
      <c r="CM8" s="144"/>
      <c r="CN8" s="144"/>
      <c r="CO8" s="145"/>
      <c r="CP8" s="144"/>
      <c r="CQ8" s="144"/>
      <c r="CR8" s="145"/>
      <c r="CS8" s="144"/>
      <c r="CT8" s="144"/>
      <c r="CU8" s="145"/>
      <c r="CV8" s="144"/>
      <c r="CW8" s="144"/>
      <c r="CX8" s="145"/>
      <c r="CY8" s="144"/>
      <c r="CZ8" s="144"/>
      <c r="DA8" s="145"/>
      <c r="DB8" s="144"/>
      <c r="DC8" s="144"/>
      <c r="DD8" s="145"/>
      <c r="DE8" s="144"/>
      <c r="DF8" s="144"/>
      <c r="DG8" s="145"/>
      <c r="DH8" s="144"/>
      <c r="DI8" s="144"/>
      <c r="DJ8" s="145"/>
      <c r="DK8" s="144"/>
      <c r="DL8" s="144"/>
      <c r="DM8" s="145"/>
      <c r="DN8" s="144"/>
      <c r="DO8" s="144"/>
      <c r="DP8" s="145"/>
      <c r="DQ8" s="144"/>
      <c r="DR8" s="144"/>
      <c r="DS8" s="145"/>
      <c r="DT8" s="144"/>
      <c r="DU8" s="144"/>
      <c r="DV8" s="145"/>
      <c r="DW8" s="144"/>
      <c r="DX8" s="144"/>
      <c r="DY8" s="145"/>
      <c r="DZ8" s="144"/>
      <c r="EA8" s="144"/>
      <c r="EB8" s="145"/>
      <c r="EC8" s="144"/>
      <c r="ED8" s="144"/>
      <c r="EE8" s="145"/>
      <c r="EF8" s="144"/>
      <c r="EG8" s="144"/>
      <c r="EH8" s="145"/>
      <c r="EI8" s="144"/>
      <c r="EJ8" s="144"/>
      <c r="EK8" s="145"/>
      <c r="EL8" s="144"/>
      <c r="EM8" s="144"/>
      <c r="EN8" s="145"/>
      <c r="EO8" s="144"/>
      <c r="EP8" s="144"/>
      <c r="EQ8" s="145"/>
      <c r="ER8" s="144"/>
      <c r="ES8" s="144"/>
      <c r="ET8" s="145"/>
      <c r="EU8" s="144"/>
      <c r="EV8" s="144"/>
      <c r="EW8" s="145"/>
      <c r="EX8" s="144"/>
      <c r="EY8" s="144"/>
      <c r="EZ8" s="145"/>
      <c r="FA8" s="144"/>
      <c r="FB8" s="144"/>
      <c r="FC8" s="145"/>
      <c r="FD8" s="144"/>
      <c r="FE8" s="144"/>
      <c r="FF8" s="145"/>
      <c r="FG8" s="144"/>
      <c r="FH8" s="144"/>
      <c r="FI8" s="145"/>
      <c r="FJ8" s="144"/>
      <c r="FK8" s="144"/>
      <c r="FL8" s="145"/>
      <c r="FM8" s="144"/>
      <c r="FN8" s="144"/>
      <c r="FO8" s="145"/>
      <c r="FP8" s="144"/>
      <c r="FQ8" s="144"/>
      <c r="FR8" s="145"/>
      <c r="FS8" s="144"/>
      <c r="FT8" s="144"/>
      <c r="FU8" s="145"/>
      <c r="FV8" s="144"/>
      <c r="FW8" s="144"/>
      <c r="FX8" s="145"/>
      <c r="FY8" s="144"/>
      <c r="FZ8" s="144"/>
      <c r="GA8" s="145"/>
      <c r="GB8" s="144"/>
      <c r="GC8" s="144"/>
      <c r="GD8" s="145"/>
      <c r="GE8" s="140"/>
      <c r="GF8" s="140"/>
      <c r="GG8" s="140"/>
    </row>
    <row r="9" spans="1:189" x14ac:dyDescent="0.25">
      <c r="A9" s="141"/>
      <c r="B9" s="140"/>
      <c r="C9" s="142"/>
      <c r="D9" s="143"/>
      <c r="E9" s="143"/>
      <c r="F9" s="143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  <c r="CT9" s="144"/>
      <c r="CU9" s="144"/>
      <c r="CV9" s="144"/>
      <c r="CW9" s="144"/>
      <c r="CX9" s="144"/>
      <c r="CY9" s="144"/>
      <c r="CZ9" s="144"/>
      <c r="DA9" s="144"/>
      <c r="DB9" s="144"/>
      <c r="DC9" s="144"/>
      <c r="DD9" s="144"/>
      <c r="DE9" s="144"/>
      <c r="DF9" s="144"/>
      <c r="DG9" s="144"/>
      <c r="DH9" s="144"/>
      <c r="DI9" s="144"/>
      <c r="DJ9" s="144"/>
      <c r="DK9" s="144"/>
      <c r="DL9" s="144"/>
      <c r="DM9" s="144"/>
      <c r="DN9" s="144"/>
      <c r="DO9" s="144"/>
      <c r="DP9" s="144"/>
      <c r="DQ9" s="144"/>
      <c r="DR9" s="144"/>
      <c r="DS9" s="144"/>
      <c r="DT9" s="144"/>
      <c r="DU9" s="144"/>
      <c r="DV9" s="144"/>
      <c r="DW9" s="144"/>
      <c r="DX9" s="144"/>
      <c r="DY9" s="144"/>
      <c r="DZ9" s="144"/>
      <c r="EA9" s="144"/>
      <c r="EB9" s="144"/>
      <c r="EC9" s="144"/>
      <c r="ED9" s="144"/>
      <c r="EE9" s="144"/>
      <c r="EF9" s="144"/>
      <c r="EG9" s="144"/>
      <c r="EH9" s="144"/>
      <c r="EI9" s="144"/>
      <c r="EJ9" s="144"/>
      <c r="EK9" s="144"/>
      <c r="EL9" s="144"/>
      <c r="EM9" s="144"/>
      <c r="EN9" s="144"/>
      <c r="EO9" s="144"/>
      <c r="EP9" s="144"/>
      <c r="EQ9" s="144"/>
      <c r="ER9" s="144"/>
      <c r="ES9" s="144"/>
      <c r="ET9" s="144"/>
      <c r="EU9" s="144"/>
      <c r="EV9" s="144"/>
      <c r="EW9" s="144"/>
      <c r="EX9" s="144"/>
      <c r="EY9" s="144"/>
      <c r="EZ9" s="144"/>
      <c r="FA9" s="144"/>
      <c r="FB9" s="144"/>
      <c r="FC9" s="144"/>
      <c r="FD9" s="144"/>
      <c r="FE9" s="144"/>
      <c r="FF9" s="144"/>
      <c r="FG9" s="144"/>
      <c r="FH9" s="144"/>
      <c r="FI9" s="144"/>
      <c r="FJ9" s="144"/>
      <c r="FK9" s="144"/>
      <c r="FL9" s="144"/>
      <c r="FM9" s="144"/>
      <c r="FN9" s="144"/>
      <c r="FO9" s="144"/>
      <c r="FP9" s="144"/>
      <c r="FQ9" s="144"/>
      <c r="FR9" s="144"/>
      <c r="FS9" s="144"/>
      <c r="FT9" s="144"/>
      <c r="FU9" s="144"/>
      <c r="FV9" s="144"/>
      <c r="FW9" s="144"/>
      <c r="FX9" s="144"/>
      <c r="FY9" s="144"/>
      <c r="FZ9" s="144"/>
      <c r="GA9" s="144"/>
      <c r="GB9" s="144"/>
      <c r="GC9" s="144"/>
      <c r="GD9" s="144"/>
      <c r="GE9" s="140"/>
      <c r="GF9" s="140"/>
      <c r="GG9" s="140"/>
    </row>
    <row r="10" spans="1:189" x14ac:dyDescent="0.25">
      <c r="A10" s="141"/>
      <c r="B10" s="140"/>
      <c r="C10" s="142"/>
      <c r="D10" s="143"/>
      <c r="E10" s="143"/>
      <c r="F10" s="143"/>
      <c r="G10" s="144"/>
      <c r="H10" s="144"/>
      <c r="I10" s="145"/>
      <c r="J10" s="144"/>
      <c r="K10" s="144"/>
      <c r="L10" s="145"/>
      <c r="M10" s="144"/>
      <c r="N10" s="144"/>
      <c r="O10" s="145"/>
      <c r="P10" s="144"/>
      <c r="Q10" s="144"/>
      <c r="R10" s="145"/>
      <c r="S10" s="144"/>
      <c r="T10" s="144"/>
      <c r="U10" s="145"/>
      <c r="V10" s="144"/>
      <c r="W10" s="144"/>
      <c r="X10" s="145"/>
      <c r="Y10" s="144"/>
      <c r="Z10" s="144"/>
      <c r="AA10" s="145"/>
      <c r="AB10" s="144"/>
      <c r="AC10" s="144"/>
      <c r="AD10" s="145"/>
      <c r="AE10" s="144"/>
      <c r="AF10" s="144"/>
      <c r="AG10" s="145"/>
      <c r="AH10" s="144"/>
      <c r="AI10" s="144"/>
      <c r="AJ10" s="145"/>
      <c r="AK10" s="144"/>
      <c r="AL10" s="144"/>
      <c r="AM10" s="145"/>
      <c r="AN10" s="144"/>
      <c r="AO10" s="144"/>
      <c r="AP10" s="145"/>
      <c r="AQ10" s="144"/>
      <c r="AR10" s="144"/>
      <c r="AS10" s="145"/>
      <c r="AT10" s="144"/>
      <c r="AU10" s="144"/>
      <c r="AV10" s="145"/>
      <c r="AW10" s="144"/>
      <c r="AX10" s="144"/>
      <c r="AY10" s="145"/>
      <c r="AZ10" s="144"/>
      <c r="BA10" s="144"/>
      <c r="BB10" s="145"/>
      <c r="BC10" s="144"/>
      <c r="BD10" s="144"/>
      <c r="BE10" s="145"/>
      <c r="BF10" s="144"/>
      <c r="BG10" s="144"/>
      <c r="BH10" s="145"/>
      <c r="BI10" s="144"/>
      <c r="BJ10" s="144"/>
      <c r="BK10" s="145"/>
      <c r="BL10" s="144"/>
      <c r="BM10" s="144"/>
      <c r="BN10" s="145"/>
      <c r="BO10" s="144"/>
      <c r="BP10" s="144"/>
      <c r="BQ10" s="145"/>
      <c r="BR10" s="144"/>
      <c r="BS10" s="144"/>
      <c r="BT10" s="145"/>
      <c r="BU10" s="144"/>
      <c r="BV10" s="144"/>
      <c r="BW10" s="145"/>
      <c r="BX10" s="144"/>
      <c r="BY10" s="144"/>
      <c r="BZ10" s="145"/>
      <c r="CA10" s="144"/>
      <c r="CB10" s="144"/>
      <c r="CC10" s="145"/>
      <c r="CD10" s="146"/>
      <c r="CE10" s="144"/>
      <c r="CF10" s="145"/>
      <c r="CG10" s="144"/>
      <c r="CH10" s="144"/>
      <c r="CI10" s="145"/>
      <c r="CJ10" s="144"/>
      <c r="CK10" s="144"/>
      <c r="CL10" s="145"/>
      <c r="CM10" s="144"/>
      <c r="CN10" s="144"/>
      <c r="CO10" s="145"/>
      <c r="CP10" s="144"/>
      <c r="CQ10" s="144"/>
      <c r="CR10" s="145"/>
      <c r="CS10" s="144"/>
      <c r="CT10" s="144"/>
      <c r="CU10" s="145"/>
      <c r="CV10" s="144"/>
      <c r="CW10" s="144"/>
      <c r="CX10" s="145"/>
      <c r="CY10" s="144"/>
      <c r="CZ10" s="144"/>
      <c r="DA10" s="145"/>
      <c r="DB10" s="144"/>
      <c r="DC10" s="144"/>
      <c r="DD10" s="145"/>
      <c r="DE10" s="144"/>
      <c r="DF10" s="144"/>
      <c r="DG10" s="145"/>
      <c r="DH10" s="144"/>
      <c r="DI10" s="144"/>
      <c r="DJ10" s="145"/>
      <c r="DK10" s="144"/>
      <c r="DL10" s="144"/>
      <c r="DM10" s="145"/>
      <c r="DN10" s="144"/>
      <c r="DO10" s="144"/>
      <c r="DP10" s="145"/>
      <c r="DQ10" s="144"/>
      <c r="DR10" s="144"/>
      <c r="DS10" s="145"/>
      <c r="DT10" s="144"/>
      <c r="DU10" s="144"/>
      <c r="DV10" s="145"/>
      <c r="DW10" s="144"/>
      <c r="DX10" s="144"/>
      <c r="DY10" s="145"/>
      <c r="DZ10" s="144"/>
      <c r="EA10" s="144"/>
      <c r="EB10" s="145"/>
      <c r="EC10" s="144"/>
      <c r="ED10" s="144"/>
      <c r="EE10" s="145"/>
      <c r="EF10" s="144"/>
      <c r="EG10" s="144"/>
      <c r="EH10" s="145"/>
      <c r="EI10" s="144"/>
      <c r="EJ10" s="144"/>
      <c r="EK10" s="145"/>
      <c r="EL10" s="144"/>
      <c r="EM10" s="144"/>
      <c r="EN10" s="145"/>
      <c r="EO10" s="144"/>
      <c r="EP10" s="144"/>
      <c r="EQ10" s="145"/>
      <c r="ER10" s="144"/>
      <c r="ES10" s="144"/>
      <c r="ET10" s="145"/>
      <c r="EU10" s="144"/>
      <c r="EV10" s="144"/>
      <c r="EW10" s="145"/>
      <c r="EX10" s="144"/>
      <c r="EY10" s="144"/>
      <c r="EZ10" s="145"/>
      <c r="FA10" s="144"/>
      <c r="FB10" s="144"/>
      <c r="FC10" s="145"/>
      <c r="FD10" s="144"/>
      <c r="FE10" s="144"/>
      <c r="FF10" s="145"/>
      <c r="FG10" s="144"/>
      <c r="FH10" s="144"/>
      <c r="FI10" s="145"/>
      <c r="FJ10" s="144"/>
      <c r="FK10" s="144"/>
      <c r="FL10" s="145"/>
      <c r="FM10" s="144"/>
      <c r="FN10" s="144"/>
      <c r="FO10" s="145"/>
      <c r="FP10" s="144"/>
      <c r="FQ10" s="144"/>
      <c r="FR10" s="145"/>
      <c r="FS10" s="144"/>
      <c r="FT10" s="144"/>
      <c r="FU10" s="145"/>
      <c r="FV10" s="144"/>
      <c r="FW10" s="144"/>
      <c r="FX10" s="145"/>
      <c r="FY10" s="144"/>
      <c r="FZ10" s="144"/>
      <c r="GA10" s="145"/>
      <c r="GB10" s="144"/>
      <c r="GC10" s="144"/>
      <c r="GD10" s="145"/>
      <c r="GE10" s="140"/>
      <c r="GF10" s="140"/>
      <c r="GG10" s="140"/>
    </row>
    <row r="11" spans="1:189" x14ac:dyDescent="0.25">
      <c r="A11" s="141"/>
      <c r="B11" s="140"/>
      <c r="C11" s="142"/>
      <c r="D11" s="143"/>
      <c r="E11" s="143"/>
      <c r="F11" s="143"/>
      <c r="G11" s="144"/>
      <c r="H11" s="144"/>
      <c r="I11" s="145"/>
      <c r="J11" s="144"/>
      <c r="K11" s="144"/>
      <c r="L11" s="145"/>
      <c r="M11" s="144"/>
      <c r="N11" s="144"/>
      <c r="O11" s="145"/>
      <c r="P11" s="144"/>
      <c r="Q11" s="144"/>
      <c r="R11" s="145"/>
      <c r="S11" s="144"/>
      <c r="T11" s="144"/>
      <c r="U11" s="145"/>
      <c r="V11" s="144"/>
      <c r="W11" s="144"/>
      <c r="X11" s="145"/>
      <c r="Y11" s="144"/>
      <c r="Z11" s="144"/>
      <c r="AA11" s="145"/>
      <c r="AB11" s="144"/>
      <c r="AC11" s="144"/>
      <c r="AD11" s="145"/>
      <c r="AE11" s="144"/>
      <c r="AF11" s="144"/>
      <c r="AG11" s="145"/>
      <c r="AH11" s="144"/>
      <c r="AI11" s="144"/>
      <c r="AJ11" s="145"/>
      <c r="AK11" s="144"/>
      <c r="AL11" s="144"/>
      <c r="AM11" s="145"/>
      <c r="AN11" s="144"/>
      <c r="AO11" s="144"/>
      <c r="AP11" s="145"/>
      <c r="AQ11" s="144"/>
      <c r="AR11" s="144"/>
      <c r="AS11" s="145"/>
      <c r="AT11" s="144"/>
      <c r="AU11" s="144"/>
      <c r="AV11" s="145"/>
      <c r="AW11" s="144"/>
      <c r="AX11" s="144"/>
      <c r="AY11" s="145"/>
      <c r="AZ11" s="144"/>
      <c r="BA11" s="144"/>
      <c r="BB11" s="145"/>
      <c r="BC11" s="144"/>
      <c r="BD11" s="144"/>
      <c r="BE11" s="145"/>
      <c r="BF11" s="144"/>
      <c r="BG11" s="144"/>
      <c r="BH11" s="145"/>
      <c r="BI11" s="144"/>
      <c r="BJ11" s="144"/>
      <c r="BK11" s="145"/>
      <c r="BL11" s="144"/>
      <c r="BM11" s="144"/>
      <c r="BN11" s="145"/>
      <c r="BO11" s="144"/>
      <c r="BP11" s="144"/>
      <c r="BQ11" s="145"/>
      <c r="BR11" s="144"/>
      <c r="BS11" s="144"/>
      <c r="BT11" s="145"/>
      <c r="BU11" s="144"/>
      <c r="BV11" s="144"/>
      <c r="BW11" s="145"/>
      <c r="BX11" s="144"/>
      <c r="BY11" s="144"/>
      <c r="BZ11" s="145"/>
      <c r="CA11" s="144"/>
      <c r="CB11" s="144"/>
      <c r="CC11" s="145"/>
      <c r="CD11" s="146"/>
      <c r="CE11" s="144"/>
      <c r="CF11" s="145"/>
      <c r="CG11" s="144"/>
      <c r="CH11" s="144"/>
      <c r="CI11" s="145"/>
      <c r="CJ11" s="144"/>
      <c r="CK11" s="144"/>
      <c r="CL11" s="145"/>
      <c r="CM11" s="144"/>
      <c r="CN11" s="144"/>
      <c r="CO11" s="145"/>
      <c r="CP11" s="144"/>
      <c r="CQ11" s="144"/>
      <c r="CR11" s="145"/>
      <c r="CS11" s="144"/>
      <c r="CT11" s="144"/>
      <c r="CU11" s="145"/>
      <c r="CV11" s="144"/>
      <c r="CW11" s="144"/>
      <c r="CX11" s="145"/>
      <c r="CY11" s="144"/>
      <c r="CZ11" s="144"/>
      <c r="DA11" s="145"/>
      <c r="DB11" s="144"/>
      <c r="DC11" s="144"/>
      <c r="DD11" s="145"/>
      <c r="DE11" s="144"/>
      <c r="DF11" s="144"/>
      <c r="DG11" s="145"/>
      <c r="DH11" s="144"/>
      <c r="DI11" s="144"/>
      <c r="DJ11" s="145"/>
      <c r="DK11" s="144"/>
      <c r="DL11" s="144"/>
      <c r="DM11" s="145"/>
      <c r="DN11" s="144"/>
      <c r="DO11" s="144"/>
      <c r="DP11" s="145"/>
      <c r="DQ11" s="144"/>
      <c r="DR11" s="144"/>
      <c r="DS11" s="145"/>
      <c r="DT11" s="144"/>
      <c r="DU11" s="144"/>
      <c r="DV11" s="145"/>
      <c r="DW11" s="144"/>
      <c r="DX11" s="144"/>
      <c r="DY11" s="145"/>
      <c r="DZ11" s="144"/>
      <c r="EA11" s="144"/>
      <c r="EB11" s="145"/>
      <c r="EC11" s="144"/>
      <c r="ED11" s="144"/>
      <c r="EE11" s="145"/>
      <c r="EF11" s="144"/>
      <c r="EG11" s="144"/>
      <c r="EH11" s="145"/>
      <c r="EI11" s="144"/>
      <c r="EJ11" s="144"/>
      <c r="EK11" s="145"/>
      <c r="EL11" s="144"/>
      <c r="EM11" s="144"/>
      <c r="EN11" s="145"/>
      <c r="EO11" s="144"/>
      <c r="EP11" s="144"/>
      <c r="EQ11" s="145"/>
      <c r="ER11" s="144"/>
      <c r="ES11" s="144"/>
      <c r="ET11" s="145"/>
      <c r="EU11" s="144"/>
      <c r="EV11" s="144"/>
      <c r="EW11" s="145"/>
      <c r="EX11" s="144"/>
      <c r="EY11" s="144"/>
      <c r="EZ11" s="145"/>
      <c r="FA11" s="144"/>
      <c r="FB11" s="144"/>
      <c r="FC11" s="145"/>
      <c r="FD11" s="144"/>
      <c r="FE11" s="144"/>
      <c r="FF11" s="145"/>
      <c r="FG11" s="144"/>
      <c r="FH11" s="144"/>
      <c r="FI11" s="145"/>
      <c r="FJ11" s="144"/>
      <c r="FK11" s="144"/>
      <c r="FL11" s="145"/>
      <c r="FM11" s="144"/>
      <c r="FN11" s="144"/>
      <c r="FO11" s="145"/>
      <c r="FP11" s="144"/>
      <c r="FQ11" s="144"/>
      <c r="FR11" s="145"/>
      <c r="FS11" s="144"/>
      <c r="FT11" s="144"/>
      <c r="FU11" s="145"/>
      <c r="FV11" s="144"/>
      <c r="FW11" s="144"/>
      <c r="FX11" s="145"/>
      <c r="FY11" s="144"/>
      <c r="FZ11" s="144"/>
      <c r="GA11" s="145"/>
      <c r="GB11" s="144"/>
      <c r="GC11" s="144"/>
      <c r="GD11" s="145"/>
      <c r="GE11" s="140"/>
      <c r="GF11" s="140"/>
      <c r="GG11" s="140"/>
    </row>
    <row r="12" spans="1:189" x14ac:dyDescent="0.25">
      <c r="A12" s="141"/>
      <c r="B12" s="140"/>
      <c r="C12" s="142"/>
      <c r="D12" s="143"/>
      <c r="E12" s="143"/>
      <c r="F12" s="143"/>
      <c r="G12" s="144"/>
      <c r="H12" s="144"/>
      <c r="I12" s="145"/>
      <c r="J12" s="144"/>
      <c r="K12" s="144"/>
      <c r="L12" s="145"/>
      <c r="M12" s="144"/>
      <c r="N12" s="144"/>
      <c r="O12" s="145"/>
      <c r="P12" s="144"/>
      <c r="Q12" s="144"/>
      <c r="R12" s="145"/>
      <c r="S12" s="144"/>
      <c r="T12" s="144"/>
      <c r="U12" s="145"/>
      <c r="V12" s="144"/>
      <c r="W12" s="144"/>
      <c r="X12" s="145"/>
      <c r="Y12" s="144"/>
      <c r="Z12" s="144"/>
      <c r="AA12" s="145"/>
      <c r="AB12" s="144"/>
      <c r="AC12" s="144"/>
      <c r="AD12" s="145"/>
      <c r="AE12" s="144"/>
      <c r="AF12" s="144"/>
      <c r="AG12" s="145"/>
      <c r="AH12" s="144"/>
      <c r="AI12" s="144"/>
      <c r="AJ12" s="145"/>
      <c r="AK12" s="144"/>
      <c r="AL12" s="144"/>
      <c r="AM12" s="145"/>
      <c r="AN12" s="144"/>
      <c r="AO12" s="144"/>
      <c r="AP12" s="145"/>
      <c r="AQ12" s="144"/>
      <c r="AR12" s="144"/>
      <c r="AS12" s="145"/>
      <c r="AT12" s="144"/>
      <c r="AU12" s="144"/>
      <c r="AV12" s="145"/>
      <c r="AW12" s="144"/>
      <c r="AX12" s="144"/>
      <c r="AY12" s="145"/>
      <c r="AZ12" s="144"/>
      <c r="BA12" s="144"/>
      <c r="BB12" s="145"/>
      <c r="BC12" s="144"/>
      <c r="BD12" s="144"/>
      <c r="BE12" s="145"/>
      <c r="BF12" s="144"/>
      <c r="BG12" s="144"/>
      <c r="BH12" s="145"/>
      <c r="BI12" s="144"/>
      <c r="BJ12" s="144"/>
      <c r="BK12" s="145"/>
      <c r="BL12" s="144"/>
      <c r="BM12" s="144"/>
      <c r="BN12" s="145"/>
      <c r="BO12" s="144"/>
      <c r="BP12" s="144"/>
      <c r="BQ12" s="145"/>
      <c r="BR12" s="144"/>
      <c r="BS12" s="144"/>
      <c r="BT12" s="145"/>
      <c r="BU12" s="144"/>
      <c r="BV12" s="144"/>
      <c r="BW12" s="145"/>
      <c r="BX12" s="144"/>
      <c r="BY12" s="144"/>
      <c r="BZ12" s="145"/>
      <c r="CA12" s="144"/>
      <c r="CB12" s="144"/>
      <c r="CC12" s="145"/>
      <c r="CD12" s="146"/>
      <c r="CE12" s="144"/>
      <c r="CF12" s="145"/>
      <c r="CG12" s="144"/>
      <c r="CH12" s="144"/>
      <c r="CI12" s="145"/>
      <c r="CJ12" s="144"/>
      <c r="CK12" s="144"/>
      <c r="CL12" s="145"/>
      <c r="CM12" s="144"/>
      <c r="CN12" s="144"/>
      <c r="CO12" s="145"/>
      <c r="CP12" s="144"/>
      <c r="CQ12" s="144"/>
      <c r="CR12" s="145"/>
      <c r="CS12" s="144"/>
      <c r="CT12" s="144"/>
      <c r="CU12" s="145"/>
      <c r="CV12" s="144"/>
      <c r="CW12" s="144"/>
      <c r="CX12" s="145"/>
      <c r="CY12" s="144"/>
      <c r="CZ12" s="144"/>
      <c r="DA12" s="145"/>
      <c r="DB12" s="144"/>
      <c r="DC12" s="144"/>
      <c r="DD12" s="145"/>
      <c r="DE12" s="144"/>
      <c r="DF12" s="144"/>
      <c r="DG12" s="145"/>
      <c r="DH12" s="144"/>
      <c r="DI12" s="144"/>
      <c r="DJ12" s="145"/>
      <c r="DK12" s="144"/>
      <c r="DL12" s="144"/>
      <c r="DM12" s="145"/>
      <c r="DN12" s="144"/>
      <c r="DO12" s="144"/>
      <c r="DP12" s="145"/>
      <c r="DQ12" s="144"/>
      <c r="DR12" s="144"/>
      <c r="DS12" s="145"/>
      <c r="DT12" s="144"/>
      <c r="DU12" s="144"/>
      <c r="DV12" s="145"/>
      <c r="DW12" s="144"/>
      <c r="DX12" s="144"/>
      <c r="DY12" s="145"/>
      <c r="DZ12" s="144"/>
      <c r="EA12" s="144"/>
      <c r="EB12" s="145"/>
      <c r="EC12" s="144"/>
      <c r="ED12" s="144"/>
      <c r="EE12" s="145"/>
      <c r="EF12" s="144"/>
      <c r="EG12" s="144"/>
      <c r="EH12" s="145"/>
      <c r="EI12" s="144"/>
      <c r="EJ12" s="144"/>
      <c r="EK12" s="145"/>
      <c r="EL12" s="144"/>
      <c r="EM12" s="144"/>
      <c r="EN12" s="145"/>
      <c r="EO12" s="144"/>
      <c r="EP12" s="144"/>
      <c r="EQ12" s="145"/>
      <c r="ER12" s="144"/>
      <c r="ES12" s="144"/>
      <c r="ET12" s="145"/>
      <c r="EU12" s="144"/>
      <c r="EV12" s="144"/>
      <c r="EW12" s="145"/>
      <c r="EX12" s="144"/>
      <c r="EY12" s="144"/>
      <c r="EZ12" s="145"/>
      <c r="FA12" s="144"/>
      <c r="FB12" s="144"/>
      <c r="FC12" s="145"/>
      <c r="FD12" s="144"/>
      <c r="FE12" s="144"/>
      <c r="FF12" s="145"/>
      <c r="FG12" s="144"/>
      <c r="FH12" s="144"/>
      <c r="FI12" s="145"/>
      <c r="FJ12" s="144"/>
      <c r="FK12" s="144"/>
      <c r="FL12" s="145"/>
      <c r="FM12" s="144"/>
      <c r="FN12" s="144"/>
      <c r="FO12" s="145"/>
      <c r="FP12" s="144"/>
      <c r="FQ12" s="144"/>
      <c r="FR12" s="145"/>
      <c r="FS12" s="144"/>
      <c r="FT12" s="144"/>
      <c r="FU12" s="145"/>
      <c r="FV12" s="144"/>
      <c r="FW12" s="144"/>
      <c r="FX12" s="145"/>
      <c r="FY12" s="144"/>
      <c r="FZ12" s="144"/>
      <c r="GA12" s="145"/>
      <c r="GB12" s="144"/>
      <c r="GC12" s="144"/>
      <c r="GD12" s="145"/>
      <c r="GE12" s="140"/>
      <c r="GF12" s="140"/>
      <c r="GG12" s="140"/>
    </row>
    <row r="13" spans="1:189" x14ac:dyDescent="0.25">
      <c r="A13" s="141"/>
      <c r="B13" s="140"/>
      <c r="C13" s="142"/>
      <c r="D13" s="143"/>
      <c r="E13" s="143"/>
      <c r="F13" s="143"/>
      <c r="G13" s="144"/>
      <c r="H13" s="144"/>
      <c r="I13" s="145"/>
      <c r="J13" s="144"/>
      <c r="K13" s="144"/>
      <c r="L13" s="145"/>
      <c r="M13" s="144"/>
      <c r="N13" s="144"/>
      <c r="O13" s="145"/>
      <c r="P13" s="144"/>
      <c r="Q13" s="144"/>
      <c r="R13" s="145"/>
      <c r="S13" s="144"/>
      <c r="T13" s="144"/>
      <c r="U13" s="145"/>
      <c r="V13" s="144"/>
      <c r="W13" s="144"/>
      <c r="X13" s="145"/>
      <c r="Y13" s="144"/>
      <c r="Z13" s="144"/>
      <c r="AA13" s="145"/>
      <c r="AB13" s="144"/>
      <c r="AC13" s="144"/>
      <c r="AD13" s="145"/>
      <c r="AE13" s="144"/>
      <c r="AF13" s="144"/>
      <c r="AG13" s="145"/>
      <c r="AH13" s="144"/>
      <c r="AI13" s="144"/>
      <c r="AJ13" s="145"/>
      <c r="AK13" s="144"/>
      <c r="AL13" s="144"/>
      <c r="AM13" s="145"/>
      <c r="AN13" s="144"/>
      <c r="AO13" s="144"/>
      <c r="AP13" s="145"/>
      <c r="AQ13" s="144"/>
      <c r="AR13" s="144"/>
      <c r="AS13" s="145"/>
      <c r="AT13" s="144"/>
      <c r="AU13" s="144"/>
      <c r="AV13" s="145"/>
      <c r="AW13" s="144"/>
      <c r="AX13" s="144"/>
      <c r="AY13" s="145"/>
      <c r="AZ13" s="144"/>
      <c r="BA13" s="144"/>
      <c r="BB13" s="145"/>
      <c r="BC13" s="144"/>
      <c r="BD13" s="144"/>
      <c r="BE13" s="145"/>
      <c r="BF13" s="144"/>
      <c r="BG13" s="144"/>
      <c r="BH13" s="145"/>
      <c r="BI13" s="144"/>
      <c r="BJ13" s="144"/>
      <c r="BK13" s="145"/>
      <c r="BL13" s="144"/>
      <c r="BM13" s="144"/>
      <c r="BN13" s="145"/>
      <c r="BO13" s="144"/>
      <c r="BP13" s="144"/>
      <c r="BQ13" s="145"/>
      <c r="BR13" s="144"/>
      <c r="BS13" s="144"/>
      <c r="BT13" s="145"/>
      <c r="BU13" s="144"/>
      <c r="BV13" s="144"/>
      <c r="BW13" s="145"/>
      <c r="BX13" s="144"/>
      <c r="BY13" s="144"/>
      <c r="BZ13" s="145"/>
      <c r="CA13" s="144"/>
      <c r="CB13" s="144"/>
      <c r="CC13" s="145"/>
      <c r="CD13" s="146"/>
      <c r="CE13" s="144"/>
      <c r="CF13" s="145"/>
      <c r="CG13" s="144"/>
      <c r="CH13" s="144"/>
      <c r="CI13" s="145"/>
      <c r="CJ13" s="144"/>
      <c r="CK13" s="144"/>
      <c r="CL13" s="145"/>
      <c r="CM13" s="144"/>
      <c r="CN13" s="144"/>
      <c r="CO13" s="145"/>
      <c r="CP13" s="144"/>
      <c r="CQ13" s="144"/>
      <c r="CR13" s="145"/>
      <c r="CS13" s="144"/>
      <c r="CT13" s="144"/>
      <c r="CU13" s="145"/>
      <c r="CV13" s="144"/>
      <c r="CW13" s="144"/>
      <c r="CX13" s="145"/>
      <c r="CY13" s="144"/>
      <c r="CZ13" s="144"/>
      <c r="DA13" s="145"/>
      <c r="DB13" s="144"/>
      <c r="DC13" s="144"/>
      <c r="DD13" s="145"/>
      <c r="DE13" s="144"/>
      <c r="DF13" s="144"/>
      <c r="DG13" s="145"/>
      <c r="DH13" s="144"/>
      <c r="DI13" s="144"/>
      <c r="DJ13" s="145"/>
      <c r="DK13" s="144"/>
      <c r="DL13" s="144"/>
      <c r="DM13" s="145"/>
      <c r="DN13" s="144"/>
      <c r="DO13" s="144"/>
      <c r="DP13" s="145"/>
      <c r="DQ13" s="144"/>
      <c r="DR13" s="144"/>
      <c r="DS13" s="145"/>
      <c r="DT13" s="144"/>
      <c r="DU13" s="144"/>
      <c r="DV13" s="145"/>
      <c r="DW13" s="144"/>
      <c r="DX13" s="144"/>
      <c r="DY13" s="145"/>
      <c r="DZ13" s="144"/>
      <c r="EA13" s="144"/>
      <c r="EB13" s="145"/>
      <c r="EC13" s="144"/>
      <c r="ED13" s="144"/>
      <c r="EE13" s="145"/>
      <c r="EF13" s="144"/>
      <c r="EG13" s="144"/>
      <c r="EH13" s="145"/>
      <c r="EI13" s="144"/>
      <c r="EJ13" s="144"/>
      <c r="EK13" s="145"/>
      <c r="EL13" s="144"/>
      <c r="EM13" s="144"/>
      <c r="EN13" s="145"/>
      <c r="EO13" s="144"/>
      <c r="EP13" s="144"/>
      <c r="EQ13" s="145"/>
      <c r="ER13" s="144"/>
      <c r="ES13" s="144"/>
      <c r="ET13" s="145"/>
      <c r="EU13" s="144"/>
      <c r="EV13" s="144"/>
      <c r="EW13" s="145"/>
      <c r="EX13" s="144"/>
      <c r="EY13" s="144"/>
      <c r="EZ13" s="145"/>
      <c r="FA13" s="144"/>
      <c r="FB13" s="144"/>
      <c r="FC13" s="145"/>
      <c r="FD13" s="144"/>
      <c r="FE13" s="144"/>
      <c r="FF13" s="145"/>
      <c r="FG13" s="144"/>
      <c r="FH13" s="144"/>
      <c r="FI13" s="145"/>
      <c r="FJ13" s="144"/>
      <c r="FK13" s="144"/>
      <c r="FL13" s="145"/>
      <c r="FM13" s="144"/>
      <c r="FN13" s="144"/>
      <c r="FO13" s="145"/>
      <c r="FP13" s="144"/>
      <c r="FQ13" s="144"/>
      <c r="FR13" s="145"/>
      <c r="FS13" s="144"/>
      <c r="FT13" s="144"/>
      <c r="FU13" s="145"/>
      <c r="FV13" s="144"/>
      <c r="FW13" s="144"/>
      <c r="FX13" s="145"/>
      <c r="FY13" s="144"/>
      <c r="FZ13" s="144"/>
      <c r="GA13" s="145"/>
      <c r="GB13" s="144"/>
      <c r="GC13" s="144"/>
      <c r="GD13" s="145"/>
      <c r="GE13" s="140"/>
      <c r="GF13" s="140"/>
      <c r="GG13" s="140"/>
    </row>
    <row r="14" spans="1:189" x14ac:dyDescent="0.25">
      <c r="A14" s="3"/>
      <c r="B14" s="1"/>
      <c r="C14" s="1"/>
      <c r="D14" s="137"/>
      <c r="E14" s="1"/>
      <c r="F14" s="1"/>
      <c r="G14" s="138"/>
      <c r="H14" s="138"/>
      <c r="I14" s="139"/>
      <c r="J14" s="138"/>
      <c r="K14" s="138"/>
      <c r="L14" s="139"/>
      <c r="M14" s="138"/>
      <c r="N14" s="138"/>
      <c r="O14" s="139"/>
      <c r="P14" s="138"/>
      <c r="Q14" s="138"/>
      <c r="R14" s="139"/>
      <c r="S14" s="138"/>
      <c r="T14" s="138"/>
      <c r="U14" s="139"/>
      <c r="V14" s="138"/>
      <c r="W14" s="138"/>
      <c r="X14" s="139"/>
      <c r="Y14" s="138"/>
      <c r="Z14" s="138"/>
      <c r="AA14" s="139"/>
      <c r="AB14" s="138"/>
      <c r="AC14" s="138"/>
      <c r="AD14" s="139"/>
      <c r="AE14" s="138"/>
      <c r="AF14" s="138"/>
      <c r="AG14" s="139"/>
      <c r="AH14" s="138"/>
      <c r="AI14" s="138"/>
      <c r="AJ14" s="139"/>
      <c r="AK14" s="138"/>
      <c r="AL14" s="138"/>
      <c r="AM14" s="139"/>
      <c r="AN14" s="138"/>
      <c r="AO14" s="138"/>
      <c r="AP14" s="139"/>
      <c r="AQ14" s="138"/>
      <c r="AR14" s="138"/>
      <c r="AS14" s="139"/>
      <c r="AT14" s="138"/>
      <c r="AU14" s="138"/>
      <c r="AV14" s="139"/>
      <c r="AW14" s="138"/>
      <c r="AX14" s="138"/>
      <c r="AY14" s="139"/>
      <c r="AZ14" s="138"/>
      <c r="BA14" s="138"/>
      <c r="BB14" s="139"/>
      <c r="BC14" s="138"/>
      <c r="BD14" s="138"/>
      <c r="BE14" s="139"/>
      <c r="BF14" s="138"/>
      <c r="BG14" s="138"/>
      <c r="BH14" s="139"/>
      <c r="BI14" s="138"/>
      <c r="BJ14" s="138"/>
      <c r="BK14" s="139"/>
      <c r="BL14" s="138"/>
      <c r="BM14" s="138"/>
      <c r="BN14" s="139"/>
      <c r="BO14" s="138"/>
      <c r="BP14" s="138"/>
      <c r="BQ14" s="139"/>
      <c r="BR14" s="138"/>
      <c r="BS14" s="138"/>
      <c r="BT14" s="139"/>
      <c r="BU14" s="138"/>
      <c r="BV14" s="138"/>
      <c r="BW14" s="139"/>
      <c r="BX14" s="138"/>
      <c r="BY14" s="138"/>
      <c r="BZ14" s="139"/>
      <c r="CA14" s="138"/>
      <c r="CB14" s="138"/>
      <c r="CC14" s="139"/>
      <c r="CD14" s="138"/>
      <c r="CE14" s="138"/>
      <c r="CF14" s="139"/>
      <c r="CG14" s="138"/>
      <c r="CH14" s="138"/>
      <c r="CI14" s="139"/>
      <c r="CJ14" s="138"/>
      <c r="CK14" s="138"/>
      <c r="CL14" s="139"/>
      <c r="CM14" s="138"/>
      <c r="CN14" s="138"/>
      <c r="CO14" s="139"/>
      <c r="CP14" s="138"/>
      <c r="CQ14" s="138"/>
      <c r="CR14" s="139"/>
      <c r="CS14" s="138"/>
      <c r="CT14" s="138"/>
      <c r="CU14" s="139"/>
      <c r="CV14" s="138"/>
      <c r="CW14" s="138"/>
      <c r="CX14" s="139"/>
      <c r="CY14" s="138"/>
      <c r="CZ14" s="138"/>
      <c r="DA14" s="139"/>
      <c r="DB14" s="138"/>
      <c r="DC14" s="138"/>
      <c r="DD14" s="139"/>
      <c r="DE14" s="138"/>
      <c r="DF14" s="138"/>
      <c r="DG14" s="139"/>
      <c r="DH14" s="138"/>
      <c r="DI14" s="138"/>
      <c r="DJ14" s="139"/>
      <c r="DK14" s="138"/>
      <c r="DL14" s="138"/>
      <c r="DM14" s="139"/>
      <c r="DN14" s="138"/>
      <c r="DO14" s="138"/>
      <c r="DP14" s="139"/>
      <c r="DQ14" s="138"/>
      <c r="DR14" s="138"/>
      <c r="DS14" s="139"/>
      <c r="DT14" s="138"/>
      <c r="DU14" s="138"/>
      <c r="DV14" s="139"/>
      <c r="DW14" s="138"/>
      <c r="DX14" s="138"/>
      <c r="DY14" s="139"/>
      <c r="DZ14" s="138"/>
      <c r="EA14" s="138"/>
      <c r="EB14" s="139"/>
      <c r="EC14" s="138"/>
      <c r="ED14" s="138"/>
      <c r="EE14" s="139"/>
      <c r="EF14" s="138"/>
      <c r="EG14" s="138"/>
      <c r="EH14" s="139"/>
      <c r="EI14" s="138"/>
      <c r="EJ14" s="138"/>
      <c r="EK14" s="139"/>
      <c r="EL14" s="138"/>
      <c r="EM14" s="138"/>
      <c r="EN14" s="139"/>
      <c r="EO14" s="138"/>
      <c r="EP14" s="138"/>
      <c r="EQ14" s="139"/>
      <c r="ER14" s="138"/>
      <c r="ES14" s="138"/>
      <c r="ET14" s="139"/>
      <c r="EU14" s="138"/>
      <c r="EV14" s="138"/>
      <c r="EW14" s="139"/>
      <c r="EX14" s="138"/>
      <c r="EY14" s="138"/>
      <c r="EZ14" s="139"/>
      <c r="FA14" s="138"/>
      <c r="FB14" s="138"/>
      <c r="FC14" s="139"/>
      <c r="FD14" s="138"/>
      <c r="FE14" s="138"/>
      <c r="FF14" s="139"/>
      <c r="FG14" s="138"/>
      <c r="FH14" s="138"/>
      <c r="FI14" s="139"/>
      <c r="FJ14" s="138"/>
      <c r="FK14" s="138"/>
      <c r="FL14" s="139"/>
      <c r="FM14" s="138"/>
      <c r="FN14" s="138"/>
      <c r="FO14" s="139"/>
      <c r="FP14" s="138"/>
      <c r="FQ14" s="138"/>
      <c r="FR14" s="139"/>
      <c r="FS14" s="138"/>
      <c r="FT14" s="138"/>
      <c r="FU14" s="139"/>
      <c r="FV14" s="138"/>
      <c r="FW14" s="138"/>
      <c r="FX14" s="139"/>
      <c r="FY14" s="138"/>
      <c r="FZ14" s="138"/>
      <c r="GA14" s="139"/>
      <c r="GB14" s="138"/>
      <c r="GC14" s="138"/>
      <c r="GD14" s="139"/>
      <c r="GE14" s="140"/>
      <c r="GF14" s="140"/>
      <c r="GG14" s="140"/>
    </row>
    <row r="15" spans="1:189" x14ac:dyDescent="0.25">
      <c r="A15" s="3"/>
      <c r="B15" s="2"/>
      <c r="C15" s="1"/>
      <c r="D15" s="137"/>
      <c r="E15" s="1"/>
      <c r="F15" s="1"/>
      <c r="G15" s="138"/>
      <c r="H15" s="138"/>
      <c r="I15" s="139"/>
      <c r="J15" s="138"/>
      <c r="K15" s="138"/>
      <c r="L15" s="139"/>
      <c r="M15" s="138"/>
      <c r="N15" s="138"/>
      <c r="O15" s="139"/>
      <c r="P15" s="138"/>
      <c r="Q15" s="138"/>
      <c r="R15" s="139"/>
      <c r="S15" s="138"/>
      <c r="T15" s="138"/>
      <c r="U15" s="139"/>
      <c r="V15" s="138"/>
      <c r="W15" s="138"/>
      <c r="X15" s="139"/>
      <c r="Y15" s="138"/>
      <c r="Z15" s="138"/>
      <c r="AA15" s="139"/>
      <c r="AB15" s="138"/>
      <c r="AC15" s="138"/>
      <c r="AD15" s="139"/>
      <c r="AE15" s="138"/>
      <c r="AF15" s="138"/>
      <c r="AG15" s="139"/>
      <c r="AH15" s="138"/>
      <c r="AI15" s="138"/>
      <c r="AJ15" s="139"/>
      <c r="AK15" s="138"/>
      <c r="AL15" s="138"/>
      <c r="AM15" s="139"/>
      <c r="AN15" s="138"/>
      <c r="AO15" s="138"/>
      <c r="AP15" s="139"/>
      <c r="AQ15" s="138"/>
      <c r="AR15" s="138"/>
      <c r="AS15" s="139"/>
      <c r="AT15" s="138"/>
      <c r="AU15" s="138"/>
      <c r="AV15" s="139"/>
      <c r="AW15" s="138"/>
      <c r="AX15" s="138"/>
      <c r="AY15" s="139"/>
      <c r="AZ15" s="138"/>
      <c r="BA15" s="138"/>
      <c r="BB15" s="139"/>
      <c r="BC15" s="138"/>
      <c r="BD15" s="138"/>
      <c r="BE15" s="139"/>
      <c r="BF15" s="138"/>
      <c r="BG15" s="138"/>
      <c r="BH15" s="139"/>
      <c r="BI15" s="138"/>
      <c r="BJ15" s="138"/>
      <c r="BK15" s="139"/>
      <c r="BL15" s="138"/>
      <c r="BM15" s="138"/>
      <c r="BN15" s="139"/>
      <c r="BO15" s="138"/>
      <c r="BP15" s="138"/>
      <c r="BQ15" s="139"/>
      <c r="BR15" s="138"/>
      <c r="BS15" s="138"/>
      <c r="BT15" s="139"/>
      <c r="BU15" s="138"/>
      <c r="BV15" s="138"/>
      <c r="BW15" s="139"/>
      <c r="BX15" s="138"/>
      <c r="BY15" s="138"/>
      <c r="BZ15" s="139"/>
      <c r="CA15" s="138"/>
      <c r="CB15" s="138"/>
      <c r="CC15" s="139"/>
      <c r="CD15" s="138"/>
      <c r="CE15" s="138"/>
      <c r="CF15" s="139"/>
      <c r="CG15" s="138"/>
      <c r="CH15" s="138"/>
      <c r="CI15" s="139"/>
      <c r="CJ15" s="138"/>
      <c r="CK15" s="138"/>
      <c r="CL15" s="139"/>
      <c r="CM15" s="138"/>
      <c r="CN15" s="138"/>
      <c r="CO15" s="139"/>
      <c r="CP15" s="138"/>
      <c r="CQ15" s="138"/>
      <c r="CR15" s="139"/>
      <c r="CS15" s="138"/>
      <c r="CT15" s="138"/>
      <c r="CU15" s="139"/>
      <c r="CV15" s="138"/>
      <c r="CW15" s="138"/>
      <c r="CX15" s="139"/>
      <c r="CY15" s="138"/>
      <c r="CZ15" s="138"/>
      <c r="DA15" s="139"/>
      <c r="DB15" s="138"/>
      <c r="DC15" s="138"/>
      <c r="DD15" s="139"/>
      <c r="DE15" s="138"/>
      <c r="DF15" s="138"/>
      <c r="DG15" s="139"/>
      <c r="DH15" s="138"/>
      <c r="DI15" s="138"/>
      <c r="DJ15" s="139"/>
      <c r="DK15" s="138"/>
      <c r="DL15" s="138"/>
      <c r="DM15" s="139"/>
      <c r="DN15" s="138"/>
      <c r="DO15" s="138"/>
      <c r="DP15" s="139"/>
      <c r="DQ15" s="138"/>
      <c r="DR15" s="138"/>
      <c r="DS15" s="139"/>
      <c r="DT15" s="138"/>
      <c r="DU15" s="138"/>
      <c r="DV15" s="139"/>
      <c r="DW15" s="138"/>
      <c r="DX15" s="138"/>
      <c r="DY15" s="139"/>
      <c r="DZ15" s="138"/>
      <c r="EA15" s="138"/>
      <c r="EB15" s="139"/>
      <c r="EC15" s="138"/>
      <c r="ED15" s="138"/>
      <c r="EE15" s="139"/>
      <c r="EF15" s="138"/>
      <c r="EG15" s="138"/>
      <c r="EH15" s="139"/>
      <c r="EI15" s="138"/>
      <c r="EJ15" s="138"/>
      <c r="EK15" s="139"/>
      <c r="EL15" s="138"/>
      <c r="EM15" s="138"/>
      <c r="EN15" s="139"/>
      <c r="EO15" s="138"/>
      <c r="EP15" s="138"/>
      <c r="EQ15" s="139"/>
      <c r="ER15" s="138"/>
      <c r="ES15" s="138"/>
      <c r="ET15" s="139"/>
      <c r="EU15" s="138"/>
      <c r="EV15" s="138"/>
      <c r="EW15" s="139"/>
      <c r="EX15" s="138"/>
      <c r="EY15" s="138"/>
      <c r="EZ15" s="139"/>
      <c r="FA15" s="138"/>
      <c r="FB15" s="138"/>
      <c r="FC15" s="139"/>
      <c r="FD15" s="138"/>
      <c r="FE15" s="138"/>
      <c r="FF15" s="139"/>
      <c r="FG15" s="138"/>
      <c r="FH15" s="138"/>
      <c r="FI15" s="139"/>
      <c r="FJ15" s="138"/>
      <c r="FK15" s="138"/>
      <c r="FL15" s="139"/>
      <c r="FM15" s="138"/>
      <c r="FN15" s="138"/>
      <c r="FO15" s="139"/>
      <c r="FP15" s="138"/>
      <c r="FQ15" s="138"/>
      <c r="FR15" s="139"/>
      <c r="FS15" s="138"/>
      <c r="FT15" s="138"/>
      <c r="FU15" s="139"/>
      <c r="FV15" s="138"/>
      <c r="FW15" s="138"/>
      <c r="FX15" s="139"/>
      <c r="FY15" s="138"/>
      <c r="FZ15" s="138"/>
      <c r="GA15" s="139"/>
      <c r="GB15" s="138"/>
      <c r="GC15" s="138"/>
      <c r="GD15" s="139"/>
      <c r="GE15" s="140"/>
      <c r="GF15" s="140"/>
      <c r="GG15" s="140"/>
    </row>
    <row r="16" spans="1:189" x14ac:dyDescent="0.25">
      <c r="A16" s="3"/>
      <c r="B16" s="2"/>
      <c r="C16" s="1"/>
      <c r="D16" s="137"/>
      <c r="E16" s="1"/>
      <c r="F16" s="137"/>
      <c r="G16" s="138"/>
      <c r="H16" s="138"/>
      <c r="I16" s="139"/>
      <c r="J16" s="138"/>
      <c r="K16" s="138"/>
      <c r="L16" s="139"/>
      <c r="M16" s="138"/>
      <c r="N16" s="138"/>
      <c r="O16" s="139"/>
      <c r="P16" s="138"/>
      <c r="Q16" s="138"/>
      <c r="R16" s="139"/>
      <c r="S16" s="138"/>
      <c r="T16" s="138"/>
      <c r="U16" s="139"/>
      <c r="V16" s="138"/>
      <c r="W16" s="138"/>
      <c r="X16" s="139"/>
      <c r="Y16" s="138"/>
      <c r="Z16" s="138"/>
      <c r="AA16" s="139"/>
      <c r="AB16" s="138"/>
      <c r="AC16" s="138"/>
      <c r="AD16" s="139"/>
      <c r="AE16" s="138"/>
      <c r="AF16" s="138"/>
      <c r="AG16" s="139"/>
      <c r="AH16" s="138"/>
      <c r="AI16" s="138"/>
      <c r="AJ16" s="139"/>
      <c r="AK16" s="138"/>
      <c r="AL16" s="138"/>
      <c r="AM16" s="139"/>
      <c r="AN16" s="138"/>
      <c r="AO16" s="138"/>
      <c r="AP16" s="139"/>
      <c r="AQ16" s="138"/>
      <c r="AR16" s="138"/>
      <c r="AS16" s="139"/>
      <c r="AT16" s="138"/>
      <c r="AU16" s="138"/>
      <c r="AV16" s="139"/>
      <c r="AW16" s="138"/>
      <c r="AX16" s="138"/>
      <c r="AY16" s="139"/>
      <c r="AZ16" s="138"/>
      <c r="BA16" s="138"/>
      <c r="BB16" s="139"/>
      <c r="BC16" s="138"/>
      <c r="BD16" s="138"/>
      <c r="BE16" s="139"/>
      <c r="BF16" s="138"/>
      <c r="BG16" s="138"/>
      <c r="BH16" s="139"/>
      <c r="BI16" s="138"/>
      <c r="BJ16" s="138"/>
      <c r="BK16" s="139"/>
      <c r="BL16" s="138"/>
      <c r="BM16" s="138"/>
      <c r="BN16" s="139"/>
      <c r="BO16" s="138"/>
      <c r="BP16" s="138"/>
      <c r="BQ16" s="139"/>
      <c r="BR16" s="138"/>
      <c r="BS16" s="138"/>
      <c r="BT16" s="139"/>
      <c r="BU16" s="138"/>
      <c r="BV16" s="138"/>
      <c r="BW16" s="139"/>
      <c r="BX16" s="138"/>
      <c r="BY16" s="138"/>
      <c r="BZ16" s="139"/>
      <c r="CA16" s="138"/>
      <c r="CB16" s="138"/>
      <c r="CC16" s="139"/>
      <c r="CD16" s="138"/>
      <c r="CE16" s="138"/>
      <c r="CF16" s="139"/>
      <c r="CG16" s="138"/>
      <c r="CH16" s="138"/>
      <c r="CI16" s="139"/>
      <c r="CJ16" s="138"/>
      <c r="CK16" s="138"/>
      <c r="CL16" s="139"/>
      <c r="CM16" s="138"/>
      <c r="CN16" s="138"/>
      <c r="CO16" s="139"/>
      <c r="CP16" s="138"/>
      <c r="CQ16" s="138"/>
      <c r="CR16" s="139"/>
      <c r="CS16" s="138"/>
      <c r="CT16" s="138"/>
      <c r="CU16" s="139"/>
      <c r="CV16" s="138"/>
      <c r="CW16" s="138"/>
      <c r="CX16" s="139"/>
      <c r="CY16" s="138"/>
      <c r="CZ16" s="138"/>
      <c r="DA16" s="139"/>
      <c r="DB16" s="138"/>
      <c r="DC16" s="138"/>
      <c r="DD16" s="139"/>
      <c r="DE16" s="138"/>
      <c r="DF16" s="138"/>
      <c r="DG16" s="139"/>
      <c r="DH16" s="138"/>
      <c r="DI16" s="138"/>
      <c r="DJ16" s="139"/>
      <c r="DK16" s="138"/>
      <c r="DL16" s="138"/>
      <c r="DM16" s="139"/>
      <c r="DN16" s="138"/>
      <c r="DO16" s="138"/>
      <c r="DP16" s="139"/>
      <c r="DQ16" s="138"/>
      <c r="DR16" s="138"/>
      <c r="DS16" s="139"/>
      <c r="DT16" s="138"/>
      <c r="DU16" s="138"/>
      <c r="DV16" s="139"/>
      <c r="DW16" s="138"/>
      <c r="DX16" s="138"/>
      <c r="DY16" s="139"/>
      <c r="DZ16" s="138"/>
      <c r="EA16" s="138"/>
      <c r="EB16" s="139"/>
      <c r="EC16" s="138"/>
      <c r="ED16" s="138"/>
      <c r="EE16" s="139"/>
      <c r="EF16" s="138"/>
      <c r="EG16" s="138"/>
      <c r="EH16" s="139"/>
      <c r="EI16" s="138"/>
      <c r="EJ16" s="138"/>
      <c r="EK16" s="139"/>
      <c r="EL16" s="138"/>
      <c r="EM16" s="138"/>
      <c r="EN16" s="139"/>
      <c r="EO16" s="138"/>
      <c r="EP16" s="138"/>
      <c r="EQ16" s="139"/>
      <c r="ER16" s="138"/>
      <c r="ES16" s="138"/>
      <c r="ET16" s="139"/>
      <c r="EU16" s="138"/>
      <c r="EV16" s="138"/>
      <c r="EW16" s="139"/>
      <c r="EX16" s="138"/>
      <c r="EY16" s="138"/>
      <c r="EZ16" s="139"/>
      <c r="FA16" s="138"/>
      <c r="FB16" s="138"/>
      <c r="FC16" s="139"/>
      <c r="FD16" s="138"/>
      <c r="FE16" s="138"/>
      <c r="FF16" s="139"/>
      <c r="FG16" s="138"/>
      <c r="FH16" s="138"/>
      <c r="FI16" s="139"/>
      <c r="FJ16" s="138"/>
      <c r="FK16" s="138"/>
      <c r="FL16" s="139"/>
      <c r="FM16" s="138"/>
      <c r="FN16" s="138"/>
      <c r="FO16" s="139"/>
      <c r="FP16" s="138"/>
      <c r="FQ16" s="138"/>
      <c r="FR16" s="139"/>
      <c r="FS16" s="138"/>
      <c r="FT16" s="138"/>
      <c r="FU16" s="139"/>
      <c r="FV16" s="138"/>
      <c r="FW16" s="138"/>
      <c r="FX16" s="139"/>
      <c r="FY16" s="138"/>
      <c r="FZ16" s="138"/>
      <c r="GA16" s="139"/>
      <c r="GB16" s="138"/>
      <c r="GC16" s="138"/>
      <c r="GD16" s="139"/>
      <c r="GE16" s="140"/>
      <c r="GF16" s="140"/>
      <c r="GG16" s="140"/>
    </row>
    <row r="17" spans="1:348" x14ac:dyDescent="0.25">
      <c r="A17" s="3"/>
      <c r="B17" s="1"/>
      <c r="C17" s="1"/>
      <c r="D17" s="137"/>
      <c r="E17" s="1"/>
      <c r="F17" s="1"/>
      <c r="G17" s="138"/>
      <c r="H17" s="138"/>
      <c r="I17" s="139"/>
      <c r="J17" s="138"/>
      <c r="K17" s="138"/>
      <c r="L17" s="139"/>
      <c r="M17" s="138"/>
      <c r="N17" s="138"/>
      <c r="O17" s="139"/>
      <c r="P17" s="138"/>
      <c r="Q17" s="138"/>
      <c r="R17" s="139"/>
      <c r="S17" s="138"/>
      <c r="T17" s="138"/>
      <c r="U17" s="139"/>
      <c r="V17" s="138"/>
      <c r="W17" s="138"/>
      <c r="X17" s="139"/>
      <c r="Y17" s="138"/>
      <c r="Z17" s="138"/>
      <c r="AA17" s="139"/>
      <c r="AB17" s="138"/>
      <c r="AC17" s="138"/>
      <c r="AD17" s="139"/>
      <c r="AE17" s="138"/>
      <c r="AF17" s="138"/>
      <c r="AG17" s="139"/>
      <c r="AH17" s="138"/>
      <c r="AI17" s="138"/>
      <c r="AJ17" s="139"/>
      <c r="AK17" s="138"/>
      <c r="AL17" s="138"/>
      <c r="AM17" s="139"/>
      <c r="AN17" s="138"/>
      <c r="AO17" s="138"/>
      <c r="AP17" s="139"/>
      <c r="AQ17" s="138"/>
      <c r="AR17" s="138"/>
      <c r="AS17" s="139"/>
      <c r="AT17" s="138"/>
      <c r="AU17" s="138"/>
      <c r="AV17" s="139"/>
      <c r="AW17" s="138"/>
      <c r="AX17" s="138"/>
      <c r="AY17" s="139"/>
      <c r="AZ17" s="138"/>
      <c r="BA17" s="138"/>
      <c r="BB17" s="139"/>
      <c r="BC17" s="138"/>
      <c r="BD17" s="138"/>
      <c r="BE17" s="139"/>
      <c r="BF17" s="138"/>
      <c r="BG17" s="138"/>
      <c r="BH17" s="139"/>
      <c r="BI17" s="138"/>
      <c r="BJ17" s="138"/>
      <c r="BK17" s="139"/>
      <c r="BL17" s="138"/>
      <c r="BM17" s="138"/>
      <c r="BN17" s="139"/>
      <c r="BO17" s="138"/>
      <c r="BP17" s="138"/>
      <c r="BQ17" s="139"/>
      <c r="BR17" s="138"/>
      <c r="BS17" s="138"/>
      <c r="BT17" s="139"/>
      <c r="BU17" s="138"/>
      <c r="BV17" s="138"/>
      <c r="BW17" s="139"/>
      <c r="BX17" s="138"/>
      <c r="BY17" s="138"/>
      <c r="BZ17" s="139"/>
      <c r="CA17" s="138"/>
      <c r="CB17" s="138"/>
      <c r="CC17" s="139"/>
      <c r="CD17" s="138"/>
      <c r="CE17" s="138"/>
      <c r="CF17" s="139"/>
      <c r="CG17" s="138"/>
      <c r="CH17" s="138"/>
      <c r="CI17" s="139"/>
      <c r="CJ17" s="138"/>
      <c r="CK17" s="138"/>
      <c r="CL17" s="139"/>
      <c r="CM17" s="138"/>
      <c r="CN17" s="138"/>
      <c r="CO17" s="139"/>
      <c r="CP17" s="138"/>
      <c r="CQ17" s="138"/>
      <c r="CR17" s="139"/>
      <c r="CS17" s="138"/>
      <c r="CT17" s="138"/>
      <c r="CU17" s="139"/>
      <c r="CV17" s="138"/>
      <c r="CW17" s="138"/>
      <c r="CX17" s="139"/>
      <c r="CY17" s="138"/>
      <c r="CZ17" s="138"/>
      <c r="DA17" s="139"/>
      <c r="DB17" s="138"/>
      <c r="DC17" s="138"/>
      <c r="DD17" s="139"/>
      <c r="DE17" s="138"/>
      <c r="DF17" s="138"/>
      <c r="DG17" s="139"/>
      <c r="DH17" s="138"/>
      <c r="DI17" s="138"/>
      <c r="DJ17" s="139"/>
      <c r="DK17" s="138"/>
      <c r="DL17" s="138"/>
      <c r="DM17" s="139"/>
      <c r="DN17" s="138"/>
      <c r="DO17" s="138"/>
      <c r="DP17" s="139"/>
      <c r="DQ17" s="138"/>
      <c r="DR17" s="138"/>
      <c r="DS17" s="139"/>
      <c r="DT17" s="138"/>
      <c r="DU17" s="138"/>
      <c r="DV17" s="139"/>
      <c r="DW17" s="138"/>
      <c r="DX17" s="138"/>
      <c r="DY17" s="139"/>
      <c r="DZ17" s="138"/>
      <c r="EA17" s="138"/>
      <c r="EB17" s="139"/>
      <c r="EC17" s="138"/>
      <c r="ED17" s="138"/>
      <c r="EE17" s="139"/>
      <c r="EF17" s="138"/>
      <c r="EG17" s="138"/>
      <c r="EH17" s="139"/>
      <c r="EI17" s="138"/>
      <c r="EJ17" s="138"/>
      <c r="EK17" s="139"/>
      <c r="EL17" s="138"/>
      <c r="EM17" s="138"/>
      <c r="EN17" s="139"/>
      <c r="EO17" s="138"/>
      <c r="EP17" s="138"/>
      <c r="EQ17" s="139"/>
      <c r="ER17" s="138"/>
      <c r="ES17" s="138"/>
      <c r="ET17" s="139"/>
      <c r="EU17" s="138"/>
      <c r="EV17" s="138"/>
      <c r="EW17" s="139"/>
      <c r="EX17" s="138"/>
      <c r="EY17" s="138"/>
      <c r="EZ17" s="139"/>
      <c r="FA17" s="138"/>
      <c r="FB17" s="138"/>
      <c r="FC17" s="139"/>
      <c r="FD17" s="138"/>
      <c r="FE17" s="138"/>
      <c r="FF17" s="139"/>
      <c r="FG17" s="138"/>
      <c r="FH17" s="138"/>
      <c r="FI17" s="139"/>
      <c r="FJ17" s="138"/>
      <c r="FK17" s="138"/>
      <c r="FL17" s="139"/>
      <c r="FM17" s="138"/>
      <c r="FN17" s="138"/>
      <c r="FO17" s="139"/>
      <c r="FP17" s="138"/>
      <c r="FQ17" s="138"/>
      <c r="FR17" s="139"/>
      <c r="FS17" s="138"/>
      <c r="FT17" s="138"/>
      <c r="FU17" s="139"/>
      <c r="FV17" s="138"/>
      <c r="FW17" s="138"/>
      <c r="FX17" s="139"/>
      <c r="FY17" s="138"/>
      <c r="FZ17" s="138"/>
      <c r="GA17" s="139"/>
      <c r="GB17" s="138"/>
      <c r="GC17" s="138"/>
      <c r="GD17" s="139"/>
      <c r="GE17" s="140"/>
      <c r="GF17" s="140"/>
      <c r="GG17" s="140"/>
    </row>
    <row r="18" spans="1:348" x14ac:dyDescent="0.25">
      <c r="A18" s="3"/>
      <c r="B18" s="2"/>
      <c r="C18" s="1"/>
      <c r="D18" s="137"/>
      <c r="E18" s="1"/>
      <c r="F18" s="1"/>
      <c r="G18" s="138"/>
      <c r="H18" s="138"/>
      <c r="I18" s="139"/>
      <c r="J18" s="138"/>
      <c r="K18" s="138"/>
      <c r="L18" s="139"/>
      <c r="M18" s="138"/>
      <c r="N18" s="138"/>
      <c r="O18" s="139"/>
      <c r="P18" s="138"/>
      <c r="Q18" s="138"/>
      <c r="R18" s="139"/>
      <c r="S18" s="138"/>
      <c r="T18" s="138"/>
      <c r="U18" s="139"/>
      <c r="V18" s="138"/>
      <c r="W18" s="138"/>
      <c r="X18" s="139"/>
      <c r="Y18" s="138"/>
      <c r="Z18" s="138"/>
      <c r="AA18" s="139"/>
      <c r="AB18" s="138"/>
      <c r="AC18" s="138"/>
      <c r="AD18" s="139"/>
      <c r="AE18" s="138"/>
      <c r="AF18" s="138"/>
      <c r="AG18" s="139"/>
      <c r="AH18" s="138"/>
      <c r="AI18" s="138"/>
      <c r="AJ18" s="139"/>
      <c r="AK18" s="138"/>
      <c r="AL18" s="138"/>
      <c r="AM18" s="139"/>
      <c r="AN18" s="138"/>
      <c r="AO18" s="138"/>
      <c r="AP18" s="139"/>
      <c r="AQ18" s="138"/>
      <c r="AR18" s="138"/>
      <c r="AS18" s="139"/>
      <c r="AT18" s="138"/>
      <c r="AU18" s="138"/>
      <c r="AV18" s="139"/>
      <c r="AW18" s="138"/>
      <c r="AX18" s="138"/>
      <c r="AY18" s="139"/>
      <c r="AZ18" s="138"/>
      <c r="BA18" s="138"/>
      <c r="BB18" s="139"/>
      <c r="BC18" s="138"/>
      <c r="BD18" s="138"/>
      <c r="BE18" s="139"/>
      <c r="BF18" s="138"/>
      <c r="BG18" s="138"/>
      <c r="BH18" s="139"/>
      <c r="BI18" s="138"/>
      <c r="BJ18" s="138"/>
      <c r="BK18" s="139"/>
      <c r="BL18" s="138"/>
      <c r="BM18" s="138"/>
      <c r="BN18" s="139"/>
      <c r="BO18" s="138"/>
      <c r="BP18" s="138"/>
      <c r="BQ18" s="139"/>
      <c r="BR18" s="138"/>
      <c r="BS18" s="138"/>
      <c r="BT18" s="139"/>
      <c r="BU18" s="138"/>
      <c r="BV18" s="138"/>
      <c r="BW18" s="139"/>
      <c r="BX18" s="138"/>
      <c r="BY18" s="138"/>
      <c r="BZ18" s="139"/>
      <c r="CA18" s="138"/>
      <c r="CB18" s="138"/>
      <c r="CC18" s="139"/>
      <c r="CD18" s="138"/>
      <c r="CE18" s="138"/>
      <c r="CF18" s="139"/>
      <c r="CG18" s="138"/>
      <c r="CH18" s="138"/>
      <c r="CI18" s="139"/>
      <c r="CJ18" s="138"/>
      <c r="CK18" s="138"/>
      <c r="CL18" s="139"/>
      <c r="CM18" s="138"/>
      <c r="CN18" s="138"/>
      <c r="CO18" s="139"/>
      <c r="CP18" s="138"/>
      <c r="CQ18" s="138"/>
      <c r="CR18" s="139"/>
      <c r="CS18" s="138"/>
      <c r="CT18" s="138"/>
      <c r="CU18" s="139"/>
      <c r="CV18" s="138"/>
      <c r="CW18" s="138"/>
      <c r="CX18" s="139"/>
      <c r="CY18" s="138"/>
      <c r="CZ18" s="138"/>
      <c r="DA18" s="139"/>
      <c r="DB18" s="138"/>
      <c r="DC18" s="138"/>
      <c r="DD18" s="139"/>
      <c r="DE18" s="138"/>
      <c r="DF18" s="138"/>
      <c r="DG18" s="139"/>
      <c r="DH18" s="138"/>
      <c r="DI18" s="138"/>
      <c r="DJ18" s="139"/>
      <c r="DK18" s="138"/>
      <c r="DL18" s="138"/>
      <c r="DM18" s="139"/>
      <c r="DN18" s="138"/>
      <c r="DO18" s="138"/>
      <c r="DP18" s="139"/>
      <c r="DQ18" s="138"/>
      <c r="DR18" s="138"/>
      <c r="DS18" s="139"/>
      <c r="DT18" s="138"/>
      <c r="DU18" s="138"/>
      <c r="DV18" s="139"/>
      <c r="DW18" s="138"/>
      <c r="DX18" s="138"/>
      <c r="DY18" s="139"/>
      <c r="DZ18" s="138"/>
      <c r="EA18" s="138"/>
      <c r="EB18" s="139"/>
      <c r="EC18" s="138"/>
      <c r="ED18" s="138"/>
      <c r="EE18" s="139"/>
      <c r="EF18" s="138"/>
      <c r="EG18" s="138"/>
      <c r="EH18" s="139"/>
      <c r="EI18" s="138"/>
      <c r="EJ18" s="138"/>
      <c r="EK18" s="139"/>
      <c r="EL18" s="138"/>
      <c r="EM18" s="138"/>
      <c r="EN18" s="139"/>
      <c r="EO18" s="138"/>
      <c r="EP18" s="138"/>
      <c r="EQ18" s="139"/>
      <c r="ER18" s="138"/>
      <c r="ES18" s="138"/>
      <c r="ET18" s="139"/>
      <c r="EU18" s="138"/>
      <c r="EV18" s="138"/>
      <c r="EW18" s="139"/>
      <c r="EX18" s="138"/>
      <c r="EY18" s="138"/>
      <c r="EZ18" s="139"/>
      <c r="FA18" s="138"/>
      <c r="FB18" s="138"/>
      <c r="FC18" s="139"/>
      <c r="FD18" s="138"/>
      <c r="FE18" s="138"/>
      <c r="FF18" s="139"/>
      <c r="FG18" s="138"/>
      <c r="FH18" s="138"/>
      <c r="FI18" s="139"/>
      <c r="FJ18" s="138"/>
      <c r="FK18" s="138"/>
      <c r="FL18" s="139"/>
      <c r="FM18" s="138"/>
      <c r="FN18" s="138"/>
      <c r="FO18" s="139"/>
      <c r="FP18" s="138"/>
      <c r="FQ18" s="138"/>
      <c r="FR18" s="139"/>
      <c r="FS18" s="138"/>
      <c r="FT18" s="138"/>
      <c r="FU18" s="139"/>
      <c r="FV18" s="138"/>
      <c r="FW18" s="138"/>
      <c r="FX18" s="139"/>
      <c r="FY18" s="138"/>
      <c r="FZ18" s="138"/>
      <c r="GA18" s="139"/>
      <c r="GB18" s="138"/>
      <c r="GC18" s="138"/>
      <c r="GD18" s="139"/>
      <c r="GE18" s="140"/>
      <c r="GF18" s="140"/>
      <c r="GG18" s="140"/>
    </row>
    <row r="19" spans="1:348" x14ac:dyDescent="0.25">
      <c r="A19" s="3"/>
      <c r="B19" s="2"/>
      <c r="C19" s="1"/>
      <c r="D19" s="137"/>
      <c r="E19" s="1"/>
      <c r="F19" s="137"/>
      <c r="G19" s="138"/>
      <c r="H19" s="138"/>
      <c r="I19" s="139"/>
      <c r="J19" s="138"/>
      <c r="K19" s="138"/>
      <c r="L19" s="139"/>
      <c r="M19" s="138"/>
      <c r="N19" s="138"/>
      <c r="O19" s="139"/>
      <c r="P19" s="138"/>
      <c r="Q19" s="138"/>
      <c r="R19" s="139"/>
      <c r="S19" s="138"/>
      <c r="T19" s="138"/>
      <c r="U19" s="139"/>
      <c r="V19" s="138"/>
      <c r="W19" s="138"/>
      <c r="X19" s="139"/>
      <c r="Y19" s="138"/>
      <c r="Z19" s="138"/>
      <c r="AA19" s="139"/>
      <c r="AB19" s="138"/>
      <c r="AC19" s="138"/>
      <c r="AD19" s="139"/>
      <c r="AE19" s="138"/>
      <c r="AF19" s="138"/>
      <c r="AG19" s="139"/>
      <c r="AH19" s="138"/>
      <c r="AI19" s="138"/>
      <c r="AJ19" s="139"/>
      <c r="AK19" s="138"/>
      <c r="AL19" s="138"/>
      <c r="AM19" s="139"/>
      <c r="AN19" s="138"/>
      <c r="AO19" s="138"/>
      <c r="AP19" s="139"/>
      <c r="AQ19" s="138"/>
      <c r="AR19" s="138"/>
      <c r="AS19" s="139"/>
      <c r="AT19" s="138"/>
      <c r="AU19" s="138"/>
      <c r="AV19" s="139"/>
      <c r="AW19" s="138"/>
      <c r="AX19" s="138"/>
      <c r="AY19" s="139"/>
      <c r="AZ19" s="138"/>
      <c r="BA19" s="138"/>
      <c r="BB19" s="139"/>
      <c r="BC19" s="138"/>
      <c r="BD19" s="138"/>
      <c r="BE19" s="139"/>
      <c r="BF19" s="138"/>
      <c r="BG19" s="138"/>
      <c r="BH19" s="139"/>
      <c r="BI19" s="138"/>
      <c r="BJ19" s="138"/>
      <c r="BK19" s="139"/>
      <c r="BL19" s="138"/>
      <c r="BM19" s="138"/>
      <c r="BN19" s="139"/>
      <c r="BO19" s="138"/>
      <c r="BP19" s="138"/>
      <c r="BQ19" s="139"/>
      <c r="BR19" s="138"/>
      <c r="BS19" s="138"/>
      <c r="BT19" s="139"/>
      <c r="BU19" s="138"/>
      <c r="BV19" s="138"/>
      <c r="BW19" s="139"/>
      <c r="BX19" s="138"/>
      <c r="BY19" s="138"/>
      <c r="BZ19" s="139"/>
      <c r="CA19" s="138"/>
      <c r="CB19" s="138"/>
      <c r="CC19" s="139"/>
      <c r="CD19" s="138"/>
      <c r="CE19" s="138"/>
      <c r="CF19" s="139"/>
      <c r="CG19" s="138"/>
      <c r="CH19" s="138"/>
      <c r="CI19" s="139"/>
      <c r="CJ19" s="138"/>
      <c r="CK19" s="138"/>
      <c r="CL19" s="139"/>
      <c r="CM19" s="138"/>
      <c r="CN19" s="138"/>
      <c r="CO19" s="139"/>
      <c r="CP19" s="138"/>
      <c r="CQ19" s="138"/>
      <c r="CR19" s="139"/>
      <c r="CS19" s="138"/>
      <c r="CT19" s="138"/>
      <c r="CU19" s="139"/>
      <c r="CV19" s="138"/>
      <c r="CW19" s="138"/>
      <c r="CX19" s="139"/>
      <c r="CY19" s="138"/>
      <c r="CZ19" s="138"/>
      <c r="DA19" s="139"/>
      <c r="DB19" s="138"/>
      <c r="DC19" s="138"/>
      <c r="DD19" s="139"/>
      <c r="DE19" s="138"/>
      <c r="DF19" s="138"/>
      <c r="DG19" s="139"/>
      <c r="DH19" s="138"/>
      <c r="DI19" s="138"/>
      <c r="DJ19" s="139"/>
      <c r="DK19" s="138"/>
      <c r="DL19" s="138"/>
      <c r="DM19" s="139"/>
      <c r="DN19" s="138"/>
      <c r="DO19" s="138"/>
      <c r="DP19" s="139"/>
      <c r="DQ19" s="138"/>
      <c r="DR19" s="138"/>
      <c r="DS19" s="139"/>
      <c r="DT19" s="138"/>
      <c r="DU19" s="138"/>
      <c r="DV19" s="139"/>
      <c r="DW19" s="138"/>
      <c r="DX19" s="138"/>
      <c r="DY19" s="139"/>
      <c r="DZ19" s="138"/>
      <c r="EA19" s="138"/>
      <c r="EB19" s="139"/>
      <c r="EC19" s="138"/>
      <c r="ED19" s="138"/>
      <c r="EE19" s="139"/>
      <c r="EF19" s="138"/>
      <c r="EG19" s="138"/>
      <c r="EH19" s="139"/>
      <c r="EI19" s="138"/>
      <c r="EJ19" s="138"/>
      <c r="EK19" s="139"/>
      <c r="EL19" s="138"/>
      <c r="EM19" s="138"/>
      <c r="EN19" s="139"/>
      <c r="EO19" s="138"/>
      <c r="EP19" s="138"/>
      <c r="EQ19" s="139"/>
      <c r="ER19" s="138"/>
      <c r="ES19" s="138"/>
      <c r="ET19" s="139"/>
      <c r="EU19" s="138"/>
      <c r="EV19" s="138"/>
      <c r="EW19" s="139"/>
      <c r="EX19" s="138"/>
      <c r="EY19" s="138"/>
      <c r="EZ19" s="139"/>
      <c r="FA19" s="138"/>
      <c r="FB19" s="138"/>
      <c r="FC19" s="139"/>
      <c r="FD19" s="138"/>
      <c r="FE19" s="138"/>
      <c r="FF19" s="139"/>
      <c r="FG19" s="138"/>
      <c r="FH19" s="138"/>
      <c r="FI19" s="139"/>
      <c r="FJ19" s="138"/>
      <c r="FK19" s="138"/>
      <c r="FL19" s="139"/>
      <c r="FM19" s="138"/>
      <c r="FN19" s="138"/>
      <c r="FO19" s="139"/>
      <c r="FP19" s="138"/>
      <c r="FQ19" s="138"/>
      <c r="FR19" s="139"/>
      <c r="FS19" s="138"/>
      <c r="FT19" s="138"/>
      <c r="FU19" s="139"/>
      <c r="FV19" s="138"/>
      <c r="FW19" s="138"/>
      <c r="FX19" s="139"/>
      <c r="FY19" s="138"/>
      <c r="FZ19" s="138"/>
      <c r="GA19" s="139"/>
      <c r="GB19" s="138"/>
      <c r="GC19" s="138"/>
      <c r="GD19" s="139"/>
      <c r="GE19" s="140"/>
      <c r="GF19" s="140"/>
      <c r="GG19" s="140"/>
    </row>
    <row r="20" spans="1:348" x14ac:dyDescent="0.25">
      <c r="A20" s="3"/>
      <c r="B20" s="1"/>
      <c r="C20" s="1"/>
      <c r="D20" s="137"/>
      <c r="E20" s="1"/>
      <c r="F20" s="1"/>
      <c r="G20" s="138"/>
      <c r="H20" s="138"/>
      <c r="I20" s="139"/>
      <c r="J20" s="138"/>
      <c r="K20" s="138"/>
      <c r="L20" s="139"/>
      <c r="M20" s="138"/>
      <c r="N20" s="138"/>
      <c r="O20" s="139"/>
      <c r="P20" s="138"/>
      <c r="Q20" s="138"/>
      <c r="R20" s="139"/>
      <c r="S20" s="138"/>
      <c r="T20" s="138"/>
      <c r="U20" s="139"/>
      <c r="V20" s="138"/>
      <c r="W20" s="138"/>
      <c r="X20" s="139"/>
      <c r="Y20" s="138"/>
      <c r="Z20" s="138"/>
      <c r="AA20" s="139"/>
      <c r="AB20" s="138"/>
      <c r="AC20" s="138"/>
      <c r="AD20" s="139"/>
      <c r="AE20" s="138"/>
      <c r="AF20" s="138"/>
      <c r="AG20" s="139"/>
      <c r="AH20" s="138"/>
      <c r="AI20" s="138"/>
      <c r="AJ20" s="139"/>
      <c r="AK20" s="138"/>
      <c r="AL20" s="138"/>
      <c r="AM20" s="139"/>
      <c r="AN20" s="138"/>
      <c r="AO20" s="138"/>
      <c r="AP20" s="139"/>
      <c r="AQ20" s="138"/>
      <c r="AR20" s="138"/>
      <c r="AS20" s="139"/>
      <c r="AT20" s="138"/>
      <c r="AU20" s="138"/>
      <c r="AV20" s="139"/>
      <c r="AW20" s="138"/>
      <c r="AX20" s="138"/>
      <c r="AY20" s="139"/>
      <c r="AZ20" s="138"/>
      <c r="BA20" s="138"/>
      <c r="BB20" s="139"/>
      <c r="BC20" s="138"/>
      <c r="BD20" s="138"/>
      <c r="BE20" s="139"/>
      <c r="BF20" s="138"/>
      <c r="BG20" s="138"/>
      <c r="BH20" s="139"/>
      <c r="BI20" s="138"/>
      <c r="BJ20" s="138"/>
      <c r="BK20" s="139"/>
      <c r="BL20" s="138"/>
      <c r="BM20" s="138"/>
      <c r="BN20" s="139"/>
      <c r="BO20" s="138"/>
      <c r="BP20" s="138"/>
      <c r="BQ20" s="139"/>
      <c r="BR20" s="138"/>
      <c r="BS20" s="138"/>
      <c r="BT20" s="139"/>
      <c r="BU20" s="138"/>
      <c r="BV20" s="138"/>
      <c r="BW20" s="139"/>
      <c r="BX20" s="138"/>
      <c r="BY20" s="138"/>
      <c r="BZ20" s="139"/>
      <c r="CA20" s="138"/>
      <c r="CB20" s="138"/>
      <c r="CC20" s="139"/>
      <c r="CD20" s="138"/>
      <c r="CE20" s="138"/>
      <c r="CF20" s="139"/>
      <c r="CG20" s="138"/>
      <c r="CH20" s="138"/>
      <c r="CI20" s="139"/>
      <c r="CJ20" s="138"/>
      <c r="CK20" s="138"/>
      <c r="CL20" s="139"/>
      <c r="CM20" s="138"/>
      <c r="CN20" s="138"/>
      <c r="CO20" s="139"/>
      <c r="CP20" s="138"/>
      <c r="CQ20" s="138"/>
      <c r="CR20" s="139"/>
      <c r="CS20" s="138"/>
      <c r="CT20" s="138"/>
      <c r="CU20" s="139"/>
      <c r="CV20" s="138"/>
      <c r="CW20" s="138"/>
      <c r="CX20" s="139"/>
      <c r="CY20" s="138"/>
      <c r="CZ20" s="138"/>
      <c r="DA20" s="139"/>
      <c r="DB20" s="138"/>
      <c r="DC20" s="138"/>
      <c r="DD20" s="139"/>
      <c r="DE20" s="138"/>
      <c r="DF20" s="138"/>
      <c r="DG20" s="139"/>
      <c r="DH20" s="138"/>
      <c r="DI20" s="138"/>
      <c r="DJ20" s="139"/>
      <c r="DK20" s="138"/>
      <c r="DL20" s="138"/>
      <c r="DM20" s="139"/>
      <c r="DN20" s="138"/>
      <c r="DO20" s="138"/>
      <c r="DP20" s="139"/>
      <c r="DQ20" s="138"/>
      <c r="DR20" s="138"/>
      <c r="DS20" s="139"/>
      <c r="DT20" s="138"/>
      <c r="DU20" s="138"/>
      <c r="DV20" s="139"/>
      <c r="DW20" s="138"/>
      <c r="DX20" s="138"/>
      <c r="DY20" s="139"/>
      <c r="DZ20" s="138"/>
      <c r="EA20" s="138"/>
      <c r="EB20" s="139"/>
      <c r="EC20" s="138"/>
      <c r="ED20" s="138"/>
      <c r="EE20" s="139"/>
      <c r="EF20" s="138"/>
      <c r="EG20" s="138"/>
      <c r="EH20" s="139"/>
      <c r="EI20" s="138"/>
      <c r="EJ20" s="138"/>
      <c r="EK20" s="139"/>
      <c r="EL20" s="138"/>
      <c r="EM20" s="138"/>
      <c r="EN20" s="139"/>
      <c r="EO20" s="138"/>
      <c r="EP20" s="138"/>
      <c r="EQ20" s="139"/>
      <c r="ER20" s="138"/>
      <c r="ES20" s="138"/>
      <c r="ET20" s="139"/>
      <c r="EU20" s="138"/>
      <c r="EV20" s="138"/>
      <c r="EW20" s="139"/>
      <c r="EX20" s="138"/>
      <c r="EY20" s="138"/>
      <c r="EZ20" s="139"/>
      <c r="FA20" s="138"/>
      <c r="FB20" s="138"/>
      <c r="FC20" s="139"/>
      <c r="FD20" s="138"/>
      <c r="FE20" s="138"/>
      <c r="FF20" s="139"/>
      <c r="FG20" s="138"/>
      <c r="FH20" s="138"/>
      <c r="FI20" s="139"/>
      <c r="FJ20" s="138"/>
      <c r="FK20" s="138"/>
      <c r="FL20" s="139"/>
      <c r="FM20" s="138"/>
      <c r="FN20" s="138"/>
      <c r="FO20" s="139"/>
      <c r="FP20" s="138"/>
      <c r="FQ20" s="138"/>
      <c r="FR20" s="139"/>
      <c r="FS20" s="138"/>
      <c r="FT20" s="138"/>
      <c r="FU20" s="139"/>
      <c r="FV20" s="138"/>
      <c r="FW20" s="138"/>
      <c r="FX20" s="139"/>
      <c r="FY20" s="138"/>
      <c r="FZ20" s="138"/>
      <c r="GA20" s="139"/>
      <c r="GB20" s="138"/>
      <c r="GC20" s="138"/>
      <c r="GD20" s="139"/>
      <c r="GE20" s="140"/>
      <c r="GF20" s="140"/>
      <c r="GG20" s="140"/>
    </row>
    <row r="21" spans="1:348" x14ac:dyDescent="0.25">
      <c r="A21" s="3"/>
      <c r="B21" s="2"/>
      <c r="C21" s="1"/>
      <c r="D21" s="137"/>
      <c r="E21" s="1"/>
      <c r="F21" s="1"/>
      <c r="G21" s="138"/>
      <c r="H21" s="138"/>
      <c r="I21" s="139"/>
      <c r="J21" s="138"/>
      <c r="K21" s="138"/>
      <c r="L21" s="139"/>
      <c r="M21" s="138"/>
      <c r="N21" s="138"/>
      <c r="O21" s="139"/>
      <c r="P21" s="138"/>
      <c r="Q21" s="138"/>
      <c r="R21" s="139"/>
      <c r="S21" s="138"/>
      <c r="T21" s="138"/>
      <c r="U21" s="139"/>
      <c r="V21" s="138"/>
      <c r="W21" s="138"/>
      <c r="X21" s="139"/>
      <c r="Y21" s="138"/>
      <c r="Z21" s="138"/>
      <c r="AA21" s="139"/>
      <c r="AB21" s="138"/>
      <c r="AC21" s="138"/>
      <c r="AD21" s="139"/>
      <c r="AE21" s="138"/>
      <c r="AF21" s="138"/>
      <c r="AG21" s="139"/>
      <c r="AH21" s="138"/>
      <c r="AI21" s="138"/>
      <c r="AJ21" s="139"/>
      <c r="AK21" s="138"/>
      <c r="AL21" s="138"/>
      <c r="AM21" s="139"/>
      <c r="AN21" s="138"/>
      <c r="AO21" s="138"/>
      <c r="AP21" s="139"/>
      <c r="AQ21" s="138"/>
      <c r="AR21" s="138"/>
      <c r="AS21" s="139"/>
      <c r="AT21" s="138"/>
      <c r="AU21" s="138"/>
      <c r="AV21" s="139"/>
      <c r="AW21" s="138"/>
      <c r="AX21" s="138"/>
      <c r="AY21" s="139"/>
      <c r="AZ21" s="138"/>
      <c r="BA21" s="138"/>
      <c r="BB21" s="139"/>
      <c r="BC21" s="138"/>
      <c r="BD21" s="138"/>
      <c r="BE21" s="139"/>
      <c r="BF21" s="138"/>
      <c r="BG21" s="138"/>
      <c r="BH21" s="139"/>
      <c r="BI21" s="138"/>
      <c r="BJ21" s="138"/>
      <c r="BK21" s="139"/>
      <c r="BL21" s="138"/>
      <c r="BM21" s="138"/>
      <c r="BN21" s="139"/>
      <c r="BO21" s="138"/>
      <c r="BP21" s="138"/>
      <c r="BQ21" s="139"/>
      <c r="BR21" s="138"/>
      <c r="BS21" s="138"/>
      <c r="BT21" s="139"/>
      <c r="BU21" s="138"/>
      <c r="BV21" s="138"/>
      <c r="BW21" s="139"/>
      <c r="BX21" s="138"/>
      <c r="BY21" s="138"/>
      <c r="BZ21" s="139"/>
      <c r="CA21" s="138"/>
      <c r="CB21" s="138"/>
      <c r="CC21" s="139"/>
      <c r="CD21" s="138"/>
      <c r="CE21" s="138"/>
      <c r="CF21" s="139"/>
      <c r="CG21" s="138"/>
      <c r="CH21" s="138"/>
      <c r="CI21" s="139"/>
      <c r="CJ21" s="138"/>
      <c r="CK21" s="138"/>
      <c r="CL21" s="139"/>
      <c r="CM21" s="138"/>
      <c r="CN21" s="138"/>
      <c r="CO21" s="139"/>
      <c r="CP21" s="138"/>
      <c r="CQ21" s="138"/>
      <c r="CR21" s="139"/>
      <c r="CS21" s="138"/>
      <c r="CT21" s="138"/>
      <c r="CU21" s="139"/>
      <c r="CV21" s="138"/>
      <c r="CW21" s="138"/>
      <c r="CX21" s="139"/>
      <c r="CY21" s="138"/>
      <c r="CZ21" s="138"/>
      <c r="DA21" s="139"/>
      <c r="DB21" s="138"/>
      <c r="DC21" s="138"/>
      <c r="DD21" s="139"/>
      <c r="DE21" s="138"/>
      <c r="DF21" s="138"/>
      <c r="DG21" s="139"/>
      <c r="DH21" s="138"/>
      <c r="DI21" s="138"/>
      <c r="DJ21" s="139"/>
      <c r="DK21" s="138"/>
      <c r="DL21" s="138"/>
      <c r="DM21" s="139"/>
      <c r="DN21" s="138"/>
      <c r="DO21" s="138"/>
      <c r="DP21" s="139"/>
      <c r="DQ21" s="138"/>
      <c r="DR21" s="138"/>
      <c r="DS21" s="139"/>
      <c r="DT21" s="138"/>
      <c r="DU21" s="138"/>
      <c r="DV21" s="139"/>
      <c r="DW21" s="138"/>
      <c r="DX21" s="138"/>
      <c r="DY21" s="139"/>
      <c r="DZ21" s="138"/>
      <c r="EA21" s="138"/>
      <c r="EB21" s="139"/>
      <c r="EC21" s="138"/>
      <c r="ED21" s="138"/>
      <c r="EE21" s="139"/>
      <c r="EF21" s="138"/>
      <c r="EG21" s="138"/>
      <c r="EH21" s="139"/>
      <c r="EI21" s="138"/>
      <c r="EJ21" s="138"/>
      <c r="EK21" s="139"/>
      <c r="EL21" s="138"/>
      <c r="EM21" s="138"/>
      <c r="EN21" s="139"/>
      <c r="EO21" s="138"/>
      <c r="EP21" s="138"/>
      <c r="EQ21" s="139"/>
      <c r="ER21" s="138"/>
      <c r="ES21" s="138"/>
      <c r="ET21" s="139"/>
      <c r="EU21" s="138"/>
      <c r="EV21" s="138"/>
      <c r="EW21" s="139"/>
      <c r="EX21" s="138"/>
      <c r="EY21" s="138"/>
      <c r="EZ21" s="139"/>
      <c r="FA21" s="138"/>
      <c r="FB21" s="138"/>
      <c r="FC21" s="139"/>
      <c r="FD21" s="138"/>
      <c r="FE21" s="138"/>
      <c r="FF21" s="139"/>
      <c r="FG21" s="138"/>
      <c r="FH21" s="138"/>
      <c r="FI21" s="139"/>
      <c r="FJ21" s="138"/>
      <c r="FK21" s="138"/>
      <c r="FL21" s="139"/>
      <c r="FM21" s="138"/>
      <c r="FN21" s="138"/>
      <c r="FO21" s="139"/>
      <c r="FP21" s="138"/>
      <c r="FQ21" s="138"/>
      <c r="FR21" s="139"/>
      <c r="FS21" s="138"/>
      <c r="FT21" s="138"/>
      <c r="FU21" s="139"/>
      <c r="FV21" s="138"/>
      <c r="FW21" s="138"/>
      <c r="FX21" s="139"/>
      <c r="FY21" s="138"/>
      <c r="FZ21" s="138"/>
      <c r="GA21" s="139"/>
      <c r="GB21" s="138"/>
      <c r="GC21" s="138"/>
      <c r="GD21" s="139"/>
      <c r="GE21" s="140"/>
      <c r="GF21" s="140"/>
      <c r="GG21" s="140"/>
    </row>
    <row r="22" spans="1:348" x14ac:dyDescent="0.25">
      <c r="A22" s="3"/>
      <c r="B22" s="2"/>
      <c r="C22" s="1"/>
      <c r="D22" s="137"/>
      <c r="E22" s="1"/>
      <c r="F22" s="137"/>
      <c r="G22" s="138"/>
      <c r="H22" s="138"/>
      <c r="I22" s="139"/>
      <c r="J22" s="138"/>
      <c r="K22" s="138"/>
      <c r="L22" s="139"/>
      <c r="M22" s="138"/>
      <c r="N22" s="138"/>
      <c r="O22" s="139"/>
      <c r="P22" s="138"/>
      <c r="Q22" s="138"/>
      <c r="R22" s="139"/>
      <c r="S22" s="138"/>
      <c r="T22" s="138"/>
      <c r="U22" s="139"/>
      <c r="V22" s="138"/>
      <c r="W22" s="138"/>
      <c r="X22" s="139"/>
      <c r="Y22" s="138"/>
      <c r="Z22" s="138"/>
      <c r="AA22" s="139"/>
      <c r="AB22" s="138"/>
      <c r="AC22" s="138"/>
      <c r="AD22" s="139"/>
      <c r="AE22" s="138"/>
      <c r="AF22" s="138"/>
      <c r="AG22" s="139"/>
      <c r="AH22" s="138"/>
      <c r="AI22" s="138"/>
      <c r="AJ22" s="139"/>
      <c r="AK22" s="138"/>
      <c r="AL22" s="138"/>
      <c r="AM22" s="139"/>
      <c r="AN22" s="138"/>
      <c r="AO22" s="138"/>
      <c r="AP22" s="139"/>
      <c r="AQ22" s="138"/>
      <c r="AR22" s="138"/>
      <c r="AS22" s="139"/>
      <c r="AT22" s="138"/>
      <c r="AU22" s="138"/>
      <c r="AV22" s="139"/>
      <c r="AW22" s="138"/>
      <c r="AX22" s="138"/>
      <c r="AY22" s="139"/>
      <c r="AZ22" s="138"/>
      <c r="BA22" s="138"/>
      <c r="BB22" s="139"/>
      <c r="BC22" s="138"/>
      <c r="BD22" s="138"/>
      <c r="BE22" s="139"/>
      <c r="BF22" s="138"/>
      <c r="BG22" s="138"/>
      <c r="BH22" s="139"/>
      <c r="BI22" s="138"/>
      <c r="BJ22" s="138"/>
      <c r="BK22" s="139"/>
      <c r="BL22" s="138"/>
      <c r="BM22" s="138"/>
      <c r="BN22" s="139"/>
      <c r="BO22" s="138"/>
      <c r="BP22" s="138"/>
      <c r="BQ22" s="139"/>
      <c r="BR22" s="138"/>
      <c r="BS22" s="138"/>
      <c r="BT22" s="139"/>
      <c r="BU22" s="138"/>
      <c r="BV22" s="138"/>
      <c r="BW22" s="139"/>
      <c r="BX22" s="138"/>
      <c r="BY22" s="138"/>
      <c r="BZ22" s="139"/>
      <c r="CA22" s="138"/>
      <c r="CB22" s="138"/>
      <c r="CC22" s="139"/>
      <c r="CD22" s="138"/>
      <c r="CE22" s="138"/>
      <c r="CF22" s="139"/>
      <c r="CG22" s="138"/>
      <c r="CH22" s="138"/>
      <c r="CI22" s="139"/>
      <c r="CJ22" s="138"/>
      <c r="CK22" s="138"/>
      <c r="CL22" s="139"/>
      <c r="CM22" s="138"/>
      <c r="CN22" s="138"/>
      <c r="CO22" s="139"/>
      <c r="CP22" s="138"/>
      <c r="CQ22" s="138"/>
      <c r="CR22" s="139"/>
      <c r="CS22" s="138"/>
      <c r="CT22" s="138"/>
      <c r="CU22" s="139"/>
      <c r="CV22" s="138"/>
      <c r="CW22" s="138"/>
      <c r="CX22" s="139"/>
      <c r="CY22" s="138"/>
      <c r="CZ22" s="138"/>
      <c r="DA22" s="139"/>
      <c r="DB22" s="138"/>
      <c r="DC22" s="138"/>
      <c r="DD22" s="139"/>
      <c r="DE22" s="138"/>
      <c r="DF22" s="138"/>
      <c r="DG22" s="139"/>
      <c r="DH22" s="138"/>
      <c r="DI22" s="138"/>
      <c r="DJ22" s="139"/>
      <c r="DK22" s="138"/>
      <c r="DL22" s="138"/>
      <c r="DM22" s="139"/>
      <c r="DN22" s="138"/>
      <c r="DO22" s="138"/>
      <c r="DP22" s="139"/>
      <c r="DQ22" s="138"/>
      <c r="DR22" s="138"/>
      <c r="DS22" s="139"/>
      <c r="DT22" s="138"/>
      <c r="DU22" s="138"/>
      <c r="DV22" s="139"/>
      <c r="DW22" s="138"/>
      <c r="DX22" s="138"/>
      <c r="DY22" s="139"/>
      <c r="DZ22" s="138"/>
      <c r="EA22" s="138"/>
      <c r="EB22" s="139"/>
      <c r="EC22" s="138"/>
      <c r="ED22" s="138"/>
      <c r="EE22" s="139"/>
      <c r="EF22" s="138"/>
      <c r="EG22" s="138"/>
      <c r="EH22" s="139"/>
      <c r="EI22" s="138"/>
      <c r="EJ22" s="138"/>
      <c r="EK22" s="139"/>
      <c r="EL22" s="138"/>
      <c r="EM22" s="138"/>
      <c r="EN22" s="139"/>
      <c r="EO22" s="138"/>
      <c r="EP22" s="138"/>
      <c r="EQ22" s="139"/>
      <c r="ER22" s="138"/>
      <c r="ES22" s="138"/>
      <c r="ET22" s="139"/>
      <c r="EU22" s="138"/>
      <c r="EV22" s="138"/>
      <c r="EW22" s="139"/>
      <c r="EX22" s="138"/>
      <c r="EY22" s="138"/>
      <c r="EZ22" s="139"/>
      <c r="FA22" s="138"/>
      <c r="FB22" s="138"/>
      <c r="FC22" s="139"/>
      <c r="FD22" s="138"/>
      <c r="FE22" s="138"/>
      <c r="FF22" s="139"/>
      <c r="FG22" s="138"/>
      <c r="FH22" s="138"/>
      <c r="FI22" s="139"/>
      <c r="FJ22" s="138"/>
      <c r="FK22" s="138"/>
      <c r="FL22" s="139"/>
      <c r="FM22" s="138"/>
      <c r="FN22" s="138"/>
      <c r="FO22" s="139"/>
      <c r="FP22" s="138"/>
      <c r="FQ22" s="138"/>
      <c r="FR22" s="139"/>
      <c r="FS22" s="138"/>
      <c r="FT22" s="138"/>
      <c r="FU22" s="139"/>
      <c r="FV22" s="138"/>
      <c r="FW22" s="138"/>
      <c r="FX22" s="139"/>
      <c r="FY22" s="138"/>
      <c r="FZ22" s="138"/>
      <c r="GA22" s="139"/>
      <c r="GB22" s="138"/>
      <c r="GC22" s="138"/>
      <c r="GD22" s="139"/>
      <c r="GE22" s="140"/>
      <c r="GF22" s="140"/>
      <c r="GG22" s="140"/>
    </row>
    <row r="24" spans="1:348" x14ac:dyDescent="0.25">
      <c r="GE24" s="4"/>
    </row>
    <row r="25" spans="1:348" x14ac:dyDescent="0.25">
      <c r="F25" s="1" t="s">
        <v>100</v>
      </c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82"/>
      <c r="BW25" s="182"/>
      <c r="BX25" s="182"/>
      <c r="BY25" s="182"/>
      <c r="BZ25" s="182"/>
      <c r="CA25" s="182"/>
      <c r="CB25" s="182"/>
      <c r="CC25" s="182"/>
      <c r="CD25" s="182"/>
      <c r="CE25" s="182"/>
      <c r="CF25" s="182"/>
      <c r="CG25" s="182"/>
      <c r="CH25" s="182"/>
      <c r="CI25" s="182"/>
      <c r="CJ25" s="182"/>
      <c r="CK25" s="182"/>
      <c r="CL25" s="182"/>
      <c r="CM25" s="182"/>
      <c r="CN25" s="182"/>
      <c r="CO25" s="182"/>
      <c r="CP25" s="182"/>
      <c r="CQ25" s="182"/>
      <c r="CR25" s="182"/>
      <c r="CS25" s="182"/>
      <c r="CT25" s="182"/>
      <c r="CU25" s="182"/>
      <c r="CV25" s="182"/>
      <c r="CW25" s="182"/>
      <c r="CX25" s="182"/>
      <c r="CY25" s="182"/>
      <c r="CZ25" s="182"/>
      <c r="DA25" s="182"/>
      <c r="DB25" s="182"/>
      <c r="DC25" s="182"/>
      <c r="DD25" s="182"/>
      <c r="DE25" s="182"/>
      <c r="DF25" s="182"/>
      <c r="DG25" s="182"/>
      <c r="DH25" s="182"/>
      <c r="DI25" s="182"/>
      <c r="DJ25" s="182"/>
      <c r="DK25" s="182"/>
      <c r="DL25" s="182"/>
      <c r="DM25" s="182"/>
      <c r="DN25" s="182"/>
      <c r="DO25" s="182"/>
      <c r="DP25" s="182"/>
      <c r="DQ25" s="182"/>
      <c r="DR25" s="182"/>
      <c r="DS25" s="182"/>
      <c r="DT25" s="182"/>
      <c r="DU25" s="182"/>
      <c r="DV25" s="182"/>
      <c r="DW25" s="182"/>
      <c r="DX25" s="182"/>
      <c r="DY25" s="182"/>
      <c r="DZ25" s="182"/>
      <c r="EA25" s="182"/>
      <c r="EB25" s="182"/>
      <c r="EC25" s="182"/>
      <c r="ED25" s="182"/>
      <c r="EE25" s="182"/>
      <c r="EF25" s="182"/>
      <c r="EG25" s="182"/>
      <c r="EH25" s="182"/>
      <c r="EI25" s="182"/>
      <c r="EJ25" s="182"/>
      <c r="EK25" s="182"/>
      <c r="EL25" s="182"/>
      <c r="EM25" s="182"/>
      <c r="EN25" s="182"/>
      <c r="EO25" s="182"/>
      <c r="EP25" s="182"/>
      <c r="EQ25" s="182"/>
      <c r="ER25" s="182"/>
      <c r="ES25" s="182"/>
      <c r="ET25" s="182"/>
      <c r="EU25" s="182"/>
      <c r="EV25" s="182"/>
      <c r="EW25" s="182"/>
      <c r="EX25" s="182"/>
      <c r="EY25" s="182"/>
      <c r="EZ25" s="182"/>
      <c r="FA25" s="182"/>
      <c r="FB25" s="182"/>
      <c r="FC25" s="182"/>
      <c r="FD25" s="182"/>
      <c r="FE25" s="182"/>
      <c r="FF25" s="182"/>
      <c r="FG25" s="182"/>
      <c r="FH25" s="182"/>
      <c r="FI25" s="182"/>
      <c r="FJ25" s="182"/>
      <c r="FK25" s="182"/>
      <c r="FL25" s="182"/>
      <c r="FM25" s="182"/>
      <c r="FN25" s="182"/>
      <c r="FO25" s="182"/>
      <c r="FP25" s="182"/>
      <c r="FQ25" s="182"/>
      <c r="FR25" s="182"/>
      <c r="FS25" s="182"/>
      <c r="FT25" s="182"/>
      <c r="FU25" s="182"/>
      <c r="FV25" s="182"/>
      <c r="FW25" s="182"/>
      <c r="FX25" s="182"/>
      <c r="FY25" s="182"/>
      <c r="FZ25" s="182"/>
      <c r="GA25" s="182"/>
      <c r="GB25" s="182"/>
      <c r="GC25" s="182"/>
      <c r="GD25" s="182"/>
      <c r="GE25" s="181"/>
      <c r="GF25" s="181"/>
      <c r="GG25" s="181"/>
      <c r="GH25" s="181"/>
      <c r="GI25" s="181"/>
      <c r="GJ25" s="181"/>
      <c r="GK25" s="181"/>
      <c r="GL25" s="181"/>
      <c r="GM25" s="181"/>
      <c r="GN25" s="181"/>
      <c r="GO25" s="181"/>
      <c r="GP25" s="181"/>
      <c r="GQ25" s="181"/>
      <c r="GR25" s="181"/>
      <c r="GS25" s="181"/>
      <c r="GT25" s="181"/>
      <c r="GU25" s="181"/>
      <c r="GV25" s="181"/>
      <c r="GW25" s="181"/>
      <c r="GX25" s="181"/>
      <c r="GY25" s="181"/>
      <c r="GZ25" s="181"/>
      <c r="HA25" s="181"/>
      <c r="HB25" s="181"/>
      <c r="HC25" s="181"/>
      <c r="HD25" s="181"/>
      <c r="HE25" s="181"/>
      <c r="HF25" s="181"/>
      <c r="HG25" s="181"/>
      <c r="HH25" s="181"/>
      <c r="HI25" s="181"/>
      <c r="HJ25" s="181"/>
      <c r="HK25" s="181"/>
      <c r="HL25" s="181"/>
      <c r="HM25" s="181"/>
      <c r="HN25" s="181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  <c r="IL25" s="181"/>
      <c r="IM25" s="181"/>
      <c r="IN25" s="181"/>
      <c r="IO25" s="181"/>
      <c r="IP25" s="181"/>
      <c r="IQ25" s="181"/>
      <c r="IR25" s="181"/>
      <c r="IS25" s="181"/>
      <c r="IT25" s="181"/>
      <c r="IU25" s="181"/>
      <c r="IV25" s="181"/>
      <c r="IW25" s="181"/>
      <c r="IX25" s="181"/>
      <c r="IY25" s="181"/>
      <c r="IZ25" s="181"/>
      <c r="JA25" s="181"/>
      <c r="JB25" s="181"/>
      <c r="JC25" s="181"/>
      <c r="JD25" s="181"/>
      <c r="JE25" s="181"/>
      <c r="JF25" s="181"/>
      <c r="JG25" s="181"/>
      <c r="JH25" s="181"/>
      <c r="JI25" s="181"/>
      <c r="JJ25" s="181"/>
      <c r="JK25" s="181"/>
      <c r="JL25" s="181"/>
      <c r="JM25" s="181"/>
      <c r="JN25" s="181"/>
      <c r="JO25" s="181"/>
      <c r="JP25" s="181"/>
      <c r="JQ25" s="181"/>
      <c r="JR25" s="181"/>
      <c r="JS25" s="181"/>
      <c r="JT25" s="181"/>
      <c r="JU25" s="181"/>
      <c r="JV25" s="181"/>
      <c r="JW25" s="181"/>
      <c r="JX25" s="181"/>
      <c r="JY25" s="181"/>
      <c r="JZ25" s="181"/>
      <c r="KA25" s="181"/>
      <c r="KB25" s="181"/>
      <c r="KC25" s="181"/>
      <c r="KD25" s="181"/>
      <c r="KE25" s="181"/>
      <c r="KF25" s="181"/>
      <c r="KG25" s="181"/>
      <c r="KH25" s="181"/>
      <c r="KI25" s="181"/>
      <c r="KJ25" s="181"/>
      <c r="KK25" s="181"/>
      <c r="KL25" s="181"/>
      <c r="KM25" s="181"/>
      <c r="KN25" s="181"/>
      <c r="KO25" s="181"/>
      <c r="KP25" s="181"/>
      <c r="KQ25" s="181"/>
      <c r="KR25" s="181"/>
      <c r="KS25" s="181"/>
      <c r="KT25" s="181"/>
      <c r="KU25" s="181"/>
      <c r="KV25" s="181"/>
      <c r="KW25" s="181"/>
      <c r="KX25" s="181"/>
      <c r="KY25" s="181"/>
      <c r="KZ25" s="181"/>
      <c r="LA25" s="181"/>
      <c r="LB25" s="181"/>
      <c r="LC25" s="181"/>
      <c r="LD25" s="181"/>
      <c r="LK25" s="4"/>
      <c r="LL25" s="4"/>
      <c r="LN25" s="4"/>
      <c r="LO25" s="4"/>
      <c r="LQ25" s="4"/>
      <c r="LR25" s="4"/>
      <c r="LU25" s="4"/>
      <c r="LX25" s="4"/>
      <c r="MA25" s="4"/>
      <c r="MD25" s="4"/>
      <c r="MG25" s="4"/>
      <c r="MJ25" s="4"/>
    </row>
    <row r="26" spans="1:348" x14ac:dyDescent="0.25">
      <c r="F26" s="1" t="s">
        <v>101</v>
      </c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82"/>
      <c r="BW26" s="182"/>
      <c r="BX26" s="182"/>
      <c r="BY26" s="182"/>
      <c r="BZ26" s="182"/>
      <c r="CA26" s="182"/>
      <c r="CB26" s="182"/>
      <c r="CC26" s="182"/>
      <c r="CD26" s="182"/>
      <c r="CE26" s="182"/>
      <c r="CF26" s="182"/>
      <c r="CG26" s="182"/>
      <c r="CH26" s="182"/>
      <c r="CI26" s="182"/>
      <c r="CJ26" s="182"/>
      <c r="CK26" s="182"/>
      <c r="CL26" s="182"/>
      <c r="CM26" s="182"/>
      <c r="CN26" s="182"/>
      <c r="CO26" s="182"/>
      <c r="CP26" s="182"/>
      <c r="CQ26" s="182"/>
      <c r="CR26" s="182"/>
      <c r="CS26" s="182"/>
      <c r="CT26" s="182"/>
      <c r="CU26" s="182"/>
      <c r="CV26" s="182"/>
      <c r="CW26" s="182"/>
      <c r="CX26" s="182"/>
      <c r="CY26" s="182"/>
      <c r="CZ26" s="182"/>
      <c r="DA26" s="182"/>
      <c r="DB26" s="182"/>
      <c r="DC26" s="182"/>
      <c r="DD26" s="182"/>
      <c r="DE26" s="182"/>
      <c r="DF26" s="182"/>
      <c r="DG26" s="182"/>
      <c r="DH26" s="182"/>
      <c r="DI26" s="182"/>
      <c r="DJ26" s="182"/>
      <c r="DK26" s="182"/>
      <c r="DL26" s="182"/>
      <c r="DM26" s="182"/>
      <c r="DN26" s="182"/>
      <c r="DO26" s="182"/>
      <c r="DP26" s="182"/>
      <c r="DQ26" s="182"/>
      <c r="DR26" s="182"/>
      <c r="DS26" s="182"/>
      <c r="DT26" s="182"/>
      <c r="DU26" s="182"/>
      <c r="DV26" s="182"/>
      <c r="DW26" s="182"/>
      <c r="DX26" s="182"/>
      <c r="DY26" s="182"/>
      <c r="DZ26" s="182"/>
      <c r="EA26" s="182"/>
      <c r="EB26" s="182"/>
      <c r="EC26" s="182"/>
      <c r="ED26" s="182"/>
      <c r="EE26" s="182"/>
      <c r="EF26" s="182"/>
      <c r="EG26" s="182"/>
      <c r="EH26" s="182"/>
      <c r="EI26" s="182"/>
      <c r="EJ26" s="182"/>
      <c r="EK26" s="182"/>
      <c r="EL26" s="182"/>
      <c r="EM26" s="182"/>
      <c r="EN26" s="182"/>
      <c r="EO26" s="182"/>
      <c r="EP26" s="182"/>
      <c r="EQ26" s="182"/>
      <c r="ER26" s="182"/>
      <c r="ES26" s="182"/>
      <c r="ET26" s="182"/>
      <c r="EU26" s="182"/>
      <c r="EV26" s="182"/>
      <c r="EW26" s="182"/>
      <c r="EX26" s="182"/>
      <c r="EY26" s="182"/>
      <c r="EZ26" s="182"/>
      <c r="FA26" s="182"/>
      <c r="FB26" s="182"/>
      <c r="FC26" s="182"/>
      <c r="FD26" s="182"/>
      <c r="FE26" s="182"/>
      <c r="FF26" s="182"/>
      <c r="FG26" s="182"/>
      <c r="FH26" s="182"/>
      <c r="FI26" s="182"/>
      <c r="FJ26" s="182"/>
      <c r="FK26" s="182"/>
      <c r="FL26" s="182"/>
      <c r="FM26" s="182"/>
      <c r="FN26" s="182"/>
      <c r="FO26" s="182"/>
      <c r="FP26" s="182"/>
      <c r="FQ26" s="182"/>
      <c r="FR26" s="182"/>
      <c r="FS26" s="182"/>
      <c r="FT26" s="182"/>
      <c r="FU26" s="182"/>
      <c r="FV26" s="182"/>
      <c r="FW26" s="182"/>
      <c r="FX26" s="182"/>
      <c r="FY26" s="182"/>
      <c r="FZ26" s="182"/>
      <c r="GA26" s="182"/>
      <c r="GB26" s="182"/>
      <c r="GC26" s="182"/>
      <c r="GD26" s="182"/>
      <c r="GE26" s="181"/>
      <c r="GF26" s="181"/>
      <c r="GG26" s="181"/>
      <c r="GH26" s="181"/>
      <c r="GI26" s="181"/>
      <c r="GJ26" s="181"/>
      <c r="GK26" s="181"/>
      <c r="GL26" s="181"/>
      <c r="GM26" s="181"/>
      <c r="GN26" s="181"/>
      <c r="GO26" s="181"/>
      <c r="GP26" s="181"/>
      <c r="GQ26" s="181"/>
      <c r="GR26" s="181"/>
      <c r="GS26" s="181"/>
      <c r="GT26" s="181"/>
      <c r="GU26" s="181"/>
      <c r="GV26" s="181"/>
      <c r="GW26" s="181"/>
      <c r="GX26" s="181"/>
      <c r="GY26" s="181"/>
      <c r="GZ26" s="181"/>
      <c r="HA26" s="181"/>
      <c r="HB26" s="181"/>
      <c r="HC26" s="181"/>
      <c r="HD26" s="181"/>
      <c r="HE26" s="181"/>
      <c r="HF26" s="181"/>
      <c r="HG26" s="181"/>
      <c r="HH26" s="181"/>
      <c r="HI26" s="181"/>
      <c r="HJ26" s="181"/>
      <c r="HK26" s="181"/>
      <c r="HL26" s="181"/>
      <c r="HM26" s="181"/>
      <c r="HN26" s="181"/>
      <c r="HO26" s="181"/>
      <c r="HP26" s="181"/>
      <c r="HQ26" s="181"/>
      <c r="HR26" s="181"/>
      <c r="HS26" s="181"/>
      <c r="HT26" s="181"/>
      <c r="HU26" s="181"/>
      <c r="HV26" s="181"/>
      <c r="HW26" s="181"/>
      <c r="HX26" s="181"/>
      <c r="HY26" s="181"/>
      <c r="HZ26" s="181"/>
      <c r="IA26" s="181"/>
      <c r="IB26" s="181"/>
      <c r="IC26" s="181"/>
      <c r="ID26" s="181"/>
      <c r="IE26" s="181"/>
      <c r="IF26" s="181"/>
      <c r="IG26" s="181"/>
      <c r="IH26" s="181"/>
      <c r="II26" s="181"/>
      <c r="IJ26" s="181"/>
      <c r="IK26" s="181"/>
      <c r="IL26" s="181"/>
      <c r="IM26" s="181"/>
      <c r="IN26" s="181"/>
      <c r="IO26" s="181"/>
      <c r="IP26" s="181"/>
      <c r="IQ26" s="181"/>
      <c r="IR26" s="181"/>
      <c r="IS26" s="181"/>
      <c r="IT26" s="181"/>
      <c r="IU26" s="181"/>
      <c r="IV26" s="181"/>
      <c r="IW26" s="181"/>
      <c r="IX26" s="181"/>
      <c r="IY26" s="181"/>
      <c r="IZ26" s="181"/>
      <c r="JA26" s="181"/>
      <c r="JB26" s="181"/>
      <c r="JC26" s="181"/>
      <c r="JD26" s="181"/>
      <c r="JE26" s="181"/>
      <c r="JF26" s="181"/>
      <c r="JG26" s="181"/>
      <c r="JH26" s="181"/>
      <c r="JI26" s="181"/>
      <c r="JJ26" s="181"/>
      <c r="JK26" s="181"/>
      <c r="JL26" s="181"/>
      <c r="JM26" s="181"/>
      <c r="JN26" s="181"/>
      <c r="JO26" s="181"/>
      <c r="JP26" s="181"/>
      <c r="JQ26" s="181"/>
      <c r="JR26" s="181"/>
      <c r="JS26" s="181"/>
      <c r="JT26" s="181"/>
      <c r="JU26" s="181"/>
      <c r="JV26" s="181"/>
      <c r="JW26" s="181"/>
      <c r="JX26" s="181"/>
      <c r="JY26" s="181"/>
      <c r="JZ26" s="181"/>
      <c r="KA26" s="181"/>
      <c r="KB26" s="181"/>
      <c r="KC26" s="181"/>
      <c r="KD26" s="181"/>
      <c r="KE26" s="181"/>
      <c r="KF26" s="181"/>
      <c r="KG26" s="181"/>
      <c r="KH26" s="181"/>
      <c r="KI26" s="181"/>
      <c r="KJ26" s="181"/>
      <c r="KK26" s="181"/>
      <c r="KL26" s="181"/>
      <c r="KM26" s="181"/>
      <c r="KN26" s="181"/>
      <c r="KO26" s="181"/>
      <c r="KP26" s="181"/>
      <c r="KQ26" s="181"/>
      <c r="KR26" s="181"/>
      <c r="KS26" s="181"/>
      <c r="KT26" s="181"/>
      <c r="KU26" s="181"/>
      <c r="KV26" s="181"/>
      <c r="KW26" s="181"/>
      <c r="KX26" s="181"/>
      <c r="KY26" s="181"/>
      <c r="KZ26" s="181"/>
      <c r="LA26" s="181"/>
      <c r="LB26" s="181"/>
      <c r="LC26" s="181"/>
      <c r="LD26" s="181"/>
      <c r="LK26" s="4"/>
      <c r="LL26" s="4"/>
      <c r="LU26" s="4"/>
      <c r="LX26" s="4"/>
      <c r="MA26" s="4"/>
      <c r="MD26" s="4"/>
      <c r="ME26" s="4"/>
      <c r="MF26" s="4"/>
      <c r="MG26" s="4"/>
      <c r="MH26" s="4"/>
      <c r="MI26" s="4"/>
      <c r="MJ26" s="4"/>
    </row>
    <row r="27" spans="1:348" x14ac:dyDescent="0.25">
      <c r="F27" s="1">
        <v>2</v>
      </c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82"/>
      <c r="BW27" s="182"/>
      <c r="BX27" s="182"/>
      <c r="BY27" s="182"/>
      <c r="BZ27" s="182"/>
      <c r="CA27" s="182"/>
      <c r="CB27" s="182"/>
      <c r="CC27" s="182"/>
      <c r="CD27" s="182"/>
      <c r="CE27" s="182"/>
      <c r="CF27" s="182"/>
      <c r="CG27" s="182"/>
      <c r="CH27" s="182"/>
      <c r="CI27" s="182"/>
      <c r="CJ27" s="182"/>
      <c r="CK27" s="182"/>
      <c r="CL27" s="182"/>
      <c r="CM27" s="182"/>
      <c r="CN27" s="182"/>
      <c r="CO27" s="182"/>
      <c r="CP27" s="182"/>
      <c r="CQ27" s="182"/>
      <c r="CR27" s="182"/>
      <c r="CS27" s="182"/>
      <c r="CT27" s="182"/>
      <c r="CU27" s="182"/>
      <c r="CV27" s="182"/>
      <c r="CW27" s="182"/>
      <c r="CX27" s="182"/>
      <c r="CY27" s="182"/>
      <c r="CZ27" s="182"/>
      <c r="DA27" s="182"/>
      <c r="DB27" s="182"/>
      <c r="DC27" s="182"/>
      <c r="DD27" s="182"/>
      <c r="DE27" s="182"/>
      <c r="DF27" s="182"/>
      <c r="DG27" s="182"/>
      <c r="DH27" s="182"/>
      <c r="DI27" s="182"/>
      <c r="DJ27" s="182"/>
      <c r="DK27" s="182"/>
      <c r="DL27" s="182"/>
      <c r="DM27" s="182"/>
      <c r="DN27" s="182"/>
      <c r="DO27" s="182"/>
      <c r="DP27" s="182"/>
      <c r="DQ27" s="182"/>
      <c r="DR27" s="182"/>
      <c r="DS27" s="182"/>
      <c r="DT27" s="182"/>
      <c r="DU27" s="182"/>
      <c r="DV27" s="182"/>
      <c r="DW27" s="182"/>
      <c r="DX27" s="182"/>
      <c r="DY27" s="182"/>
      <c r="DZ27" s="182"/>
      <c r="EA27" s="182"/>
      <c r="EB27" s="182"/>
      <c r="EC27" s="182"/>
      <c r="ED27" s="182"/>
      <c r="EE27" s="182"/>
      <c r="EF27" s="182"/>
      <c r="EG27" s="182"/>
      <c r="EH27" s="182"/>
      <c r="EI27" s="182"/>
      <c r="EJ27" s="182"/>
      <c r="EK27" s="182"/>
      <c r="EL27" s="182"/>
      <c r="EM27" s="182"/>
      <c r="EN27" s="182"/>
      <c r="EO27" s="182"/>
      <c r="EP27" s="182"/>
      <c r="EQ27" s="182"/>
      <c r="ER27" s="182"/>
      <c r="ES27" s="182"/>
      <c r="ET27" s="182"/>
      <c r="EU27" s="182"/>
      <c r="EV27" s="182"/>
      <c r="EW27" s="182"/>
      <c r="EX27" s="182"/>
      <c r="EY27" s="182"/>
      <c r="EZ27" s="182"/>
      <c r="FA27" s="182"/>
      <c r="FB27" s="182"/>
      <c r="FC27" s="182"/>
      <c r="FD27" s="182"/>
      <c r="FE27" s="182"/>
      <c r="FF27" s="182"/>
      <c r="FG27" s="182"/>
      <c r="FH27" s="182"/>
      <c r="FI27" s="182"/>
      <c r="FJ27" s="182"/>
      <c r="FK27" s="182"/>
      <c r="FL27" s="182"/>
      <c r="FM27" s="182"/>
      <c r="FN27" s="182"/>
      <c r="FO27" s="182"/>
      <c r="FP27" s="182"/>
      <c r="FQ27" s="182"/>
      <c r="FR27" s="182"/>
      <c r="FS27" s="182"/>
      <c r="FT27" s="182"/>
      <c r="FU27" s="182"/>
      <c r="FV27" s="182"/>
      <c r="FW27" s="182"/>
      <c r="FX27" s="182"/>
      <c r="FY27" s="182"/>
      <c r="FZ27" s="182"/>
      <c r="GA27" s="182"/>
      <c r="GB27" s="182"/>
      <c r="GC27" s="182"/>
      <c r="GD27" s="182"/>
      <c r="GE27" s="181"/>
      <c r="GF27" s="181"/>
      <c r="GG27" s="181"/>
      <c r="GH27" s="181"/>
      <c r="GI27" s="181"/>
      <c r="GJ27" s="181"/>
      <c r="GK27" s="181"/>
      <c r="GL27" s="181"/>
      <c r="GM27" s="181"/>
      <c r="GN27" s="181"/>
      <c r="GO27" s="181"/>
      <c r="GP27" s="181"/>
      <c r="GQ27" s="181"/>
      <c r="GR27" s="181"/>
      <c r="GS27" s="181"/>
      <c r="GT27" s="181"/>
      <c r="GU27" s="181"/>
      <c r="GV27" s="181"/>
      <c r="GW27" s="181"/>
      <c r="GX27" s="181"/>
      <c r="GY27" s="181"/>
      <c r="GZ27" s="181"/>
      <c r="HA27" s="181"/>
      <c r="HB27" s="181"/>
      <c r="HC27" s="181"/>
      <c r="HD27" s="181"/>
      <c r="HE27" s="181"/>
      <c r="HF27" s="181"/>
      <c r="HG27" s="181"/>
      <c r="HH27" s="181"/>
      <c r="HI27" s="181"/>
      <c r="HJ27" s="181"/>
      <c r="HK27" s="181"/>
      <c r="HL27" s="181"/>
      <c r="HM27" s="181"/>
      <c r="HN27" s="181"/>
      <c r="HO27" s="181"/>
      <c r="HP27" s="181"/>
      <c r="HQ27" s="181"/>
      <c r="HR27" s="181"/>
      <c r="HS27" s="181"/>
      <c r="HT27" s="181"/>
      <c r="HU27" s="181"/>
      <c r="HV27" s="181"/>
      <c r="HW27" s="181"/>
      <c r="HX27" s="181"/>
      <c r="HY27" s="181"/>
      <c r="HZ27" s="181"/>
      <c r="IA27" s="181"/>
      <c r="IB27" s="181"/>
      <c r="IC27" s="181"/>
      <c r="ID27" s="181"/>
      <c r="IE27" s="181"/>
      <c r="IF27" s="181"/>
      <c r="IG27" s="181"/>
      <c r="IH27" s="181"/>
      <c r="II27" s="181"/>
      <c r="IJ27" s="181"/>
      <c r="IK27" s="181"/>
      <c r="IL27" s="181"/>
      <c r="IM27" s="181"/>
      <c r="IN27" s="181"/>
      <c r="IO27" s="181"/>
      <c r="IP27" s="181"/>
      <c r="IQ27" s="181"/>
      <c r="IR27" s="181"/>
      <c r="IS27" s="181"/>
      <c r="IT27" s="181"/>
      <c r="IU27" s="181"/>
      <c r="IV27" s="181"/>
      <c r="IW27" s="181"/>
      <c r="IX27" s="181"/>
      <c r="IY27" s="181"/>
      <c r="IZ27" s="181"/>
      <c r="JA27" s="181"/>
      <c r="JB27" s="181"/>
      <c r="JC27" s="181"/>
      <c r="JD27" s="181"/>
      <c r="JE27" s="181"/>
      <c r="JF27" s="181"/>
      <c r="JG27" s="181"/>
      <c r="JH27" s="181"/>
      <c r="JI27" s="181"/>
      <c r="JJ27" s="181"/>
      <c r="JK27" s="181"/>
      <c r="JL27" s="181"/>
      <c r="JM27" s="181"/>
      <c r="JN27" s="181"/>
      <c r="JO27" s="181"/>
      <c r="JP27" s="181"/>
      <c r="JQ27" s="181"/>
      <c r="JR27" s="181"/>
      <c r="JS27" s="181"/>
      <c r="JT27" s="181"/>
      <c r="JU27" s="181"/>
      <c r="JV27" s="181"/>
      <c r="JW27" s="181"/>
      <c r="JX27" s="181"/>
      <c r="JY27" s="181"/>
      <c r="JZ27" s="181"/>
      <c r="KA27" s="181"/>
      <c r="KB27" s="181"/>
      <c r="KC27" s="181"/>
      <c r="KD27" s="181"/>
      <c r="KE27" s="181"/>
      <c r="KF27" s="181"/>
      <c r="KG27" s="181"/>
      <c r="KH27" s="181"/>
      <c r="KI27" s="181"/>
      <c r="KJ27" s="181"/>
      <c r="KK27" s="181"/>
      <c r="KL27" s="181"/>
      <c r="KM27" s="181"/>
      <c r="KN27" s="181"/>
      <c r="KO27" s="181"/>
      <c r="KP27" s="181"/>
      <c r="KQ27" s="181"/>
      <c r="KR27" s="181"/>
      <c r="KS27" s="181"/>
      <c r="KT27" s="181"/>
      <c r="KU27" s="181"/>
      <c r="KV27" s="181"/>
      <c r="KW27" s="181"/>
      <c r="KX27" s="181"/>
      <c r="KY27" s="181"/>
      <c r="KZ27" s="181"/>
      <c r="LA27" s="181"/>
      <c r="LB27" s="181"/>
      <c r="LC27" s="181"/>
      <c r="LD27" s="181"/>
    </row>
  </sheetData>
  <pageMargins bottom="0.75" footer="0.3" header="0.3" left="0.7" right="0.7" top="0.75"/>
  <pageSetup orientation="portrait" paperSize="9" r:id="rId1" verticalDpi="1200"/>
  <headerFooter>
    <oddFooter><![CDATA[&C&"Calibri"&11&K000000&"arial unicode ms,Regular"For internal use only_x000D_&1#&"Calibri"&10&K000000 For internal use only]]>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A1:W89"/>
  <sheetViews>
    <sheetView topLeftCell="A31" workbookViewId="0" zoomScale="80" zoomScaleNormal="80">
      <selection activeCell="N88" sqref="N88"/>
    </sheetView>
  </sheetViews>
  <sheetFormatPr defaultColWidth="11.42578125" defaultRowHeight="15" x14ac:dyDescent="0.25"/>
  <cols>
    <col min="1" max="1" bestFit="true" customWidth="true" width="18.7109375" collapsed="true"/>
    <col min="2" max="2" customWidth="true" width="30.140625" collapsed="true"/>
    <col min="3" max="3" customWidth="true" width="11.5703125" collapsed="true"/>
    <col min="4" max="5" customWidth="true" width="12.7109375" collapsed="true"/>
    <col min="6" max="6" customWidth="true" width="1.7109375" collapsed="true"/>
    <col min="7" max="7" customWidth="true" width="11.5703125" collapsed="true"/>
    <col min="8" max="8" customWidth="true" width="12.7109375" collapsed="true"/>
    <col min="9" max="9" customWidth="true" width="14.0" collapsed="true"/>
    <col min="10" max="10" customWidth="true" width="1.7109375" collapsed="true"/>
    <col min="11" max="11" customWidth="true" width="11.7109375" collapsed="true"/>
    <col min="12" max="12" bestFit="true" customWidth="true" width="15.140625" collapsed="true"/>
    <col min="13" max="13" customWidth="true" width="15.42578125" collapsed="true"/>
    <col min="14" max="14" customWidth="true" width="1.7109375" collapsed="true"/>
    <col min="15" max="15" customWidth="true" width="14.5703125" collapsed="true"/>
    <col min="16" max="16" bestFit="true" customWidth="true" width="16.85546875" collapsed="true"/>
    <col min="17" max="17" style="102" width="11.42578125" collapsed="true"/>
    <col min="18" max="18" customWidth="true" style="102" width="1.7109375" collapsed="true"/>
    <col min="20" max="20" bestFit="true" customWidth="true" width="12.0" collapsed="true"/>
    <col min="22" max="22" bestFit="true" customWidth="true" width="13.28515625" collapsed="true"/>
  </cols>
  <sheetData>
    <row customFormat="1" ht="18" r="1" s="100" spans="1:22" x14ac:dyDescent="0.25">
      <c r="A1" s="205" t="s">
        <v>85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99"/>
      <c r="R1" s="99"/>
    </row>
    <row r="2" spans="1:22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</row>
    <row r="3" spans="1:22" x14ac:dyDescent="0.25">
      <c r="A3" s="5" t="s">
        <v>0</v>
      </c>
    </row>
    <row r="4" spans="1:22" x14ac:dyDescent="0.25">
      <c r="A4" s="201" t="s">
        <v>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</row>
    <row customFormat="1" customHeight="1" ht="15" r="5" s="105" spans="1:22" x14ac:dyDescent="0.25">
      <c r="A5" s="103" t="s">
        <v>2</v>
      </c>
      <c r="B5" s="103" t="s">
        <v>2</v>
      </c>
      <c r="C5" s="204" t="s">
        <v>3</v>
      </c>
      <c r="D5" s="204"/>
      <c r="E5" s="204"/>
      <c r="F5" s="103" t="s">
        <v>2</v>
      </c>
      <c r="G5" s="204" t="s">
        <v>4</v>
      </c>
      <c r="H5" s="204"/>
      <c r="I5" s="204"/>
      <c r="J5" s="103" t="s">
        <v>2</v>
      </c>
      <c r="K5" s="204" t="s">
        <v>5</v>
      </c>
      <c r="L5" s="204"/>
      <c r="M5" s="204"/>
      <c r="N5" s="103" t="s">
        <v>2</v>
      </c>
      <c r="O5" s="204" t="s">
        <v>6</v>
      </c>
      <c r="P5" s="204"/>
      <c r="Q5" s="104"/>
      <c r="R5" s="104"/>
    </row>
    <row customFormat="1" ht="45" r="6" s="105" spans="1:22" x14ac:dyDescent="0.25">
      <c r="A6" s="106" t="s">
        <v>2</v>
      </c>
      <c r="B6" s="6" t="s">
        <v>7</v>
      </c>
      <c r="C6" s="6" t="s">
        <v>63</v>
      </c>
      <c r="D6" s="6" t="s">
        <v>64</v>
      </c>
      <c r="E6" s="6" t="s">
        <v>65</v>
      </c>
      <c r="F6" s="103" t="s">
        <v>2</v>
      </c>
      <c r="G6" s="6" t="s">
        <v>63</v>
      </c>
      <c r="H6" s="6" t="s">
        <v>64</v>
      </c>
      <c r="I6" s="6" t="s">
        <v>65</v>
      </c>
      <c r="J6" s="103" t="s">
        <v>2</v>
      </c>
      <c r="K6" s="6" t="s">
        <v>63</v>
      </c>
      <c r="L6" s="6" t="s">
        <v>64</v>
      </c>
      <c r="M6" s="6" t="s">
        <v>65</v>
      </c>
      <c r="N6" s="103" t="s">
        <v>2</v>
      </c>
      <c r="O6" s="6" t="s">
        <v>66</v>
      </c>
      <c r="P6" s="6" t="s">
        <v>65</v>
      </c>
      <c r="Q6" s="107" t="s">
        <v>86</v>
      </c>
      <c r="R6" s="108"/>
      <c r="S6" s="109" t="s">
        <v>3</v>
      </c>
      <c r="T6" s="109" t="s">
        <v>4</v>
      </c>
      <c r="U6" s="109" t="s">
        <v>5</v>
      </c>
      <c r="V6" s="109" t="s">
        <v>87</v>
      </c>
    </row>
    <row r="7" spans="1:22" x14ac:dyDescent="0.25">
      <c r="A7" s="7" t="s">
        <v>10</v>
      </c>
      <c r="B7" s="110">
        <v>1</v>
      </c>
      <c r="C7" s="179">
        <v>8</v>
      </c>
      <c r="D7" s="179">
        <v>8</v>
      </c>
      <c r="E7" s="179">
        <v>1234636</v>
      </c>
      <c r="F7" s="180">
        <v>1</v>
      </c>
      <c r="G7" s="179">
        <v>22</v>
      </c>
      <c r="H7" s="179">
        <v>22</v>
      </c>
      <c r="I7" s="179">
        <v>2000000</v>
      </c>
      <c r="K7" s="179">
        <v>55</v>
      </c>
      <c r="L7" s="179">
        <v>55</v>
      </c>
      <c r="M7" s="179">
        <v>3000000</v>
      </c>
      <c r="O7" s="180">
        <f ref="O7:P22" si="0" t="shared">D7+H7+L7</f>
        <v>85</v>
      </c>
      <c r="P7" s="180">
        <f si="0" t="shared"/>
        <v>6234636</v>
      </c>
      <c r="Q7" s="112">
        <v>2.9</v>
      </c>
      <c r="R7" s="112"/>
      <c r="S7" s="113">
        <f>Q7*D7</f>
        <v>23.2</v>
      </c>
      <c r="T7" s="113">
        <f>Q7*H7</f>
        <v>63.8</v>
      </c>
      <c r="U7" s="113">
        <f>Q7*L7</f>
        <v>159.5</v>
      </c>
      <c r="V7" s="114">
        <f>SUM(S7:U7)</f>
        <v>246.5</v>
      </c>
    </row>
    <row r="8" spans="1:22" x14ac:dyDescent="0.25">
      <c r="A8" s="7" t="s">
        <v>11</v>
      </c>
      <c r="B8" s="110">
        <v>2</v>
      </c>
      <c r="C8" s="179">
        <v>2</v>
      </c>
      <c r="D8" s="179">
        <v>21</v>
      </c>
      <c r="E8" s="179">
        <v>124643</v>
      </c>
      <c r="G8" s="179">
        <v>2</v>
      </c>
      <c r="H8" s="179">
        <v>2</v>
      </c>
      <c r="I8" s="179">
        <v>125698</v>
      </c>
      <c r="K8" s="179">
        <v>10</v>
      </c>
      <c r="L8" s="179">
        <v>21</v>
      </c>
      <c r="M8" s="179">
        <v>268943</v>
      </c>
      <c r="O8" s="180">
        <f si="0" t="shared"/>
        <v>44</v>
      </c>
      <c r="P8" s="180">
        <f si="0" t="shared"/>
        <v>519284</v>
      </c>
      <c r="Q8" s="112">
        <v>2.9</v>
      </c>
      <c r="R8" s="112"/>
      <c r="S8" s="113">
        <f ref="S8:S25" si="1" t="shared">Q8*D8</f>
        <v>60.9</v>
      </c>
      <c r="T8" s="113">
        <f ref="T8:T25" si="2" t="shared">Q8*H8</f>
        <v>5.8</v>
      </c>
      <c r="U8" s="113">
        <f ref="U8:U25" si="3" t="shared">Q8*L8</f>
        <v>60.9</v>
      </c>
      <c r="V8" s="114">
        <f ref="V8:V26" si="4" t="shared">SUM(S8:U8)</f>
        <v>127.6</v>
      </c>
    </row>
    <row r="9" spans="1:22" x14ac:dyDescent="0.25">
      <c r="A9" s="7" t="s">
        <v>12</v>
      </c>
      <c r="B9" s="110">
        <v>3</v>
      </c>
      <c r="C9" s="179">
        <v>3</v>
      </c>
      <c r="D9" s="179">
        <v>23</v>
      </c>
      <c r="E9" s="179">
        <v>1985465</v>
      </c>
      <c r="G9" s="179">
        <v>23</v>
      </c>
      <c r="H9" s="179">
        <v>56</v>
      </c>
      <c r="I9" s="179">
        <v>1254785</v>
      </c>
      <c r="K9" s="179">
        <v>12</v>
      </c>
      <c r="L9" s="179">
        <v>27</v>
      </c>
      <c r="M9" s="179">
        <v>123632</v>
      </c>
      <c r="O9" s="180">
        <f si="0" t="shared"/>
        <v>106</v>
      </c>
      <c r="P9" s="180">
        <f si="0" t="shared"/>
        <v>3363882</v>
      </c>
      <c r="Q9" s="112">
        <v>2.9</v>
      </c>
      <c r="R9" s="112"/>
      <c r="S9" s="113">
        <f si="1" t="shared"/>
        <v>66.7</v>
      </c>
      <c r="T9" s="113">
        <f si="2" t="shared"/>
        <v>162.4</v>
      </c>
      <c r="U9" s="113">
        <f si="3" t="shared"/>
        <v>78.3</v>
      </c>
      <c r="V9" s="114">
        <f si="4" t="shared"/>
        <v>307.40000000000003</v>
      </c>
    </row>
    <row r="10" spans="1:22" x14ac:dyDescent="0.25">
      <c r="A10" s="7" t="s">
        <v>13</v>
      </c>
      <c r="B10" s="110">
        <v>4</v>
      </c>
      <c r="C10" s="179">
        <v>4</v>
      </c>
      <c r="D10" s="179">
        <v>45</v>
      </c>
      <c r="E10" s="179">
        <v>1568913</v>
      </c>
      <c r="G10" s="179">
        <v>12</v>
      </c>
      <c r="H10" s="179">
        <v>123</v>
      </c>
      <c r="I10" s="179">
        <v>145893</v>
      </c>
      <c r="K10" s="179">
        <v>10</v>
      </c>
      <c r="L10" s="179">
        <v>24</v>
      </c>
      <c r="M10" s="179">
        <v>1246532</v>
      </c>
      <c r="O10" s="180">
        <f si="0" t="shared"/>
        <v>192</v>
      </c>
      <c r="P10" s="180">
        <f si="0" t="shared"/>
        <v>2961338</v>
      </c>
      <c r="Q10" s="112">
        <v>4</v>
      </c>
      <c r="R10" s="112"/>
      <c r="S10" s="113">
        <f si="1" t="shared"/>
        <v>180</v>
      </c>
      <c r="T10" s="113">
        <f si="2" t="shared"/>
        <v>492</v>
      </c>
      <c r="U10" s="113">
        <f si="3" t="shared"/>
        <v>96</v>
      </c>
      <c r="V10" s="114">
        <f si="4" t="shared"/>
        <v>768</v>
      </c>
    </row>
    <row r="11" spans="1:22" x14ac:dyDescent="0.25">
      <c r="A11" s="7" t="s">
        <v>14</v>
      </c>
      <c r="B11" s="110">
        <v>5</v>
      </c>
      <c r="C11" s="179">
        <v>0</v>
      </c>
      <c r="D11" s="179">
        <v>0</v>
      </c>
      <c r="E11" s="179">
        <v>0</v>
      </c>
      <c r="G11" s="179">
        <v>0</v>
      </c>
      <c r="H11" s="179">
        <v>0</v>
      </c>
      <c r="I11" s="179">
        <v>0</v>
      </c>
      <c r="K11" s="179">
        <v>0</v>
      </c>
      <c r="L11" s="179">
        <v>0</v>
      </c>
      <c r="M11" s="179">
        <v>0</v>
      </c>
      <c r="O11" s="180">
        <f si="0" t="shared"/>
        <v>0</v>
      </c>
      <c r="P11" s="180">
        <f si="0" t="shared"/>
        <v>0</v>
      </c>
      <c r="Q11" s="112">
        <v>4</v>
      </c>
      <c r="R11" s="112"/>
      <c r="S11" s="113">
        <f si="1" t="shared"/>
        <v>0</v>
      </c>
      <c r="T11" s="113">
        <f si="2" t="shared"/>
        <v>0</v>
      </c>
      <c r="U11" s="113">
        <f si="3" t="shared"/>
        <v>0</v>
      </c>
      <c r="V11" s="114">
        <f si="4" t="shared"/>
        <v>0</v>
      </c>
    </row>
    <row r="12" spans="1:22" x14ac:dyDescent="0.25">
      <c r="A12" s="7" t="s">
        <v>15</v>
      </c>
      <c r="B12" s="115" t="s">
        <v>59</v>
      </c>
      <c r="C12" s="179">
        <v>0</v>
      </c>
      <c r="D12" s="179">
        <v>0</v>
      </c>
      <c r="E12" s="179">
        <v>0</v>
      </c>
      <c r="G12" s="179">
        <v>0</v>
      </c>
      <c r="H12" s="179">
        <v>0</v>
      </c>
      <c r="I12" s="179">
        <v>0</v>
      </c>
      <c r="K12" s="179">
        <v>0</v>
      </c>
      <c r="L12" s="179">
        <v>0</v>
      </c>
      <c r="M12" s="179">
        <v>0</v>
      </c>
      <c r="O12" s="180">
        <f si="0" t="shared"/>
        <v>0</v>
      </c>
      <c r="P12" s="180">
        <f si="0" t="shared"/>
        <v>0</v>
      </c>
      <c r="Q12" s="112">
        <v>4</v>
      </c>
      <c r="R12" s="112"/>
      <c r="S12" s="113">
        <f si="1" t="shared"/>
        <v>0</v>
      </c>
      <c r="T12" s="113">
        <f si="2" t="shared"/>
        <v>0</v>
      </c>
      <c r="U12" s="113">
        <f si="3" t="shared"/>
        <v>0</v>
      </c>
      <c r="V12" s="114">
        <f si="4" t="shared"/>
        <v>0</v>
      </c>
    </row>
    <row r="13" spans="1:22" x14ac:dyDescent="0.25">
      <c r="A13" s="7" t="s">
        <v>16</v>
      </c>
      <c r="B13" s="116" t="s">
        <v>60</v>
      </c>
      <c r="C13" s="179">
        <v>0</v>
      </c>
      <c r="D13" s="179">
        <v>0</v>
      </c>
      <c r="E13" s="179">
        <v>0</v>
      </c>
      <c r="G13" s="179">
        <v>0</v>
      </c>
      <c r="H13" s="179">
        <v>0</v>
      </c>
      <c r="I13" s="179">
        <v>0</v>
      </c>
      <c r="K13" s="179">
        <v>0</v>
      </c>
      <c r="L13" s="179">
        <v>0</v>
      </c>
      <c r="M13" s="179">
        <v>0</v>
      </c>
      <c r="O13" s="180">
        <f si="0" t="shared"/>
        <v>0</v>
      </c>
      <c r="P13" s="180">
        <f si="0" t="shared"/>
        <v>0</v>
      </c>
      <c r="Q13" s="112">
        <v>5</v>
      </c>
      <c r="R13" s="112"/>
      <c r="S13" s="113">
        <f si="1" t="shared"/>
        <v>0</v>
      </c>
      <c r="T13" s="113">
        <f si="2" t="shared"/>
        <v>0</v>
      </c>
      <c r="U13" s="113">
        <f si="3" t="shared"/>
        <v>0</v>
      </c>
      <c r="V13" s="114">
        <f si="4" t="shared"/>
        <v>0</v>
      </c>
    </row>
    <row r="14" spans="1:22" x14ac:dyDescent="0.25">
      <c r="A14" s="7" t="s">
        <v>17</v>
      </c>
      <c r="B14" s="110" t="s">
        <v>18</v>
      </c>
      <c r="C14" s="179">
        <v>0</v>
      </c>
      <c r="D14" s="179">
        <v>0</v>
      </c>
      <c r="E14" s="179">
        <v>0</v>
      </c>
      <c r="G14" s="179">
        <v>0</v>
      </c>
      <c r="H14" s="179">
        <v>0</v>
      </c>
      <c r="I14" s="179">
        <v>0</v>
      </c>
      <c r="K14" s="179">
        <v>0</v>
      </c>
      <c r="L14" s="179">
        <v>0</v>
      </c>
      <c r="M14" s="179">
        <v>0</v>
      </c>
      <c r="O14" s="111">
        <f ref="O14:P27" si="5" t="shared">D14+H14+L14</f>
        <v>0</v>
      </c>
      <c r="P14" s="180">
        <f si="0" t="shared"/>
        <v>0</v>
      </c>
      <c r="Q14" s="112">
        <v>5</v>
      </c>
      <c r="R14" s="112"/>
      <c r="S14" s="113">
        <f si="1" t="shared"/>
        <v>0</v>
      </c>
      <c r="T14" s="113">
        <f si="2" t="shared"/>
        <v>0</v>
      </c>
      <c r="U14" s="113">
        <f si="3" t="shared"/>
        <v>0</v>
      </c>
      <c r="V14" s="114">
        <f si="4" t="shared"/>
        <v>0</v>
      </c>
    </row>
    <row r="15" spans="1:22" x14ac:dyDescent="0.25">
      <c r="A15" s="7" t="s">
        <v>19</v>
      </c>
      <c r="B15" s="110" t="s">
        <v>20</v>
      </c>
      <c r="C15" s="179">
        <v>0</v>
      </c>
      <c r="D15" s="179">
        <v>0</v>
      </c>
      <c r="E15" s="179">
        <v>0</v>
      </c>
      <c r="G15" s="179">
        <v>0</v>
      </c>
      <c r="H15" s="179">
        <v>0</v>
      </c>
      <c r="I15" s="179">
        <v>0</v>
      </c>
      <c r="K15" s="179">
        <v>0</v>
      </c>
      <c r="L15" s="179">
        <v>0</v>
      </c>
      <c r="M15" s="179">
        <v>0</v>
      </c>
      <c r="O15" s="111">
        <f si="5" t="shared"/>
        <v>0</v>
      </c>
      <c r="P15" s="180">
        <f si="0" t="shared"/>
        <v>0</v>
      </c>
      <c r="Q15" s="112">
        <v>8</v>
      </c>
      <c r="R15" s="117"/>
      <c r="S15" s="113">
        <f si="1" t="shared"/>
        <v>0</v>
      </c>
      <c r="T15" s="113">
        <f si="2" t="shared"/>
        <v>0</v>
      </c>
      <c r="U15" s="113">
        <f si="3" t="shared"/>
        <v>0</v>
      </c>
      <c r="V15" s="113">
        <f si="4" t="shared"/>
        <v>0</v>
      </c>
    </row>
    <row r="16" spans="1:22" x14ac:dyDescent="0.25">
      <c r="A16" s="7" t="s">
        <v>21</v>
      </c>
      <c r="B16" s="110" t="s">
        <v>22</v>
      </c>
      <c r="C16" s="179">
        <v>0</v>
      </c>
      <c r="D16" s="179">
        <v>0</v>
      </c>
      <c r="E16" s="179">
        <v>0</v>
      </c>
      <c r="G16" s="179">
        <v>0</v>
      </c>
      <c r="H16" s="179">
        <v>0</v>
      </c>
      <c r="I16" s="179">
        <v>0</v>
      </c>
      <c r="K16" s="179">
        <v>0</v>
      </c>
      <c r="L16" s="179">
        <v>0</v>
      </c>
      <c r="M16" s="179">
        <v>0</v>
      </c>
      <c r="O16" s="111">
        <f si="5" t="shared"/>
        <v>0</v>
      </c>
      <c r="P16" s="180">
        <f si="0" t="shared"/>
        <v>0</v>
      </c>
      <c r="Q16" s="112">
        <v>12</v>
      </c>
      <c r="R16" s="117"/>
      <c r="S16" s="113">
        <f si="1" t="shared"/>
        <v>0</v>
      </c>
      <c r="T16" s="113">
        <f si="2" t="shared"/>
        <v>0</v>
      </c>
      <c r="U16" s="113">
        <f si="3" t="shared"/>
        <v>0</v>
      </c>
      <c r="V16" s="113">
        <f si="4" t="shared"/>
        <v>0</v>
      </c>
    </row>
    <row r="17" spans="1:22" x14ac:dyDescent="0.25">
      <c r="A17" s="7" t="s">
        <v>23</v>
      </c>
      <c r="B17" s="110" t="s">
        <v>24</v>
      </c>
      <c r="C17" s="179">
        <v>5</v>
      </c>
      <c r="D17" s="179">
        <v>2</v>
      </c>
      <c r="E17" s="179">
        <v>1236589</v>
      </c>
      <c r="G17" s="179">
        <v>15</v>
      </c>
      <c r="H17" s="179">
        <v>2</v>
      </c>
      <c r="I17" s="179">
        <v>1198745</v>
      </c>
      <c r="K17" s="179">
        <v>5</v>
      </c>
      <c r="L17" s="179">
        <v>2</v>
      </c>
      <c r="M17" s="179">
        <v>154895</v>
      </c>
      <c r="O17" s="111">
        <f si="5" t="shared"/>
        <v>6</v>
      </c>
      <c r="P17" s="180">
        <f si="0" t="shared"/>
        <v>2590229</v>
      </c>
      <c r="Q17" s="112">
        <v>18</v>
      </c>
      <c r="R17" s="117"/>
      <c r="S17" s="113">
        <f si="1" t="shared"/>
        <v>36</v>
      </c>
      <c r="T17" s="113">
        <f si="2" t="shared"/>
        <v>36</v>
      </c>
      <c r="U17" s="113">
        <f si="3" t="shared"/>
        <v>36</v>
      </c>
      <c r="V17" s="113">
        <f si="4" t="shared"/>
        <v>108</v>
      </c>
    </row>
    <row r="18" spans="1:22" x14ac:dyDescent="0.25">
      <c r="A18" s="7" t="s">
        <v>25</v>
      </c>
      <c r="B18" s="110" t="s">
        <v>26</v>
      </c>
      <c r="C18" s="179">
        <v>0</v>
      </c>
      <c r="D18" s="179">
        <v>0</v>
      </c>
      <c r="E18" s="179">
        <v>0</v>
      </c>
      <c r="G18" s="179">
        <v>0</v>
      </c>
      <c r="H18" s="179">
        <v>0</v>
      </c>
      <c r="I18" s="179">
        <v>0</v>
      </c>
      <c r="K18" s="179">
        <v>0</v>
      </c>
      <c r="L18" s="179">
        <v>0</v>
      </c>
      <c r="M18" s="179">
        <v>0</v>
      </c>
      <c r="O18" s="111">
        <f si="5" t="shared"/>
        <v>0</v>
      </c>
      <c r="P18" s="180">
        <f si="0" t="shared"/>
        <v>0</v>
      </c>
      <c r="Q18" s="112">
        <v>25</v>
      </c>
      <c r="R18" s="117"/>
      <c r="S18" s="113">
        <f si="1" t="shared"/>
        <v>0</v>
      </c>
      <c r="T18" s="113">
        <f si="2" t="shared"/>
        <v>0</v>
      </c>
      <c r="U18" s="113">
        <f si="3" t="shared"/>
        <v>0</v>
      </c>
      <c r="V18" s="113">
        <f si="4" t="shared"/>
        <v>0</v>
      </c>
    </row>
    <row r="19" spans="1:22" x14ac:dyDescent="0.25">
      <c r="A19" s="7" t="s">
        <v>27</v>
      </c>
      <c r="B19" s="110" t="s">
        <v>28</v>
      </c>
      <c r="C19" s="179">
        <v>0</v>
      </c>
      <c r="D19" s="179">
        <v>0</v>
      </c>
      <c r="E19" s="179">
        <v>0</v>
      </c>
      <c r="G19" s="179">
        <v>0</v>
      </c>
      <c r="H19" s="179">
        <v>0</v>
      </c>
      <c r="I19" s="179">
        <v>0</v>
      </c>
      <c r="K19" s="179">
        <v>0</v>
      </c>
      <c r="L19" s="179">
        <v>0</v>
      </c>
      <c r="M19" s="179">
        <v>0</v>
      </c>
      <c r="O19" s="111">
        <f si="5" t="shared"/>
        <v>0</v>
      </c>
      <c r="P19" s="180">
        <f si="0" t="shared"/>
        <v>0</v>
      </c>
      <c r="Q19" s="112">
        <v>35</v>
      </c>
      <c r="R19" s="117"/>
      <c r="S19" s="113">
        <f si="1" t="shared"/>
        <v>0</v>
      </c>
      <c r="T19" s="113">
        <f si="2" t="shared"/>
        <v>0</v>
      </c>
      <c r="U19" s="113">
        <f si="3" t="shared"/>
        <v>0</v>
      </c>
      <c r="V19" s="113">
        <f si="4" t="shared"/>
        <v>0</v>
      </c>
    </row>
    <row r="20" spans="1:22" x14ac:dyDescent="0.25">
      <c r="A20" s="7" t="s">
        <v>29</v>
      </c>
      <c r="B20" s="110" t="s">
        <v>30</v>
      </c>
      <c r="C20" s="179">
        <v>0</v>
      </c>
      <c r="D20" s="179">
        <v>0</v>
      </c>
      <c r="E20" s="179">
        <v>0</v>
      </c>
      <c r="G20" s="179">
        <v>0</v>
      </c>
      <c r="H20" s="179">
        <v>0</v>
      </c>
      <c r="I20" s="179">
        <v>0</v>
      </c>
      <c r="K20" s="179">
        <v>0</v>
      </c>
      <c r="L20" s="179">
        <v>0</v>
      </c>
      <c r="M20" s="179">
        <v>0</v>
      </c>
      <c r="O20" s="111">
        <f si="5" t="shared"/>
        <v>0</v>
      </c>
      <c r="P20" s="180">
        <f si="0" t="shared"/>
        <v>0</v>
      </c>
      <c r="Q20" s="112">
        <v>45</v>
      </c>
      <c r="R20" s="117"/>
      <c r="S20" s="113">
        <f si="1" t="shared"/>
        <v>0</v>
      </c>
      <c r="T20" s="113">
        <f si="2" t="shared"/>
        <v>0</v>
      </c>
      <c r="U20" s="113">
        <f si="3" t="shared"/>
        <v>0</v>
      </c>
      <c r="V20" s="113">
        <f si="4" t="shared"/>
        <v>0</v>
      </c>
    </row>
    <row r="21" spans="1:22" x14ac:dyDescent="0.25">
      <c r="A21" s="7" t="s">
        <v>31</v>
      </c>
      <c r="B21" s="110" t="s">
        <v>32</v>
      </c>
      <c r="C21" s="179">
        <v>0</v>
      </c>
      <c r="D21" s="179">
        <v>0</v>
      </c>
      <c r="E21" s="179">
        <v>0</v>
      </c>
      <c r="G21" s="179">
        <v>0</v>
      </c>
      <c r="H21" s="179">
        <v>0</v>
      </c>
      <c r="I21" s="179">
        <v>0</v>
      </c>
      <c r="K21" s="179">
        <v>0</v>
      </c>
      <c r="L21" s="179">
        <v>0</v>
      </c>
      <c r="M21" s="179">
        <v>0</v>
      </c>
      <c r="O21" s="111">
        <f si="5" t="shared"/>
        <v>0</v>
      </c>
      <c r="P21" s="180">
        <f si="0" t="shared"/>
        <v>0</v>
      </c>
      <c r="Q21" s="112">
        <v>55</v>
      </c>
      <c r="R21" s="117"/>
      <c r="S21" s="113">
        <f si="1" t="shared"/>
        <v>0</v>
      </c>
      <c r="T21" s="113">
        <f si="2" t="shared"/>
        <v>0</v>
      </c>
      <c r="U21" s="113">
        <f si="3" t="shared"/>
        <v>0</v>
      </c>
      <c r="V21" s="113">
        <f si="4" t="shared"/>
        <v>0</v>
      </c>
    </row>
    <row r="22" spans="1:22" x14ac:dyDescent="0.25">
      <c r="A22" s="7" t="s">
        <v>33</v>
      </c>
      <c r="B22" s="110" t="s">
        <v>34</v>
      </c>
      <c r="C22" s="179">
        <v>4</v>
      </c>
      <c r="D22" s="179">
        <v>34</v>
      </c>
      <c r="E22" s="179">
        <v>2143145</v>
      </c>
      <c r="G22" s="179">
        <v>2</v>
      </c>
      <c r="H22" s="179">
        <v>34</v>
      </c>
      <c r="I22" s="179">
        <v>114563</v>
      </c>
      <c r="K22" s="179">
        <v>4</v>
      </c>
      <c r="L22" s="179">
        <v>34</v>
      </c>
      <c r="M22" s="179">
        <v>3658965</v>
      </c>
      <c r="O22" s="111">
        <f si="5" t="shared"/>
        <v>102</v>
      </c>
      <c r="P22" s="180">
        <f si="0" t="shared"/>
        <v>5916673</v>
      </c>
      <c r="Q22" s="112">
        <v>65</v>
      </c>
      <c r="R22" s="117"/>
      <c r="S22" s="113">
        <f si="1" t="shared"/>
        <v>2210</v>
      </c>
      <c r="T22" s="113">
        <f si="2" t="shared"/>
        <v>2210</v>
      </c>
      <c r="U22" s="113">
        <f si="3" t="shared"/>
        <v>2210</v>
      </c>
      <c r="V22" s="113">
        <f si="4" t="shared"/>
        <v>6630</v>
      </c>
    </row>
    <row r="23" spans="1:22" x14ac:dyDescent="0.25">
      <c r="A23" s="7" t="s">
        <v>35</v>
      </c>
      <c r="B23" s="110" t="s">
        <v>36</v>
      </c>
      <c r="C23" s="179">
        <v>4</v>
      </c>
      <c r="D23" s="179">
        <v>54</v>
      </c>
      <c r="E23" s="179">
        <v>214316</v>
      </c>
      <c r="G23" s="179">
        <v>4</v>
      </c>
      <c r="H23" s="179">
        <v>54</v>
      </c>
      <c r="I23" s="179">
        <v>5643213</v>
      </c>
      <c r="K23" s="179">
        <v>4</v>
      </c>
      <c r="L23" s="179">
        <v>54</v>
      </c>
      <c r="M23" s="179">
        <v>2587415</v>
      </c>
      <c r="O23" s="111">
        <f si="5" t="shared"/>
        <v>162</v>
      </c>
      <c r="P23" s="180">
        <f ref="P23" si="6" t="shared">E23+I23+M23</f>
        <v>8444944</v>
      </c>
      <c r="Q23" s="112">
        <v>75</v>
      </c>
      <c r="R23" s="117"/>
      <c r="S23" s="113">
        <f si="1" t="shared"/>
        <v>4050</v>
      </c>
      <c r="T23" s="113">
        <f si="2" t="shared"/>
        <v>4050</v>
      </c>
      <c r="U23" s="113">
        <f si="3" t="shared"/>
        <v>4050</v>
      </c>
      <c r="V23" s="113">
        <f si="4" t="shared"/>
        <v>12150</v>
      </c>
    </row>
    <row r="24" spans="1:22" x14ac:dyDescent="0.25">
      <c r="A24" s="7" t="s">
        <v>37</v>
      </c>
      <c r="B24" s="110" t="s">
        <v>38</v>
      </c>
      <c r="C24" s="179">
        <v>3</v>
      </c>
      <c r="D24" s="179">
        <v>25</v>
      </c>
      <c r="E24" s="179">
        <v>16543158</v>
      </c>
      <c r="G24" s="179">
        <v>3</v>
      </c>
      <c r="H24" s="179">
        <v>25</v>
      </c>
      <c r="I24" s="179">
        <v>145236</v>
      </c>
      <c r="K24" s="179">
        <v>3</v>
      </c>
      <c r="L24" s="179">
        <v>25</v>
      </c>
      <c r="M24" s="179">
        <v>156832</v>
      </c>
      <c r="O24" s="111">
        <f si="5" t="shared"/>
        <v>75</v>
      </c>
      <c r="P24" s="111">
        <f si="5" t="shared"/>
        <v>16845226</v>
      </c>
      <c r="Q24" s="112">
        <v>85</v>
      </c>
      <c r="R24" s="117"/>
      <c r="S24" s="113">
        <f si="1" t="shared"/>
        <v>2125</v>
      </c>
      <c r="T24" s="113">
        <f si="2" t="shared"/>
        <v>2125</v>
      </c>
      <c r="U24" s="113">
        <f si="3" t="shared"/>
        <v>2125</v>
      </c>
      <c r="V24" s="113">
        <f si="4" t="shared"/>
        <v>6375</v>
      </c>
    </row>
    <row customHeight="1" ht="60" r="25" spans="1:22" x14ac:dyDescent="0.25">
      <c r="A25" s="118" t="s">
        <v>88</v>
      </c>
      <c r="B25" s="119" t="s">
        <v>89</v>
      </c>
      <c r="C25" s="179">
        <v>125</v>
      </c>
      <c r="D25" s="179">
        <v>158</v>
      </c>
      <c r="E25" s="179">
        <v>122</v>
      </c>
      <c r="G25" s="179">
        <v>148</v>
      </c>
      <c r="H25" s="179">
        <v>256</v>
      </c>
      <c r="I25" s="179">
        <v>147</v>
      </c>
      <c r="K25" s="179">
        <v>123</v>
      </c>
      <c r="L25" s="179">
        <v>189</v>
      </c>
      <c r="M25" s="179">
        <v>128</v>
      </c>
      <c r="O25" s="180">
        <f si="5" t="shared"/>
        <v>603</v>
      </c>
      <c r="P25" s="180">
        <f si="5" t="shared"/>
        <v>397</v>
      </c>
      <c r="Q25" s="120">
        <v>0</v>
      </c>
      <c r="R25" s="117"/>
      <c r="S25" s="113">
        <f si="1" t="shared"/>
        <v>0</v>
      </c>
      <c r="T25" s="113">
        <f si="2" t="shared"/>
        <v>0</v>
      </c>
      <c r="U25" s="113">
        <f si="3" t="shared"/>
        <v>0</v>
      </c>
      <c r="V25" s="113">
        <f si="4" t="shared"/>
        <v>0</v>
      </c>
    </row>
    <row ht="60" r="26" spans="1:22" x14ac:dyDescent="0.25">
      <c r="A26" s="118" t="s">
        <v>90</v>
      </c>
      <c r="B26" s="119" t="s">
        <v>91</v>
      </c>
      <c r="C26" s="179">
        <v>147</v>
      </c>
      <c r="D26" s="179">
        <v>159</v>
      </c>
      <c r="E26" s="179">
        <v>123</v>
      </c>
      <c r="G26" s="179">
        <v>169</v>
      </c>
      <c r="H26" s="179">
        <v>167</v>
      </c>
      <c r="I26" s="179">
        <v>135</v>
      </c>
      <c r="K26" s="179">
        <v>129</v>
      </c>
      <c r="L26" s="179">
        <v>148</v>
      </c>
      <c r="M26" s="179">
        <v>165</v>
      </c>
      <c r="O26" s="180">
        <f si="5" t="shared"/>
        <v>474</v>
      </c>
      <c r="P26" s="180">
        <f si="5" t="shared"/>
        <v>423</v>
      </c>
      <c r="Q26" s="121">
        <v>1.5E-3</v>
      </c>
      <c r="R26" s="117"/>
      <c r="S26" s="113">
        <f>Q26*E26</f>
        <v>0.1845</v>
      </c>
      <c r="T26" s="113">
        <f>Q26*I26</f>
        <v>0.20250000000000001</v>
      </c>
      <c r="U26" s="113">
        <f>Q26*M26</f>
        <v>0.2475</v>
      </c>
      <c r="V26" s="113">
        <f si="4" t="shared"/>
        <v>0.63450000000000006</v>
      </c>
    </row>
    <row r="27" spans="1:22" x14ac:dyDescent="0.25">
      <c r="A27" s="8" t="s">
        <v>39</v>
      </c>
      <c r="B27" s="7" t="s">
        <v>2</v>
      </c>
      <c r="C27" s="111">
        <f>SUM(C7:C24)</f>
        <v>33</v>
      </c>
      <c r="D27" s="111">
        <f ref="D27:E27" si="7" t="shared">SUM(D7:D24)</f>
        <v>212</v>
      </c>
      <c r="E27" s="111">
        <f si="7" t="shared"/>
        <v>25050865</v>
      </c>
      <c r="G27" s="122">
        <f>SUM(G7:G24)</f>
        <v>83</v>
      </c>
      <c r="H27" s="122">
        <f ref="H27:I27" si="8" t="shared">SUM(H7:H24)</f>
        <v>318</v>
      </c>
      <c r="I27" s="111">
        <f si="8" t="shared"/>
        <v>10628133</v>
      </c>
      <c r="K27" s="111">
        <f>SUM(K7:K26)</f>
        <v>355</v>
      </c>
      <c r="L27" s="111">
        <f>SUM(L7:L26)</f>
        <v>579</v>
      </c>
      <c r="M27" s="111">
        <f>SUM(M7:M26)</f>
        <v>11197507</v>
      </c>
      <c r="O27" s="111">
        <f>D27+H27+L27</f>
        <v>1109</v>
      </c>
      <c r="P27" s="111">
        <f si="5" t="shared"/>
        <v>46876505</v>
      </c>
      <c r="Q27" s="123" t="s">
        <v>92</v>
      </c>
      <c r="R27" s="117"/>
      <c r="S27" s="124">
        <f>SUM(S7:S26)</f>
        <v>8751.9844999999987</v>
      </c>
      <c r="T27" s="124">
        <f ref="T27:V27" si="9" t="shared">SUM(T7:T26)</f>
        <v>9145.2024999999994</v>
      </c>
      <c r="U27" s="124">
        <f si="9" t="shared"/>
        <v>8815.9475000000002</v>
      </c>
      <c r="V27" s="178">
        <f si="9" t="shared"/>
        <v>26713.1345</v>
      </c>
    </row>
    <row r="28" spans="1:22" x14ac:dyDescent="0.25">
      <c r="A28" s="8"/>
      <c r="B28" s="7"/>
    </row>
    <row r="29" spans="1:22" x14ac:dyDescent="0.25">
      <c r="A29" s="5" t="s">
        <v>40</v>
      </c>
    </row>
    <row r="30" spans="1:22" x14ac:dyDescent="0.25">
      <c r="A30" s="201" t="s">
        <v>41</v>
      </c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</row>
    <row customFormat="1" customHeight="1" ht="15" r="31" s="105" spans="1:22" x14ac:dyDescent="0.25">
      <c r="A31" s="103" t="s">
        <v>2</v>
      </c>
      <c r="B31" s="103" t="s">
        <v>2</v>
      </c>
      <c r="C31" s="204" t="s">
        <v>3</v>
      </c>
      <c r="D31" s="204"/>
      <c r="E31" s="204"/>
      <c r="F31" s="103" t="s">
        <v>2</v>
      </c>
      <c r="G31" s="204" t="s">
        <v>4</v>
      </c>
      <c r="H31" s="204"/>
      <c r="I31" s="204"/>
      <c r="J31" s="103" t="s">
        <v>2</v>
      </c>
      <c r="K31" s="204" t="s">
        <v>5</v>
      </c>
      <c r="L31" s="204"/>
      <c r="M31" s="204"/>
      <c r="N31" s="103" t="s">
        <v>2</v>
      </c>
      <c r="O31" s="204" t="s">
        <v>6</v>
      </c>
      <c r="P31" s="204"/>
      <c r="Q31" s="104"/>
      <c r="R31" s="104"/>
    </row>
    <row customFormat="1" ht="45" r="32" s="105" spans="1:22" x14ac:dyDescent="0.25">
      <c r="A32" s="106" t="s">
        <v>2</v>
      </c>
      <c r="B32" s="6" t="s">
        <v>7</v>
      </c>
      <c r="C32" s="6" t="s">
        <v>63</v>
      </c>
      <c r="D32" s="6" t="s">
        <v>64</v>
      </c>
      <c r="E32" s="6" t="s">
        <v>65</v>
      </c>
      <c r="F32" s="103" t="s">
        <v>2</v>
      </c>
      <c r="G32" s="6" t="s">
        <v>63</v>
      </c>
      <c r="H32" s="6" t="s">
        <v>64</v>
      </c>
      <c r="I32" s="6" t="s">
        <v>65</v>
      </c>
      <c r="J32" s="103" t="s">
        <v>2</v>
      </c>
      <c r="K32" s="6" t="s">
        <v>63</v>
      </c>
      <c r="L32" s="6" t="s">
        <v>64</v>
      </c>
      <c r="M32" s="6" t="s">
        <v>65</v>
      </c>
      <c r="N32" s="103" t="s">
        <v>2</v>
      </c>
      <c r="O32" s="6" t="s">
        <v>66</v>
      </c>
      <c r="P32" s="6" t="s">
        <v>65</v>
      </c>
      <c r="Q32" s="107" t="s">
        <v>86</v>
      </c>
      <c r="R32" s="104"/>
      <c r="S32" s="109" t="s">
        <v>3</v>
      </c>
      <c r="T32" s="109" t="s">
        <v>4</v>
      </c>
      <c r="U32" s="109" t="s">
        <v>5</v>
      </c>
      <c r="V32" s="109" t="s">
        <v>87</v>
      </c>
    </row>
    <row r="33" spans="1:22" x14ac:dyDescent="0.25">
      <c r="A33" s="7" t="s">
        <v>10</v>
      </c>
      <c r="B33" s="110">
        <v>1</v>
      </c>
      <c r="C33" s="179">
        <v>300</v>
      </c>
      <c r="D33" s="179">
        <v>200</v>
      </c>
      <c r="E33" s="179">
        <v>123456</v>
      </c>
      <c r="G33" s="179">
        <v>412</v>
      </c>
      <c r="H33" s="179">
        <v>874</v>
      </c>
      <c r="I33" s="179">
        <v>120000</v>
      </c>
      <c r="K33" s="179">
        <v>233</v>
      </c>
      <c r="L33" s="179">
        <v>411</v>
      </c>
      <c r="M33" s="179">
        <v>123463</v>
      </c>
      <c r="O33" s="111">
        <f>D33+H33+L33</f>
        <v>1485</v>
      </c>
      <c r="P33" s="111">
        <f>E33+I33+M33</f>
        <v>366919</v>
      </c>
      <c r="Q33" s="112">
        <v>2</v>
      </c>
      <c r="S33" s="126">
        <f>Q33*D33</f>
        <v>400</v>
      </c>
      <c r="T33" s="126">
        <f>Q33*H33</f>
        <v>1748</v>
      </c>
      <c r="U33" s="126">
        <f>Q33*L33</f>
        <v>822</v>
      </c>
      <c r="V33" s="126">
        <f>SUM(S33:U33)</f>
        <v>2970</v>
      </c>
    </row>
    <row r="34" spans="1:22" x14ac:dyDescent="0.25">
      <c r="A34" s="7" t="s">
        <v>11</v>
      </c>
      <c r="B34" s="110">
        <v>2</v>
      </c>
      <c r="C34" s="179">
        <v>200</v>
      </c>
      <c r="D34" s="179">
        <v>300</v>
      </c>
      <c r="E34" s="179">
        <v>654798</v>
      </c>
      <c r="G34" s="179">
        <v>150</v>
      </c>
      <c r="H34" s="179">
        <v>566</v>
      </c>
      <c r="I34" s="179">
        <v>145000</v>
      </c>
      <c r="K34" s="179">
        <v>123</v>
      </c>
      <c r="L34" s="179">
        <v>231</v>
      </c>
      <c r="M34" s="179">
        <v>149643</v>
      </c>
      <c r="O34" s="111">
        <f ref="O34:O52" si="10" t="shared">D34+H34+L34</f>
        <v>1097</v>
      </c>
      <c r="P34" s="180">
        <f ref="P34:P52" si="11" t="shared">E34+I34+M34</f>
        <v>949441</v>
      </c>
      <c r="Q34" s="112">
        <v>2</v>
      </c>
      <c r="S34" s="126">
        <f ref="S34:S51" si="12" t="shared">Q34*D34</f>
        <v>600</v>
      </c>
      <c r="T34" s="126">
        <f ref="T34:T51" si="13" t="shared">Q34*H34</f>
        <v>1132</v>
      </c>
      <c r="U34" s="126">
        <f ref="U34:U51" si="14" t="shared">Q34*L34</f>
        <v>462</v>
      </c>
      <c r="V34" s="126">
        <f ref="V34:V52" si="15" t="shared">SUM(S34:U34)</f>
        <v>2194</v>
      </c>
    </row>
    <row r="35" spans="1:22" x14ac:dyDescent="0.25">
      <c r="A35" s="7" t="s">
        <v>12</v>
      </c>
      <c r="B35" s="110">
        <v>3</v>
      </c>
      <c r="C35" s="179">
        <v>100</v>
      </c>
      <c r="D35" s="179">
        <v>156</v>
      </c>
      <c r="E35" s="179">
        <v>5231621</v>
      </c>
      <c r="G35" s="179">
        <v>35</v>
      </c>
      <c r="H35" s="179">
        <v>24</v>
      </c>
      <c r="I35" s="179">
        <v>123696</v>
      </c>
      <c r="K35" s="179">
        <v>158</v>
      </c>
      <c r="L35" s="179">
        <v>300</v>
      </c>
      <c r="M35" s="179">
        <v>1341613</v>
      </c>
      <c r="O35" s="111">
        <f si="10" t="shared"/>
        <v>480</v>
      </c>
      <c r="P35" s="180">
        <f si="11" t="shared"/>
        <v>6696930</v>
      </c>
      <c r="Q35" s="112">
        <v>2</v>
      </c>
      <c r="S35" s="126">
        <f si="12" t="shared"/>
        <v>312</v>
      </c>
      <c r="T35" s="126">
        <f si="13" t="shared"/>
        <v>48</v>
      </c>
      <c r="U35" s="126">
        <f si="14" t="shared"/>
        <v>600</v>
      </c>
      <c r="V35" s="126">
        <f si="15" t="shared"/>
        <v>960</v>
      </c>
    </row>
    <row r="36" spans="1:22" x14ac:dyDescent="0.25">
      <c r="A36" s="7" t="s">
        <v>13</v>
      </c>
      <c r="B36" s="110">
        <v>4</v>
      </c>
      <c r="C36" s="179">
        <v>52</v>
      </c>
      <c r="D36" s="179">
        <v>25</v>
      </c>
      <c r="E36" s="179">
        <v>5645232</v>
      </c>
      <c r="G36" s="179">
        <v>13</v>
      </c>
      <c r="H36" s="179">
        <v>23</v>
      </c>
      <c r="I36" s="179">
        <v>124163</v>
      </c>
      <c r="K36" s="179">
        <v>12</v>
      </c>
      <c r="L36" s="179">
        <v>60</v>
      </c>
      <c r="M36" s="179">
        <v>26461</v>
      </c>
      <c r="O36" s="111">
        <f si="10" t="shared"/>
        <v>108</v>
      </c>
      <c r="P36" s="180">
        <f si="11" t="shared"/>
        <v>5795856</v>
      </c>
      <c r="Q36" s="112">
        <v>2.9</v>
      </c>
      <c r="S36" s="126">
        <f si="12" t="shared"/>
        <v>72.5</v>
      </c>
      <c r="T36" s="126">
        <f si="13" t="shared"/>
        <v>66.7</v>
      </c>
      <c r="U36" s="126">
        <f si="14" t="shared"/>
        <v>174</v>
      </c>
      <c r="V36" s="126">
        <f si="15" t="shared"/>
        <v>313.2</v>
      </c>
    </row>
    <row r="37" spans="1:22" x14ac:dyDescent="0.25">
      <c r="A37" s="7" t="s">
        <v>14</v>
      </c>
      <c r="B37" s="110">
        <v>5</v>
      </c>
      <c r="C37" s="179">
        <v>31</v>
      </c>
      <c r="D37" s="179">
        <v>36</v>
      </c>
      <c r="E37" s="179">
        <v>4361654</v>
      </c>
      <c r="G37" s="179">
        <v>15</v>
      </c>
      <c r="H37" s="179">
        <v>24</v>
      </c>
      <c r="I37" s="179">
        <v>145000</v>
      </c>
      <c r="K37" s="179">
        <v>35</v>
      </c>
      <c r="L37" s="179">
        <v>90</v>
      </c>
      <c r="M37" s="179">
        <v>3163461</v>
      </c>
      <c r="O37" s="111">
        <f si="10" t="shared"/>
        <v>150</v>
      </c>
      <c r="P37" s="180">
        <f si="11" t="shared"/>
        <v>7670115</v>
      </c>
      <c r="Q37" s="112">
        <v>2.9</v>
      </c>
      <c r="S37" s="126">
        <f si="12" t="shared"/>
        <v>104.39999999999999</v>
      </c>
      <c r="T37" s="126">
        <f si="13" t="shared"/>
        <v>69.599999999999994</v>
      </c>
      <c r="U37" s="126">
        <f si="14" t="shared"/>
        <v>261</v>
      </c>
      <c r="V37" s="126">
        <f si="15" t="shared"/>
        <v>435</v>
      </c>
    </row>
    <row r="38" spans="1:22" x14ac:dyDescent="0.25">
      <c r="A38" s="7" t="s">
        <v>15</v>
      </c>
      <c r="B38" s="115" t="s">
        <v>61</v>
      </c>
      <c r="C38" s="179">
        <v>63</v>
      </c>
      <c r="D38" s="179">
        <v>45</v>
      </c>
      <c r="E38" s="179">
        <v>1354563</v>
      </c>
      <c r="G38" s="179">
        <v>65</v>
      </c>
      <c r="H38" s="179">
        <v>120</v>
      </c>
      <c r="I38" s="179">
        <v>1265893</v>
      </c>
      <c r="K38" s="179">
        <v>13</v>
      </c>
      <c r="L38" s="179">
        <v>24</v>
      </c>
      <c r="M38" s="179">
        <v>413164</v>
      </c>
      <c r="O38" s="111">
        <f si="10" t="shared"/>
        <v>189</v>
      </c>
      <c r="P38" s="180">
        <f si="11" t="shared"/>
        <v>3033620</v>
      </c>
      <c r="Q38" s="112">
        <v>2.9</v>
      </c>
      <c r="S38" s="126">
        <f si="12" t="shared"/>
        <v>130.5</v>
      </c>
      <c r="T38" s="126">
        <f si="13" t="shared"/>
        <v>348</v>
      </c>
      <c r="U38" s="126">
        <f si="14" t="shared"/>
        <v>69.599999999999994</v>
      </c>
      <c r="V38" s="126">
        <f si="15" t="shared"/>
        <v>548.1</v>
      </c>
    </row>
    <row r="39" spans="1:22" x14ac:dyDescent="0.25">
      <c r="A39" s="7" t="s">
        <v>16</v>
      </c>
      <c r="B39" s="116" t="s">
        <v>62</v>
      </c>
      <c r="C39" s="179">
        <v>16</v>
      </c>
      <c r="D39" s="179">
        <v>21</v>
      </c>
      <c r="E39" s="179">
        <v>121513</v>
      </c>
      <c r="G39" s="179">
        <v>15</v>
      </c>
      <c r="H39" s="179">
        <v>32</v>
      </c>
      <c r="I39" s="179">
        <v>145283</v>
      </c>
      <c r="K39" s="179">
        <v>16</v>
      </c>
      <c r="L39" s="179">
        <v>32</v>
      </c>
      <c r="M39" s="179">
        <v>158633</v>
      </c>
      <c r="O39" s="111">
        <f si="10" t="shared"/>
        <v>85</v>
      </c>
      <c r="P39" s="180">
        <f si="11" t="shared"/>
        <v>425429</v>
      </c>
      <c r="Q39" s="112">
        <v>4</v>
      </c>
      <c r="S39" s="126">
        <f si="12" t="shared"/>
        <v>84</v>
      </c>
      <c r="T39" s="126">
        <f si="13" t="shared"/>
        <v>128</v>
      </c>
      <c r="U39" s="126">
        <f si="14" t="shared"/>
        <v>128</v>
      </c>
      <c r="V39" s="126">
        <f si="15" t="shared"/>
        <v>340</v>
      </c>
    </row>
    <row r="40" spans="1:22" x14ac:dyDescent="0.25">
      <c r="A40" s="7" t="s">
        <v>17</v>
      </c>
      <c r="B40" s="110" t="s">
        <v>18</v>
      </c>
      <c r="C40" s="179">
        <v>5</v>
      </c>
      <c r="D40" s="179">
        <v>36</v>
      </c>
      <c r="E40" s="179">
        <v>1234564</v>
      </c>
      <c r="G40" s="179">
        <v>3</v>
      </c>
      <c r="H40" s="179">
        <v>10</v>
      </c>
      <c r="I40" s="179">
        <v>13131316</v>
      </c>
      <c r="K40" s="179">
        <v>65</v>
      </c>
      <c r="L40" s="179">
        <v>90</v>
      </c>
      <c r="M40" s="179">
        <v>136543</v>
      </c>
      <c r="O40" s="111">
        <f si="10" t="shared"/>
        <v>136</v>
      </c>
      <c r="P40" s="180">
        <f si="11" t="shared"/>
        <v>14502423</v>
      </c>
      <c r="Q40" s="112">
        <v>4</v>
      </c>
      <c r="S40" s="126">
        <f si="12" t="shared"/>
        <v>144</v>
      </c>
      <c r="T40" s="126">
        <f si="13" t="shared"/>
        <v>40</v>
      </c>
      <c r="U40" s="126">
        <f si="14" t="shared"/>
        <v>360</v>
      </c>
      <c r="V40" s="126">
        <f si="15" t="shared"/>
        <v>544</v>
      </c>
    </row>
    <row r="41" spans="1:22" x14ac:dyDescent="0.25">
      <c r="A41" s="7" t="s">
        <v>19</v>
      </c>
      <c r="B41" s="110" t="s">
        <v>20</v>
      </c>
      <c r="C41" s="179">
        <v>2</v>
      </c>
      <c r="D41" s="179">
        <v>1</v>
      </c>
      <c r="E41" s="179">
        <v>1313213</v>
      </c>
      <c r="G41" s="179">
        <v>1</v>
      </c>
      <c r="H41" s="179">
        <v>1</v>
      </c>
      <c r="I41" s="179">
        <v>1646466</v>
      </c>
      <c r="K41" s="179">
        <v>1</v>
      </c>
      <c r="L41" s="179">
        <v>1</v>
      </c>
      <c r="M41" s="179">
        <v>31643</v>
      </c>
      <c r="O41" s="111">
        <f si="10" t="shared"/>
        <v>3</v>
      </c>
      <c r="P41" s="180">
        <f si="11" t="shared"/>
        <v>2991322</v>
      </c>
      <c r="Q41" s="112">
        <v>6</v>
      </c>
      <c r="S41" s="126">
        <f si="12" t="shared"/>
        <v>6</v>
      </c>
      <c r="T41" s="126">
        <f si="13" t="shared"/>
        <v>6</v>
      </c>
      <c r="U41" s="126">
        <f si="14" t="shared"/>
        <v>6</v>
      </c>
      <c r="V41" s="126">
        <f si="15" t="shared"/>
        <v>18</v>
      </c>
    </row>
    <row r="42" spans="1:22" x14ac:dyDescent="0.25">
      <c r="A42" s="7" t="s">
        <v>21</v>
      </c>
      <c r="B42" s="110" t="s">
        <v>22</v>
      </c>
      <c r="C42" s="179">
        <v>0</v>
      </c>
      <c r="D42" s="179">
        <v>0</v>
      </c>
      <c r="E42" s="179">
        <v>0</v>
      </c>
      <c r="G42" s="179">
        <v>0</v>
      </c>
      <c r="H42" s="179">
        <v>0</v>
      </c>
      <c r="I42" s="179">
        <v>0</v>
      </c>
      <c r="K42" s="179">
        <v>0</v>
      </c>
      <c r="L42" s="179">
        <v>0</v>
      </c>
      <c r="M42" s="179">
        <v>0</v>
      </c>
      <c r="O42" s="111">
        <f si="10" t="shared"/>
        <v>0</v>
      </c>
      <c r="P42" s="180">
        <f si="11" t="shared"/>
        <v>0</v>
      </c>
      <c r="Q42" s="112">
        <v>8</v>
      </c>
      <c r="S42" s="126">
        <f si="12" t="shared"/>
        <v>0</v>
      </c>
      <c r="T42" s="126">
        <f si="13" t="shared"/>
        <v>0</v>
      </c>
      <c r="U42" s="126">
        <f si="14" t="shared"/>
        <v>0</v>
      </c>
      <c r="V42" s="126">
        <f si="15" t="shared"/>
        <v>0</v>
      </c>
    </row>
    <row r="43" spans="1:22" x14ac:dyDescent="0.25">
      <c r="A43" s="7" t="s">
        <v>23</v>
      </c>
      <c r="B43" s="110" t="s">
        <v>24</v>
      </c>
      <c r="C43" s="179">
        <v>0</v>
      </c>
      <c r="D43" s="179">
        <v>0</v>
      </c>
      <c r="E43" s="179">
        <v>0</v>
      </c>
      <c r="G43" s="179">
        <v>0</v>
      </c>
      <c r="H43" s="179">
        <v>0</v>
      </c>
      <c r="I43" s="179">
        <v>0</v>
      </c>
      <c r="K43" s="179">
        <v>0</v>
      </c>
      <c r="L43" s="179">
        <v>0</v>
      </c>
      <c r="M43" s="179">
        <v>0</v>
      </c>
      <c r="O43" s="111">
        <f si="10" t="shared"/>
        <v>0</v>
      </c>
      <c r="P43" s="180">
        <f si="11" t="shared"/>
        <v>0</v>
      </c>
      <c r="Q43" s="112">
        <v>10</v>
      </c>
      <c r="S43" s="126">
        <f si="12" t="shared"/>
        <v>0</v>
      </c>
      <c r="T43" s="126">
        <f si="13" t="shared"/>
        <v>0</v>
      </c>
      <c r="U43" s="126">
        <f si="14" t="shared"/>
        <v>0</v>
      </c>
      <c r="V43" s="126">
        <f si="15" t="shared"/>
        <v>0</v>
      </c>
    </row>
    <row r="44" spans="1:22" x14ac:dyDescent="0.25">
      <c r="A44" s="7" t="s">
        <v>25</v>
      </c>
      <c r="B44" s="110" t="s">
        <v>26</v>
      </c>
      <c r="C44" s="179">
        <v>0</v>
      </c>
      <c r="D44" s="179">
        <v>0</v>
      </c>
      <c r="E44" s="179">
        <v>0</v>
      </c>
      <c r="G44" s="179">
        <v>0</v>
      </c>
      <c r="H44" s="179">
        <v>0</v>
      </c>
      <c r="I44" s="179">
        <v>0</v>
      </c>
      <c r="K44" s="179">
        <v>0</v>
      </c>
      <c r="L44" s="179">
        <v>0</v>
      </c>
      <c r="M44" s="179">
        <v>0</v>
      </c>
      <c r="O44" s="111">
        <f si="10" t="shared"/>
        <v>0</v>
      </c>
      <c r="P44" s="180">
        <f si="11" t="shared"/>
        <v>0</v>
      </c>
      <c r="Q44" s="112">
        <v>14</v>
      </c>
      <c r="S44" s="126">
        <f si="12" t="shared"/>
        <v>0</v>
      </c>
      <c r="T44" s="126">
        <f si="13" t="shared"/>
        <v>0</v>
      </c>
      <c r="U44" s="126">
        <f si="14" t="shared"/>
        <v>0</v>
      </c>
      <c r="V44" s="126">
        <f si="15" t="shared"/>
        <v>0</v>
      </c>
    </row>
    <row r="45" spans="1:22" x14ac:dyDescent="0.25">
      <c r="A45" s="7" t="s">
        <v>27</v>
      </c>
      <c r="B45" s="110" t="s">
        <v>28</v>
      </c>
      <c r="C45" s="179">
        <v>0</v>
      </c>
      <c r="D45" s="179">
        <v>0</v>
      </c>
      <c r="E45" s="179">
        <v>0</v>
      </c>
      <c r="G45" s="179">
        <v>0</v>
      </c>
      <c r="H45" s="179">
        <v>0</v>
      </c>
      <c r="I45" s="179">
        <v>0</v>
      </c>
      <c r="K45" s="179">
        <v>0</v>
      </c>
      <c r="L45" s="179">
        <v>0</v>
      </c>
      <c r="M45" s="179">
        <v>0</v>
      </c>
      <c r="O45" s="111">
        <f si="10" t="shared"/>
        <v>0</v>
      </c>
      <c r="P45" s="180">
        <f si="11" t="shared"/>
        <v>0</v>
      </c>
      <c r="Q45" s="112">
        <v>24</v>
      </c>
      <c r="S45" s="126">
        <f si="12" t="shared"/>
        <v>0</v>
      </c>
      <c r="T45" s="126">
        <f si="13" t="shared"/>
        <v>0</v>
      </c>
      <c r="U45" s="126">
        <f si="14" t="shared"/>
        <v>0</v>
      </c>
      <c r="V45" s="126">
        <f si="15" t="shared"/>
        <v>0</v>
      </c>
    </row>
    <row r="46" spans="1:22" x14ac:dyDescent="0.25">
      <c r="A46" s="7" t="s">
        <v>29</v>
      </c>
      <c r="B46" s="110" t="s">
        <v>30</v>
      </c>
      <c r="C46" s="179">
        <v>0</v>
      </c>
      <c r="D46" s="179">
        <v>0</v>
      </c>
      <c r="E46" s="179">
        <v>0</v>
      </c>
      <c r="G46" s="179">
        <v>0</v>
      </c>
      <c r="H46" s="179">
        <v>0</v>
      </c>
      <c r="I46" s="179">
        <v>0</v>
      </c>
      <c r="K46" s="179">
        <v>0</v>
      </c>
      <c r="L46" s="179">
        <v>0</v>
      </c>
      <c r="M46" s="179">
        <v>0</v>
      </c>
      <c r="O46" s="111">
        <f si="10" t="shared"/>
        <v>0</v>
      </c>
      <c r="P46" s="180">
        <f si="11" t="shared"/>
        <v>0</v>
      </c>
      <c r="Q46" s="112">
        <v>32</v>
      </c>
      <c r="S46" s="126">
        <f si="12" t="shared"/>
        <v>0</v>
      </c>
      <c r="T46" s="126">
        <f si="13" t="shared"/>
        <v>0</v>
      </c>
      <c r="U46" s="126">
        <f si="14" t="shared"/>
        <v>0</v>
      </c>
      <c r="V46" s="126">
        <f si="15" t="shared"/>
        <v>0</v>
      </c>
    </row>
    <row r="47" spans="1:22" x14ac:dyDescent="0.25">
      <c r="A47" s="7" t="s">
        <v>31</v>
      </c>
      <c r="B47" s="110" t="s">
        <v>32</v>
      </c>
      <c r="C47" s="179">
        <v>0</v>
      </c>
      <c r="D47" s="179">
        <v>0</v>
      </c>
      <c r="E47" s="179">
        <v>0</v>
      </c>
      <c r="G47" s="179">
        <v>0</v>
      </c>
      <c r="H47" s="179">
        <v>0</v>
      </c>
      <c r="I47" s="179">
        <v>0</v>
      </c>
      <c r="K47" s="179">
        <v>0</v>
      </c>
      <c r="L47" s="179">
        <v>0</v>
      </c>
      <c r="M47" s="179">
        <v>0</v>
      </c>
      <c r="O47" s="111">
        <f si="10" t="shared"/>
        <v>0</v>
      </c>
      <c r="P47" s="180">
        <f si="11" t="shared"/>
        <v>0</v>
      </c>
      <c r="Q47" s="112">
        <v>40</v>
      </c>
      <c r="S47" s="126">
        <f si="12" t="shared"/>
        <v>0</v>
      </c>
      <c r="T47" s="126">
        <f si="13" t="shared"/>
        <v>0</v>
      </c>
      <c r="U47" s="126">
        <f si="14" t="shared"/>
        <v>0</v>
      </c>
      <c r="V47" s="126">
        <f si="15" t="shared"/>
        <v>0</v>
      </c>
    </row>
    <row r="48" spans="1:22" x14ac:dyDescent="0.25">
      <c r="A48" s="7" t="s">
        <v>33</v>
      </c>
      <c r="B48" s="110" t="s">
        <v>34</v>
      </c>
      <c r="C48" s="179">
        <v>0</v>
      </c>
      <c r="D48" s="179">
        <v>0</v>
      </c>
      <c r="E48" s="179">
        <v>0</v>
      </c>
      <c r="G48" s="179">
        <v>0</v>
      </c>
      <c r="H48" s="179">
        <v>0</v>
      </c>
      <c r="I48" s="179">
        <v>0</v>
      </c>
      <c r="K48" s="179">
        <v>0</v>
      </c>
      <c r="L48" s="179">
        <v>0</v>
      </c>
      <c r="M48" s="179">
        <v>0</v>
      </c>
      <c r="O48" s="111">
        <f si="10" t="shared"/>
        <v>0</v>
      </c>
      <c r="P48" s="180">
        <f si="11" t="shared"/>
        <v>0</v>
      </c>
      <c r="Q48" s="112">
        <v>50</v>
      </c>
      <c r="S48" s="126">
        <f si="12" t="shared"/>
        <v>0</v>
      </c>
      <c r="T48" s="126">
        <f si="13" t="shared"/>
        <v>0</v>
      </c>
      <c r="U48" s="126">
        <f si="14" t="shared"/>
        <v>0</v>
      </c>
      <c r="V48" s="126">
        <f si="15" t="shared"/>
        <v>0</v>
      </c>
    </row>
    <row r="49" spans="1:22" x14ac:dyDescent="0.25">
      <c r="A49" s="7" t="s">
        <v>35</v>
      </c>
      <c r="B49" s="110" t="s">
        <v>36</v>
      </c>
      <c r="C49" s="179">
        <v>0</v>
      </c>
      <c r="D49" s="179">
        <v>0</v>
      </c>
      <c r="E49" s="179">
        <v>0</v>
      </c>
      <c r="G49" s="179">
        <v>0</v>
      </c>
      <c r="H49" s="179">
        <v>0</v>
      </c>
      <c r="I49" s="179">
        <v>0</v>
      </c>
      <c r="K49" s="179">
        <v>0</v>
      </c>
      <c r="L49" s="179">
        <v>0</v>
      </c>
      <c r="M49" s="179">
        <v>0</v>
      </c>
      <c r="O49" s="111">
        <f si="10" t="shared"/>
        <v>0</v>
      </c>
      <c r="P49" s="180">
        <f si="11" t="shared"/>
        <v>0</v>
      </c>
      <c r="Q49" s="112">
        <v>60</v>
      </c>
      <c r="S49" s="126">
        <f si="12" t="shared"/>
        <v>0</v>
      </c>
      <c r="T49" s="126">
        <f si="13" t="shared"/>
        <v>0</v>
      </c>
      <c r="U49" s="126">
        <f si="14" t="shared"/>
        <v>0</v>
      </c>
      <c r="V49" s="126">
        <f si="15" t="shared"/>
        <v>0</v>
      </c>
    </row>
    <row r="50" spans="1:22" x14ac:dyDescent="0.25">
      <c r="A50" s="7" t="s">
        <v>37</v>
      </c>
      <c r="B50" s="110" t="s">
        <v>38</v>
      </c>
      <c r="C50" s="179">
        <v>1</v>
      </c>
      <c r="D50" s="179">
        <v>1</v>
      </c>
      <c r="E50" s="179">
        <v>13654674</v>
      </c>
      <c r="G50" s="179">
        <v>2</v>
      </c>
      <c r="H50" s="179">
        <v>1</v>
      </c>
      <c r="I50" s="179">
        <v>31316416</v>
      </c>
      <c r="K50" s="179">
        <v>2</v>
      </c>
      <c r="L50" s="179">
        <v>2</v>
      </c>
      <c r="M50" s="179">
        <v>1324643</v>
      </c>
      <c r="O50" s="111">
        <f si="10" t="shared"/>
        <v>4</v>
      </c>
      <c r="P50" s="180">
        <f si="11" t="shared"/>
        <v>46295733</v>
      </c>
      <c r="Q50" s="112">
        <v>65</v>
      </c>
      <c r="S50" s="126">
        <f si="12" t="shared"/>
        <v>65</v>
      </c>
      <c r="T50" s="126">
        <f si="13" t="shared"/>
        <v>65</v>
      </c>
      <c r="U50" s="126">
        <f si="14" t="shared"/>
        <v>130</v>
      </c>
      <c r="V50" s="126">
        <f si="15" t="shared"/>
        <v>260</v>
      </c>
    </row>
    <row customHeight="1" ht="60" r="51" spans="1:22" x14ac:dyDescent="0.25">
      <c r="A51" s="118" t="s">
        <v>88</v>
      </c>
      <c r="B51" s="119" t="s">
        <v>89</v>
      </c>
      <c r="C51" s="179">
        <v>321</v>
      </c>
      <c r="D51" s="179">
        <v>235</v>
      </c>
      <c r="E51" s="179">
        <v>11349843</v>
      </c>
      <c r="G51" s="179">
        <v>365</v>
      </c>
      <c r="H51" s="179">
        <v>321</v>
      </c>
      <c r="I51" s="179">
        <v>1125613</v>
      </c>
      <c r="K51" s="179">
        <v>365</v>
      </c>
      <c r="L51" s="179">
        <v>256</v>
      </c>
      <c r="M51" s="179">
        <v>413131036</v>
      </c>
      <c r="O51" s="111">
        <f>D51+H51+L51</f>
        <v>812</v>
      </c>
      <c r="P51" s="180">
        <f si="11" t="shared"/>
        <v>425606492</v>
      </c>
      <c r="Q51" s="120">
        <v>0</v>
      </c>
      <c r="R51" s="117"/>
      <c r="S51" s="126">
        <f si="12" t="shared"/>
        <v>0</v>
      </c>
      <c r="T51" s="126">
        <f si="13" t="shared"/>
        <v>0</v>
      </c>
      <c r="U51" s="126">
        <f si="14" t="shared"/>
        <v>0</v>
      </c>
      <c r="V51" s="126">
        <f si="15" t="shared"/>
        <v>0</v>
      </c>
    </row>
    <row ht="60" r="52" spans="1:22" x14ac:dyDescent="0.25">
      <c r="A52" s="118" t="s">
        <v>90</v>
      </c>
      <c r="B52" s="119" t="s">
        <v>91</v>
      </c>
      <c r="C52" s="179">
        <v>698</v>
      </c>
      <c r="D52" s="179">
        <v>165</v>
      </c>
      <c r="E52" s="179">
        <v>16546434</v>
      </c>
      <c r="G52" s="179">
        <v>256</v>
      </c>
      <c r="H52" s="179">
        <v>145</v>
      </c>
      <c r="I52" s="179">
        <v>131613</v>
      </c>
      <c r="K52" s="179">
        <v>132</v>
      </c>
      <c r="L52" s="179">
        <v>365</v>
      </c>
      <c r="M52" s="179">
        <v>13431364</v>
      </c>
      <c r="O52" s="111">
        <f si="10" t="shared"/>
        <v>675</v>
      </c>
      <c r="P52" s="180">
        <f si="11" t="shared"/>
        <v>30109411</v>
      </c>
      <c r="Q52" s="121">
        <v>1.5E-3</v>
      </c>
      <c r="R52" s="117"/>
      <c r="S52" s="126">
        <f>Q52*E52</f>
        <v>24819.651000000002</v>
      </c>
      <c r="T52" s="126">
        <f>Q52*I52</f>
        <v>197.4195</v>
      </c>
      <c r="U52" s="126">
        <f>Q52*M52</f>
        <v>20147.046000000002</v>
      </c>
      <c r="V52" s="126">
        <f si="15" t="shared"/>
        <v>45164.116500000004</v>
      </c>
    </row>
    <row r="53" spans="1:22" x14ac:dyDescent="0.25">
      <c r="A53" s="8" t="s">
        <v>42</v>
      </c>
      <c r="B53" s="7" t="s">
        <v>2</v>
      </c>
      <c r="C53" s="111">
        <f>SUM(C33:C52)</f>
        <v>1789</v>
      </c>
      <c r="D53" s="111">
        <f>SUM(D33:D52)</f>
        <v>1221</v>
      </c>
      <c r="E53" s="111">
        <f>SUM(E33:E52)</f>
        <v>61591565</v>
      </c>
      <c r="G53" s="111">
        <f>SUM(G33:G52)</f>
        <v>1332</v>
      </c>
      <c r="H53" s="111">
        <f>SUM(H33:H52)</f>
        <v>2141</v>
      </c>
      <c r="I53" s="111">
        <f>SUM(I33:I52)</f>
        <v>49420459</v>
      </c>
      <c r="K53" s="111">
        <f>SUM(K33:K52)</f>
        <v>1155</v>
      </c>
      <c r="L53" s="111">
        <f>SUM(L33:L52)</f>
        <v>1862</v>
      </c>
      <c r="M53" s="111">
        <f>SUM(M33:M52)</f>
        <v>433431667</v>
      </c>
      <c r="O53" s="111">
        <f>D53+H53+L53</f>
        <v>5224</v>
      </c>
      <c r="P53" s="125">
        <f ref="P53" si="16" t="shared">E53+I53+M53</f>
        <v>544443691</v>
      </c>
      <c r="Q53" s="123" t="s">
        <v>93</v>
      </c>
      <c r="S53" s="127">
        <f>SUM(S33:S52)</f>
        <v>26738.051000000003</v>
      </c>
      <c r="T53" s="127">
        <f>SUM(T33:T52)</f>
        <v>3848.7194999999997</v>
      </c>
      <c r="U53" s="127">
        <f>SUM(U33:U52)</f>
        <v>23159.646000000001</v>
      </c>
      <c r="V53" s="127">
        <f>SUM(V33:V52)</f>
        <v>53746.416500000007</v>
      </c>
    </row>
    <row r="54" spans="1:22" x14ac:dyDescent="0.25">
      <c r="A54" s="8"/>
      <c r="B54" s="7"/>
      <c r="H54" t="s">
        <v>103</v>
      </c>
    </row>
    <row r="55" spans="1:22" x14ac:dyDescent="0.25">
      <c r="A55" s="5" t="s">
        <v>43</v>
      </c>
    </row>
    <row r="56" spans="1:22" x14ac:dyDescent="0.25">
      <c r="A56" s="201" t="s">
        <v>94</v>
      </c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</row>
    <row customFormat="1" r="57" s="128" spans="1:22" x14ac:dyDescent="0.25">
      <c r="A57" s="106" t="s">
        <v>2</v>
      </c>
      <c r="B57" s="106" t="s">
        <v>2</v>
      </c>
      <c r="C57" s="204" t="s">
        <v>3</v>
      </c>
      <c r="D57" s="204"/>
      <c r="E57" s="106" t="s">
        <v>2</v>
      </c>
      <c r="G57" s="204" t="s">
        <v>4</v>
      </c>
      <c r="H57" s="204"/>
      <c r="J57" s="22"/>
      <c r="K57" s="204" t="s">
        <v>5</v>
      </c>
      <c r="L57" s="204"/>
      <c r="M57" s="22"/>
      <c r="N57" s="22"/>
      <c r="O57" s="22" t="s">
        <v>6</v>
      </c>
      <c r="P57" s="22"/>
      <c r="Q57" s="108"/>
      <c r="R57" s="108"/>
    </row>
    <row customFormat="1" ht="28.5" r="58" s="128" spans="1:22" x14ac:dyDescent="0.25">
      <c r="A58" s="106" t="s">
        <v>2</v>
      </c>
      <c r="B58" s="6" t="s">
        <v>44</v>
      </c>
      <c r="C58" s="6" t="s">
        <v>63</v>
      </c>
      <c r="D58" s="6" t="s">
        <v>65</v>
      </c>
      <c r="E58" s="106" t="s">
        <v>2</v>
      </c>
      <c r="G58" s="6" t="s">
        <v>63</v>
      </c>
      <c r="H58" s="6" t="s">
        <v>65</v>
      </c>
      <c r="K58" s="6" t="s">
        <v>63</v>
      </c>
      <c r="L58" s="6" t="s">
        <v>65</v>
      </c>
      <c r="M58" s="6" t="s">
        <v>2</v>
      </c>
      <c r="N58" s="6"/>
      <c r="O58" s="6" t="s">
        <v>65</v>
      </c>
      <c r="P58" s="6"/>
      <c r="Q58" s="107" t="s">
        <v>86</v>
      </c>
      <c r="R58" s="104"/>
      <c r="S58" s="109" t="s">
        <v>3</v>
      </c>
      <c r="T58" s="109" t="s">
        <v>4</v>
      </c>
      <c r="U58" s="109" t="s">
        <v>5</v>
      </c>
      <c r="V58" s="109" t="s">
        <v>87</v>
      </c>
    </row>
    <row customHeight="1" ht="30" r="59" spans="1:22" x14ac:dyDescent="0.25">
      <c r="A59" s="118" t="s">
        <v>10</v>
      </c>
      <c r="B59" s="129" t="s">
        <v>95</v>
      </c>
      <c r="C59" s="179">
        <v>123</v>
      </c>
      <c r="D59" s="179">
        <v>12316</v>
      </c>
      <c r="G59" s="179">
        <v>123</v>
      </c>
      <c r="H59" s="179">
        <v>146764</v>
      </c>
      <c r="K59" s="179">
        <v>165</v>
      </c>
      <c r="L59" s="179">
        <v>1234643</v>
      </c>
      <c r="O59" s="111">
        <f>SUM(D59+H59+L59)</f>
        <v>1393723</v>
      </c>
      <c r="Q59" s="120">
        <v>0</v>
      </c>
      <c r="R59" s="117"/>
      <c r="S59" s="113">
        <f>C59*Q59</f>
        <v>0</v>
      </c>
      <c r="T59" s="113">
        <f>G59*Q59</f>
        <v>0</v>
      </c>
      <c r="U59" s="113">
        <f>K59*Q59</f>
        <v>0</v>
      </c>
      <c r="V59" s="113">
        <f>SUM(S59:U59)</f>
        <v>0</v>
      </c>
    </row>
    <row ht="45" r="60" spans="1:22" x14ac:dyDescent="0.25">
      <c r="A60" s="118" t="s">
        <v>11</v>
      </c>
      <c r="B60" s="129" t="s">
        <v>96</v>
      </c>
      <c r="C60" s="179">
        <v>561</v>
      </c>
      <c r="D60" s="179">
        <v>13165</v>
      </c>
      <c r="G60" s="179">
        <v>123</v>
      </c>
      <c r="H60" s="179">
        <v>131646</v>
      </c>
      <c r="K60" s="179">
        <v>431</v>
      </c>
      <c r="L60" s="179">
        <v>149865</v>
      </c>
      <c r="O60" s="111">
        <f ref="O60:O73" si="17" t="shared">SUM(D60+H60+L60)</f>
        <v>294676</v>
      </c>
      <c r="Q60" s="130" t="s">
        <v>97</v>
      </c>
      <c r="R60" s="117"/>
      <c r="S60" s="113">
        <f>D60*0.0015</f>
        <v>19.747499999999999</v>
      </c>
      <c r="T60" s="113">
        <f>H60*0.0015</f>
        <v>197.46899999999999</v>
      </c>
      <c r="U60" s="113">
        <f>L60*0.0015</f>
        <v>224.79750000000001</v>
      </c>
      <c r="V60" s="113">
        <f>SUM(S60:U60)</f>
        <v>442.01400000000001</v>
      </c>
    </row>
    <row r="61" spans="1:22" x14ac:dyDescent="0.25">
      <c r="A61" s="118" t="s">
        <v>12</v>
      </c>
      <c r="B61" s="129" t="s">
        <v>98</v>
      </c>
      <c r="C61" s="179">
        <v>123</v>
      </c>
      <c r="D61" s="179">
        <v>46431</v>
      </c>
      <c r="G61" s="179">
        <v>12</v>
      </c>
      <c r="H61" s="179">
        <v>1369431</v>
      </c>
      <c r="K61" s="179">
        <v>746</v>
      </c>
      <c r="L61" s="179">
        <v>131346</v>
      </c>
      <c r="O61" s="111">
        <f si="17" t="shared"/>
        <v>1547208</v>
      </c>
      <c r="P61" s="131"/>
      <c r="Q61" s="120">
        <v>7</v>
      </c>
      <c r="S61" s="126">
        <f ref="S61:S69" si="18" t="shared">Q61*C61</f>
        <v>861</v>
      </c>
      <c r="T61" s="126">
        <f ref="T61:T69" si="19" t="shared">Q61*G61</f>
        <v>84</v>
      </c>
      <c r="U61" s="126">
        <f ref="U61:U69" si="20" t="shared">Q61*K61</f>
        <v>5222</v>
      </c>
      <c r="V61" s="126">
        <f ref="V61:V69" si="21" t="shared">SUM(S61:U61)</f>
        <v>6167</v>
      </c>
    </row>
    <row r="62" spans="1:22" x14ac:dyDescent="0.25">
      <c r="A62" s="118" t="s">
        <v>13</v>
      </c>
      <c r="B62" s="7" t="s">
        <v>45</v>
      </c>
      <c r="C62" s="179">
        <v>12</v>
      </c>
      <c r="D62" s="179">
        <v>13164</v>
      </c>
      <c r="G62" s="179">
        <v>31</v>
      </c>
      <c r="H62" s="179">
        <v>34611</v>
      </c>
      <c r="K62" s="179">
        <v>13</v>
      </c>
      <c r="L62" s="179">
        <v>131346</v>
      </c>
      <c r="O62" s="111">
        <f si="17" t="shared"/>
        <v>179121</v>
      </c>
      <c r="Q62" s="112">
        <v>9</v>
      </c>
      <c r="S62" s="126">
        <f si="18" t="shared"/>
        <v>108</v>
      </c>
      <c r="T62" s="126">
        <f si="19" t="shared"/>
        <v>279</v>
      </c>
      <c r="U62" s="126">
        <f si="20" t="shared"/>
        <v>117</v>
      </c>
      <c r="V62" s="126">
        <f si="21" t="shared"/>
        <v>504</v>
      </c>
    </row>
    <row r="63" spans="1:22" x14ac:dyDescent="0.25">
      <c r="A63" s="118" t="s">
        <v>14</v>
      </c>
      <c r="B63" s="7" t="s">
        <v>46</v>
      </c>
      <c r="C63" s="179">
        <v>332</v>
      </c>
      <c r="D63" s="179">
        <v>13131</v>
      </c>
      <c r="G63" s="179">
        <v>1</v>
      </c>
      <c r="H63" s="179">
        <v>1346</v>
      </c>
      <c r="K63" s="179">
        <v>464</v>
      </c>
      <c r="L63" s="179">
        <v>131646</v>
      </c>
      <c r="O63" s="111">
        <f si="17" t="shared"/>
        <v>146123</v>
      </c>
      <c r="Q63" s="112">
        <v>15</v>
      </c>
      <c r="S63" s="126">
        <f si="18" t="shared"/>
        <v>4980</v>
      </c>
      <c r="T63" s="126">
        <f si="19" t="shared"/>
        <v>15</v>
      </c>
      <c r="U63" s="126">
        <f si="20" t="shared"/>
        <v>6960</v>
      </c>
      <c r="V63" s="126">
        <f si="21" t="shared"/>
        <v>11955</v>
      </c>
    </row>
    <row r="64" spans="1:22" x14ac:dyDescent="0.25">
      <c r="A64" s="118" t="s">
        <v>15</v>
      </c>
      <c r="B64" s="7" t="s">
        <v>47</v>
      </c>
      <c r="C64" s="179">
        <v>15</v>
      </c>
      <c r="D64" s="179">
        <v>46431</v>
      </c>
      <c r="G64" s="179">
        <v>56</v>
      </c>
      <c r="H64" s="179">
        <v>134643</v>
      </c>
      <c r="K64" s="179">
        <v>131</v>
      </c>
      <c r="L64" s="179">
        <v>1316431</v>
      </c>
      <c r="O64" s="111">
        <f si="17" t="shared"/>
        <v>1497505</v>
      </c>
      <c r="Q64" s="112">
        <v>45</v>
      </c>
      <c r="S64" s="126">
        <f si="18" t="shared"/>
        <v>675</v>
      </c>
      <c r="T64" s="126">
        <f si="19" t="shared"/>
        <v>2520</v>
      </c>
      <c r="U64" s="126">
        <f si="20" t="shared"/>
        <v>5895</v>
      </c>
      <c r="V64" s="126">
        <f si="21" t="shared"/>
        <v>9090</v>
      </c>
    </row>
    <row r="65" spans="1:22" x14ac:dyDescent="0.25">
      <c r="A65" s="118" t="s">
        <v>16</v>
      </c>
      <c r="B65" s="7" t="s">
        <v>48</v>
      </c>
      <c r="C65" s="179">
        <v>13</v>
      </c>
      <c r="D65" s="179">
        <v>13164</v>
      </c>
      <c r="G65" s="179">
        <v>31</v>
      </c>
      <c r="H65" s="179">
        <v>13464</v>
      </c>
      <c r="K65" s="179">
        <v>461</v>
      </c>
      <c r="L65" s="179">
        <v>1316313</v>
      </c>
      <c r="O65" s="111">
        <f si="17" t="shared"/>
        <v>1342941</v>
      </c>
      <c r="Q65" s="112">
        <v>160</v>
      </c>
      <c r="S65" s="126">
        <f si="18" t="shared"/>
        <v>2080</v>
      </c>
      <c r="T65" s="126">
        <f si="19" t="shared"/>
        <v>4960</v>
      </c>
      <c r="U65" s="126">
        <f si="20" t="shared"/>
        <v>73760</v>
      </c>
      <c r="V65" s="126">
        <f si="21" t="shared"/>
        <v>80800</v>
      </c>
    </row>
    <row r="66" spans="1:22" x14ac:dyDescent="0.25">
      <c r="A66" s="118" t="s">
        <v>17</v>
      </c>
      <c r="B66" s="7" t="s">
        <v>49</v>
      </c>
      <c r="C66" s="179">
        <v>13</v>
      </c>
      <c r="D66" s="179">
        <v>134646</v>
      </c>
      <c r="G66" s="179">
        <v>31</v>
      </c>
      <c r="H66" s="179">
        <v>1316463</v>
      </c>
      <c r="K66" s="179">
        <v>13</v>
      </c>
      <c r="L66" s="179">
        <v>1313136</v>
      </c>
      <c r="O66" s="111">
        <f si="17" t="shared"/>
        <v>2764245</v>
      </c>
      <c r="Q66" s="112">
        <v>450</v>
      </c>
      <c r="S66" s="126">
        <f si="18" t="shared"/>
        <v>5850</v>
      </c>
      <c r="T66" s="126">
        <f si="19" t="shared"/>
        <v>13950</v>
      </c>
      <c r="U66" s="126">
        <f si="20" t="shared"/>
        <v>5850</v>
      </c>
      <c r="V66" s="126">
        <f si="21" t="shared"/>
        <v>25650</v>
      </c>
    </row>
    <row r="67" spans="1:22" x14ac:dyDescent="0.25">
      <c r="A67" s="118" t="s">
        <v>19</v>
      </c>
      <c r="B67" s="7" t="s">
        <v>50</v>
      </c>
      <c r="C67" s="179">
        <v>5</v>
      </c>
      <c r="D67" s="179">
        <v>131316</v>
      </c>
      <c r="G67" s="179">
        <v>6</v>
      </c>
      <c r="H67" s="179">
        <v>13464</v>
      </c>
      <c r="K67" s="179">
        <v>1</v>
      </c>
      <c r="L67" s="179">
        <v>131346</v>
      </c>
      <c r="O67" s="111">
        <f si="17" t="shared"/>
        <v>276126</v>
      </c>
      <c r="Q67" s="112">
        <v>1000</v>
      </c>
      <c r="S67" s="126">
        <f si="18" t="shared"/>
        <v>5000</v>
      </c>
      <c r="T67" s="126">
        <f si="19" t="shared"/>
        <v>6000</v>
      </c>
      <c r="U67" s="126">
        <f si="20" t="shared"/>
        <v>1000</v>
      </c>
      <c r="V67" s="126">
        <f si="21" t="shared"/>
        <v>12000</v>
      </c>
    </row>
    <row r="68" spans="1:22" x14ac:dyDescent="0.25">
      <c r="A68" s="118" t="s">
        <v>21</v>
      </c>
      <c r="B68" s="7" t="s">
        <v>51</v>
      </c>
      <c r="C68" s="179">
        <v>1</v>
      </c>
      <c r="D68" s="179">
        <v>13164</v>
      </c>
      <c r="G68" s="179">
        <v>31</v>
      </c>
      <c r="H68" s="179">
        <v>1343460</v>
      </c>
      <c r="K68" s="179">
        <v>1</v>
      </c>
      <c r="L68" s="179">
        <v>131316</v>
      </c>
      <c r="O68" s="111">
        <f si="17" t="shared"/>
        <v>1487940</v>
      </c>
      <c r="Q68" s="112">
        <v>2000</v>
      </c>
      <c r="S68" s="126">
        <f si="18" t="shared"/>
        <v>2000</v>
      </c>
      <c r="T68" s="126">
        <f si="19" t="shared"/>
        <v>62000</v>
      </c>
      <c r="U68" s="126">
        <f si="20" t="shared"/>
        <v>2000</v>
      </c>
      <c r="V68" s="126">
        <f si="21" t="shared"/>
        <v>66000</v>
      </c>
    </row>
    <row r="69" spans="1:22" x14ac:dyDescent="0.25">
      <c r="A69" s="118" t="s">
        <v>23</v>
      </c>
      <c r="B69" s="7" t="s">
        <v>52</v>
      </c>
      <c r="C69" s="179">
        <v>1</v>
      </c>
      <c r="D69" s="179">
        <v>46431</v>
      </c>
      <c r="G69" s="179">
        <v>31</v>
      </c>
      <c r="H69" s="179">
        <v>137613</v>
      </c>
      <c r="K69" s="179">
        <v>1</v>
      </c>
      <c r="L69" s="179">
        <v>164366</v>
      </c>
      <c r="O69" s="111">
        <f si="17" t="shared"/>
        <v>348410</v>
      </c>
      <c r="Q69" s="112">
        <v>4000</v>
      </c>
      <c r="S69" s="126">
        <f si="18" t="shared"/>
        <v>4000</v>
      </c>
      <c r="T69" s="126">
        <f si="19" t="shared"/>
        <v>124000</v>
      </c>
      <c r="U69" s="126">
        <f si="20" t="shared"/>
        <v>4000</v>
      </c>
      <c r="V69" s="126">
        <f si="21" t="shared"/>
        <v>132000</v>
      </c>
    </row>
    <row r="70" spans="1:22" x14ac:dyDescent="0.25">
      <c r="A70" s="118" t="s">
        <v>25</v>
      </c>
      <c r="B70" s="7" t="s">
        <v>53</v>
      </c>
      <c r="C70" s="179">
        <v>1</v>
      </c>
      <c r="D70" s="179">
        <v>13164</v>
      </c>
      <c r="G70" s="179">
        <v>31</v>
      </c>
      <c r="H70" s="179">
        <v>1336136</v>
      </c>
      <c r="K70" s="179">
        <v>1</v>
      </c>
      <c r="L70" s="179">
        <v>1316431</v>
      </c>
      <c r="O70" s="111">
        <f si="17" t="shared"/>
        <v>2665731</v>
      </c>
      <c r="Q70" s="112"/>
    </row>
    <row r="71" spans="1:22" x14ac:dyDescent="0.25">
      <c r="A71" s="118" t="s">
        <v>27</v>
      </c>
      <c r="B71" s="7" t="s">
        <v>54</v>
      </c>
      <c r="C71" s="179">
        <v>1</v>
      </c>
      <c r="D71" s="179">
        <v>31313</v>
      </c>
      <c r="G71" s="179">
        <v>1</v>
      </c>
      <c r="H71" s="179">
        <v>1341654</v>
      </c>
      <c r="K71" s="179">
        <v>1</v>
      </c>
      <c r="L71" s="179">
        <v>131643</v>
      </c>
      <c r="O71" s="111">
        <f si="17" t="shared"/>
        <v>1504610</v>
      </c>
      <c r="Q71" s="112"/>
    </row>
    <row r="72" spans="1:22" x14ac:dyDescent="0.25">
      <c r="A72" s="118" t="s">
        <v>29</v>
      </c>
      <c r="B72" s="7" t="s">
        <v>55</v>
      </c>
      <c r="C72" s="179">
        <v>1</v>
      </c>
      <c r="D72" s="179">
        <v>646431</v>
      </c>
      <c r="G72" s="179">
        <v>1</v>
      </c>
      <c r="H72" s="179">
        <v>136431</v>
      </c>
      <c r="K72" s="179">
        <v>65</v>
      </c>
      <c r="L72" s="179">
        <v>136413</v>
      </c>
      <c r="O72" s="111">
        <f si="17" t="shared"/>
        <v>919275</v>
      </c>
      <c r="Q72" s="112"/>
    </row>
    <row r="73" spans="1:22" x14ac:dyDescent="0.25">
      <c r="A73" s="118" t="s">
        <v>31</v>
      </c>
      <c r="B73" s="7" t="s">
        <v>56</v>
      </c>
      <c r="C73" s="179">
        <v>1</v>
      </c>
      <c r="D73" s="179">
        <v>64133</v>
      </c>
      <c r="G73" s="179">
        <v>1</v>
      </c>
      <c r="H73" s="179">
        <v>134364</v>
      </c>
      <c r="K73" s="179">
        <v>13</v>
      </c>
      <c r="L73" s="179">
        <v>2659686</v>
      </c>
      <c r="O73" s="111">
        <f si="17" t="shared"/>
        <v>2858183</v>
      </c>
    </row>
    <row r="74" spans="1:22" x14ac:dyDescent="0.25">
      <c r="A74" s="8" t="s">
        <v>57</v>
      </c>
      <c r="B74" s="7" t="s">
        <v>2</v>
      </c>
      <c r="C74" s="126">
        <f>SUM(C59:C73)</f>
        <v>1203</v>
      </c>
      <c r="D74" s="126">
        <f>SUM(D59:D73)</f>
        <v>1238400</v>
      </c>
      <c r="G74" s="126">
        <f>SUM(G59:G73)</f>
        <v>510</v>
      </c>
      <c r="H74" s="126">
        <f>SUM(H59:H73)</f>
        <v>7591490</v>
      </c>
      <c r="K74" s="126">
        <f>SUM(K59:K73)</f>
        <v>2507</v>
      </c>
      <c r="L74" s="126">
        <f>SUM(L59:L73)</f>
        <v>10395927</v>
      </c>
      <c r="O74" s="126">
        <f>SUM(O59:O73)</f>
        <v>19225817</v>
      </c>
      <c r="Q74" s="123" t="s">
        <v>93</v>
      </c>
      <c r="S74" s="127">
        <f>SUM(S59:S73)</f>
        <v>25573.747499999998</v>
      </c>
      <c r="T74" s="127">
        <f>SUM(T59:T73)</f>
        <v>214005.46899999998</v>
      </c>
      <c r="U74" s="127">
        <f>SUM(U59:U73)</f>
        <v>105028.7975</v>
      </c>
      <c r="V74" s="127">
        <f>SUM(V59:V73)</f>
        <v>344608.01399999997</v>
      </c>
    </row>
    <row r="75" spans="1:22" x14ac:dyDescent="0.25">
      <c r="A75" s="8"/>
      <c r="B75" s="7"/>
    </row>
    <row r="76" spans="1:22" x14ac:dyDescent="0.25">
      <c r="A76" s="8"/>
      <c r="B76" s="7"/>
    </row>
    <row customFormat="1" r="77" s="128" spans="1:22" x14ac:dyDescent="0.25">
      <c r="A77" s="106" t="s">
        <v>2</v>
      </c>
      <c r="B77" s="106" t="s">
        <v>2</v>
      </c>
      <c r="C77" s="204" t="s">
        <v>3</v>
      </c>
      <c r="D77" s="204"/>
      <c r="E77" s="106" t="s">
        <v>2</v>
      </c>
      <c r="G77" s="204" t="s">
        <v>4</v>
      </c>
      <c r="H77" s="204"/>
      <c r="J77" s="22"/>
      <c r="K77" s="204" t="s">
        <v>5</v>
      </c>
      <c r="L77" s="204"/>
      <c r="M77" s="22"/>
      <c r="O77" s="204" t="s">
        <v>6</v>
      </c>
      <c r="P77" s="204"/>
      <c r="Q77" s="108"/>
      <c r="R77" s="108"/>
    </row>
    <row customFormat="1" ht="28.5" r="78" s="128" spans="1:22" x14ac:dyDescent="0.25">
      <c r="A78" s="106" t="s">
        <v>2</v>
      </c>
      <c r="B78" s="106" t="s">
        <v>2</v>
      </c>
      <c r="C78" s="6" t="s">
        <v>63</v>
      </c>
      <c r="D78" s="6" t="s">
        <v>65</v>
      </c>
      <c r="E78" s="106" t="s">
        <v>2</v>
      </c>
      <c r="G78" s="6" t="s">
        <v>8</v>
      </c>
      <c r="H78" s="6" t="s">
        <v>9</v>
      </c>
      <c r="K78" s="6" t="s">
        <v>8</v>
      </c>
      <c r="L78" s="6" t="s">
        <v>9</v>
      </c>
      <c r="O78" s="6" t="s">
        <v>8</v>
      </c>
      <c r="P78" s="6" t="s">
        <v>9</v>
      </c>
      <c r="Q78" s="108"/>
      <c r="R78" s="108"/>
      <c r="S78" s="109" t="s">
        <v>3</v>
      </c>
      <c r="T78" s="109" t="s">
        <v>4</v>
      </c>
      <c r="U78" s="109" t="s">
        <v>5</v>
      </c>
      <c r="V78" s="109" t="s">
        <v>87</v>
      </c>
    </row>
    <row ht="15.75" r="79" spans="1:22" thickBot="1" x14ac:dyDescent="0.3">
      <c r="A79" s="132" t="s">
        <v>58</v>
      </c>
      <c r="B79" s="7" t="s">
        <v>2</v>
      </c>
      <c r="C79" s="111">
        <f>C27+C53+C74</f>
        <v>3025</v>
      </c>
      <c r="D79" s="111">
        <f>E27+E53+D74</f>
        <v>87880830</v>
      </c>
      <c r="G79" s="111">
        <f>G27+G53+G74</f>
        <v>1925</v>
      </c>
      <c r="H79" s="111">
        <f>I27+I53+H74</f>
        <v>67640082</v>
      </c>
      <c r="K79" s="111">
        <f>K27+K53+K74</f>
        <v>4017</v>
      </c>
      <c r="L79" s="111">
        <f>M27+M53+L74</f>
        <v>455025101</v>
      </c>
      <c r="O79" s="111">
        <f>C79+G79+K79</f>
        <v>8967</v>
      </c>
      <c r="P79" s="111">
        <f>D79+H79+L79</f>
        <v>610546013</v>
      </c>
      <c r="S79" s="133">
        <f>+S74+S53+S27</f>
        <v>61063.783000000003</v>
      </c>
      <c r="T79" s="133">
        <f>+T74+T53+T27</f>
        <v>226999.391</v>
      </c>
      <c r="U79" s="133">
        <f>+U74+U53+U27</f>
        <v>137004.391</v>
      </c>
      <c r="V79" s="133">
        <f>+V74+V53+V27</f>
        <v>425067.56499999994</v>
      </c>
    </row>
    <row ht="15.75" r="80" spans="1:22" thickTop="1" x14ac:dyDescent="0.25">
      <c r="D80" s="113"/>
      <c r="E80" s="113"/>
      <c r="F80" s="113"/>
      <c r="G80" s="113"/>
      <c r="H80" s="113"/>
      <c r="I80" s="113"/>
      <c r="J80" s="113"/>
      <c r="K80" s="113"/>
      <c r="L80" s="113"/>
      <c r="S80" s="113"/>
      <c r="T80" s="113"/>
      <c r="U80" s="113"/>
    </row>
    <row r="85" spans="8:8" x14ac:dyDescent="0.25">
      <c r="H85" s="113"/>
    </row>
    <row r="86" spans="8:8" x14ac:dyDescent="0.25">
      <c r="H86" s="113"/>
    </row>
    <row r="87" spans="8:8" x14ac:dyDescent="0.25">
      <c r="H87" s="113"/>
    </row>
    <row r="88" spans="8:8" x14ac:dyDescent="0.25">
      <c r="H88" s="126"/>
    </row>
    <row r="89" spans="8:8" x14ac:dyDescent="0.25">
      <c r="H89" s="131"/>
    </row>
  </sheetData>
  <mergeCells count="19">
    <mergeCell ref="A56:P56"/>
    <mergeCell ref="A1:P1"/>
    <mergeCell ref="A4:P4"/>
    <mergeCell ref="C5:E5"/>
    <mergeCell ref="G5:I5"/>
    <mergeCell ref="K5:M5"/>
    <mergeCell ref="O5:P5"/>
    <mergeCell ref="A30:P30"/>
    <mergeCell ref="C31:E31"/>
    <mergeCell ref="G31:I31"/>
    <mergeCell ref="K31:M31"/>
    <mergeCell ref="O31:P31"/>
    <mergeCell ref="O77:P77"/>
    <mergeCell ref="C57:D57"/>
    <mergeCell ref="G57:H57"/>
    <mergeCell ref="K57:L57"/>
    <mergeCell ref="C77:D77"/>
    <mergeCell ref="G77:H77"/>
    <mergeCell ref="K77:L77"/>
  </mergeCells>
  <pageMargins bottom="0.75" footer="0.3" header="0.3" left="0.7" right="0.7" top="0.75"/>
  <pageSetup orientation="portrait" r:id="rId1"/>
  <headerFooter>
    <oddFooter><![CDATA[&C&"Calibri"&11&K000000&"arial unicode ms,Regular"For internal use only_x000D_&1#&"Calibri"&10&K000000 For internal use only]]>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80"/>
  <sheetViews>
    <sheetView topLeftCell="A34" workbookViewId="0" zoomScale="80" zoomScaleNormal="80">
      <selection activeCell="H81" sqref="H81"/>
    </sheetView>
  </sheetViews>
  <sheetFormatPr defaultRowHeight="15" x14ac:dyDescent="0.25"/>
  <cols>
    <col min="1" max="1" bestFit="true" customWidth="true" width="18.7109375" collapsed="true"/>
    <col min="2" max="2" customWidth="true" width="30.140625" collapsed="true"/>
    <col min="3" max="3" customWidth="true" width="11.5703125" collapsed="true"/>
    <col min="4" max="4" customWidth="true" width="15.7109375" collapsed="true"/>
    <col min="5" max="5" customWidth="true" width="12.7109375" collapsed="true"/>
    <col min="6" max="6" customWidth="true" width="1.7109375" collapsed="true"/>
    <col min="7" max="7" customWidth="true" width="11.5703125" collapsed="true"/>
    <col min="8" max="8" customWidth="true" width="14.5703125" collapsed="true"/>
    <col min="9" max="9" customWidth="true" width="14.0" collapsed="true"/>
    <col min="10" max="10" customWidth="true" width="1.7109375" collapsed="true"/>
    <col min="11" max="11" customWidth="true" width="11.7109375" collapsed="true"/>
    <col min="12" max="12" customWidth="true" width="13.42578125" collapsed="true"/>
    <col min="13" max="13" customWidth="true" width="15.42578125" collapsed="true"/>
    <col min="14" max="14" customWidth="true" width="1.7109375" collapsed="true"/>
    <col min="15" max="15" customWidth="true" width="14.5703125" collapsed="true"/>
    <col min="16" max="16" bestFit="true" customWidth="true" width="16.85546875" collapsed="true"/>
    <col min="17" max="17" width="11.42578125" collapsed="true"/>
    <col min="18" max="18" customWidth="true" width="1.7109375" collapsed="true"/>
    <col min="19" max="19" width="11.42578125" collapsed="true"/>
    <col min="20" max="20" bestFit="true" customWidth="true" width="12.0" collapsed="true"/>
    <col min="21" max="21" width="11.42578125" collapsed="true"/>
    <col min="22" max="22" bestFit="true" customWidth="true" width="13.28515625" collapsed="true"/>
  </cols>
  <sheetData>
    <row ht="18" r="1" spans="1:22" x14ac:dyDescent="0.25">
      <c r="A1" s="205" t="s">
        <v>85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99"/>
      <c r="R1" s="99"/>
      <c r="S1" s="100"/>
      <c r="T1" s="100"/>
      <c r="U1" s="100"/>
      <c r="V1" s="100"/>
    </row>
    <row r="2" spans="1:22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Q2" s="102"/>
      <c r="R2" s="102"/>
    </row>
    <row r="3" spans="1:22" x14ac:dyDescent="0.25">
      <c r="A3" s="5" t="s">
        <v>0</v>
      </c>
      <c r="Q3" s="102"/>
      <c r="R3" s="102"/>
    </row>
    <row r="4" spans="1:22" x14ac:dyDescent="0.25">
      <c r="A4" s="201" t="s">
        <v>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102"/>
      <c r="R4" s="102"/>
    </row>
    <row customHeight="1" ht="15" r="5" spans="1:22" x14ac:dyDescent="0.25">
      <c r="A5" s="103" t="s">
        <v>2</v>
      </c>
      <c r="B5" s="103" t="s">
        <v>2</v>
      </c>
      <c r="C5" s="204" t="s">
        <v>3</v>
      </c>
      <c r="D5" s="204"/>
      <c r="E5" s="204"/>
      <c r="F5" s="103" t="s">
        <v>2</v>
      </c>
      <c r="G5" s="204" t="s">
        <v>4</v>
      </c>
      <c r="H5" s="204"/>
      <c r="I5" s="204"/>
      <c r="J5" s="103" t="s">
        <v>2</v>
      </c>
      <c r="K5" s="204" t="s">
        <v>5</v>
      </c>
      <c r="L5" s="204"/>
      <c r="M5" s="204"/>
      <c r="N5" s="103" t="s">
        <v>2</v>
      </c>
      <c r="O5" s="204" t="s">
        <v>6</v>
      </c>
      <c r="P5" s="204"/>
      <c r="Q5" s="104"/>
      <c r="R5" s="104"/>
      <c r="S5" s="105"/>
      <c r="T5" s="105"/>
      <c r="U5" s="105"/>
      <c r="V5" s="105"/>
    </row>
    <row ht="45" r="6" spans="1:22" x14ac:dyDescent="0.25">
      <c r="A6" s="106" t="s">
        <v>2</v>
      </c>
      <c r="B6" s="6" t="s">
        <v>7</v>
      </c>
      <c r="C6" s="6" t="s">
        <v>63</v>
      </c>
      <c r="D6" s="6" t="s">
        <v>64</v>
      </c>
      <c r="E6" s="6" t="s">
        <v>65</v>
      </c>
      <c r="F6" s="103" t="s">
        <v>2</v>
      </c>
      <c r="G6" s="6" t="s">
        <v>63</v>
      </c>
      <c r="H6" s="6" t="s">
        <v>64</v>
      </c>
      <c r="I6" s="6" t="s">
        <v>65</v>
      </c>
      <c r="J6" s="103" t="s">
        <v>2</v>
      </c>
      <c r="K6" s="6" t="s">
        <v>63</v>
      </c>
      <c r="L6" s="6" t="s">
        <v>64</v>
      </c>
      <c r="M6" s="6" t="s">
        <v>65</v>
      </c>
      <c r="N6" s="103" t="s">
        <v>2</v>
      </c>
      <c r="O6" s="6" t="s">
        <v>66</v>
      </c>
      <c r="P6" s="6" t="s">
        <v>65</v>
      </c>
      <c r="Q6" s="107" t="s">
        <v>86</v>
      </c>
      <c r="R6" s="108"/>
      <c r="S6" s="109" t="s">
        <v>3</v>
      </c>
      <c r="T6" s="109" t="s">
        <v>4</v>
      </c>
      <c r="U6" s="109" t="s">
        <v>5</v>
      </c>
      <c r="V6" s="109" t="s">
        <v>87</v>
      </c>
    </row>
    <row r="7" spans="1:22" x14ac:dyDescent="0.25">
      <c r="A7" s="7" t="s">
        <v>10</v>
      </c>
      <c r="B7" s="110">
        <v>1</v>
      </c>
      <c r="C7" s="179">
        <v>8</v>
      </c>
      <c r="D7" s="179">
        <v>8</v>
      </c>
      <c r="E7" s="179">
        <v>10000000</v>
      </c>
      <c r="G7" s="179">
        <v>22</v>
      </c>
      <c r="H7" s="179">
        <v>22</v>
      </c>
      <c r="I7" s="179">
        <v>2000000</v>
      </c>
      <c r="K7" s="179">
        <v>55</v>
      </c>
      <c r="L7" s="179">
        <v>55</v>
      </c>
      <c r="M7" s="179">
        <v>3000000</v>
      </c>
      <c r="O7" s="180">
        <f>D7+H7+L7</f>
        <v>85</v>
      </c>
      <c r="P7" s="180">
        <f>E7+I7+M7</f>
        <v>15000000</v>
      </c>
      <c r="Q7" s="112">
        <v>2.9</v>
      </c>
      <c r="R7" s="112"/>
      <c r="S7" s="113">
        <f>Q7*D7</f>
        <v>23.2</v>
      </c>
      <c r="T7" s="113">
        <f>Q7*H7</f>
        <v>63.8</v>
      </c>
      <c r="U7" s="113">
        <f>Q7*L7</f>
        <v>159.5</v>
      </c>
      <c r="V7" s="114">
        <f>SUM(S7:U7)</f>
        <v>246.5</v>
      </c>
    </row>
    <row r="8" spans="1:22" x14ac:dyDescent="0.25">
      <c r="A8" s="7" t="s">
        <v>11</v>
      </c>
      <c r="B8" s="110">
        <v>2</v>
      </c>
      <c r="C8" s="179">
        <v>2</v>
      </c>
      <c r="D8" s="179">
        <v>21</v>
      </c>
      <c r="E8" s="179">
        <v>4562345</v>
      </c>
      <c r="G8" s="179">
        <v>2</v>
      </c>
      <c r="H8" s="179">
        <v>2</v>
      </c>
      <c r="I8" s="179">
        <v>12563296</v>
      </c>
      <c r="K8" s="179">
        <v>10</v>
      </c>
      <c r="L8" s="179">
        <v>21</v>
      </c>
      <c r="M8" s="179">
        <v>268943</v>
      </c>
      <c r="O8" s="180">
        <f>D8+H8+L8</f>
        <v>44</v>
      </c>
      <c r="P8" s="180">
        <f ref="P8:P26" si="0" t="shared">E8+I8+M8</f>
        <v>17394584</v>
      </c>
      <c r="Q8" s="112">
        <v>2.9</v>
      </c>
      <c r="R8" s="112"/>
      <c r="S8" s="113">
        <f ref="S8:S25" si="1" t="shared">Q8*D8</f>
        <v>60.9</v>
      </c>
      <c r="T8" s="113">
        <f ref="T8:T25" si="2" t="shared">Q8*H8</f>
        <v>5.8</v>
      </c>
      <c r="U8" s="113">
        <f ref="U8:U25" si="3" t="shared">Q8*L8</f>
        <v>60.9</v>
      </c>
      <c r="V8" s="114">
        <f ref="V8:V26" si="4" t="shared">SUM(S8:U8)</f>
        <v>127.6</v>
      </c>
    </row>
    <row r="9" spans="1:22" x14ac:dyDescent="0.25">
      <c r="A9" s="7" t="s">
        <v>12</v>
      </c>
      <c r="B9" s="110">
        <v>3</v>
      </c>
      <c r="C9" s="179">
        <v>3</v>
      </c>
      <c r="D9" s="179">
        <v>23</v>
      </c>
      <c r="E9" s="179">
        <v>1985465</v>
      </c>
      <c r="G9" s="179">
        <v>23</v>
      </c>
      <c r="H9" s="179">
        <v>56</v>
      </c>
      <c r="I9" s="179">
        <v>1254785</v>
      </c>
      <c r="K9" s="179">
        <v>12</v>
      </c>
      <c r="L9" s="179">
        <v>27</v>
      </c>
      <c r="M9" s="179">
        <v>123632</v>
      </c>
      <c r="O9" s="180">
        <f ref="O9:O26" si="5" t="shared">D9+H9+L9</f>
        <v>106</v>
      </c>
      <c r="P9" s="180">
        <f si="0" t="shared"/>
        <v>3363882</v>
      </c>
      <c r="Q9" s="112">
        <v>2.9</v>
      </c>
      <c r="R9" s="112"/>
      <c r="S9" s="113">
        <f si="1" t="shared"/>
        <v>66.7</v>
      </c>
      <c r="T9" s="113">
        <f si="2" t="shared"/>
        <v>162.4</v>
      </c>
      <c r="U9" s="113">
        <f si="3" t="shared"/>
        <v>78.3</v>
      </c>
      <c r="V9" s="114">
        <f si="4" t="shared"/>
        <v>307.40000000000003</v>
      </c>
    </row>
    <row r="10" spans="1:22" x14ac:dyDescent="0.25">
      <c r="A10" s="7" t="s">
        <v>13</v>
      </c>
      <c r="B10" s="110">
        <v>4</v>
      </c>
      <c r="C10" s="179">
        <v>4</v>
      </c>
      <c r="D10" s="179">
        <v>45</v>
      </c>
      <c r="E10" s="179">
        <v>1568913</v>
      </c>
      <c r="G10" s="179">
        <v>12</v>
      </c>
      <c r="H10" s="179">
        <v>123</v>
      </c>
      <c r="I10" s="179">
        <v>147852369</v>
      </c>
      <c r="K10" s="179">
        <v>10</v>
      </c>
      <c r="L10" s="179">
        <v>24</v>
      </c>
      <c r="M10" s="179">
        <v>1246532</v>
      </c>
      <c r="O10" s="180">
        <f si="5" t="shared"/>
        <v>192</v>
      </c>
      <c r="P10" s="180">
        <f si="0" t="shared"/>
        <v>150667814</v>
      </c>
      <c r="Q10" s="112">
        <v>4</v>
      </c>
      <c r="R10" s="112"/>
      <c r="S10" s="113">
        <f si="1" t="shared"/>
        <v>180</v>
      </c>
      <c r="T10" s="113">
        <f si="2" t="shared"/>
        <v>492</v>
      </c>
      <c r="U10" s="113">
        <f si="3" t="shared"/>
        <v>96</v>
      </c>
      <c r="V10" s="114">
        <f si="4" t="shared"/>
        <v>768</v>
      </c>
    </row>
    <row r="11" spans="1:22" x14ac:dyDescent="0.25">
      <c r="A11" s="7" t="s">
        <v>14</v>
      </c>
      <c r="B11" s="110">
        <v>5</v>
      </c>
      <c r="C11" s="179">
        <v>0</v>
      </c>
      <c r="D11" s="179">
        <v>0</v>
      </c>
      <c r="E11" s="179">
        <v>0</v>
      </c>
      <c r="G11" s="179">
        <v>0</v>
      </c>
      <c r="H11" s="179">
        <v>0</v>
      </c>
      <c r="I11" s="179">
        <v>0</v>
      </c>
      <c r="K11" s="179">
        <v>0</v>
      </c>
      <c r="L11" s="179">
        <v>0</v>
      </c>
      <c r="M11" s="179">
        <v>0</v>
      </c>
      <c r="O11" s="180">
        <f si="5" t="shared"/>
        <v>0</v>
      </c>
      <c r="P11" s="180">
        <f si="0" t="shared"/>
        <v>0</v>
      </c>
      <c r="Q11" s="112">
        <v>4</v>
      </c>
      <c r="R11" s="112"/>
      <c r="S11" s="113">
        <f si="1" t="shared"/>
        <v>0</v>
      </c>
      <c r="T11" s="113">
        <f si="2" t="shared"/>
        <v>0</v>
      </c>
      <c r="U11" s="113">
        <f si="3" t="shared"/>
        <v>0</v>
      </c>
      <c r="V11" s="114">
        <f si="4" t="shared"/>
        <v>0</v>
      </c>
    </row>
    <row r="12" spans="1:22" x14ac:dyDescent="0.25">
      <c r="A12" s="7" t="s">
        <v>15</v>
      </c>
      <c r="B12" s="115" t="s">
        <v>59</v>
      </c>
      <c r="C12" s="179">
        <v>0</v>
      </c>
      <c r="D12" s="179">
        <v>0</v>
      </c>
      <c r="E12" s="179">
        <v>0</v>
      </c>
      <c r="G12" s="179">
        <v>0</v>
      </c>
      <c r="H12" s="179">
        <v>0</v>
      </c>
      <c r="I12" s="179">
        <v>0</v>
      </c>
      <c r="K12" s="179">
        <v>0</v>
      </c>
      <c r="L12" s="179">
        <v>0</v>
      </c>
      <c r="M12" s="179">
        <v>0</v>
      </c>
      <c r="O12" s="180">
        <f si="5" t="shared"/>
        <v>0</v>
      </c>
      <c r="P12" s="180">
        <f si="0" t="shared"/>
        <v>0</v>
      </c>
      <c r="Q12" s="112">
        <v>4</v>
      </c>
      <c r="R12" s="112"/>
      <c r="S12" s="113">
        <f si="1" t="shared"/>
        <v>0</v>
      </c>
      <c r="T12" s="113">
        <f si="2" t="shared"/>
        <v>0</v>
      </c>
      <c r="U12" s="113">
        <f si="3" t="shared"/>
        <v>0</v>
      </c>
      <c r="V12" s="114">
        <f si="4" t="shared"/>
        <v>0</v>
      </c>
    </row>
    <row r="13" spans="1:22" x14ac:dyDescent="0.25">
      <c r="A13" s="7" t="s">
        <v>16</v>
      </c>
      <c r="B13" s="116" t="s">
        <v>60</v>
      </c>
      <c r="C13" s="179">
        <v>0</v>
      </c>
      <c r="D13" s="179">
        <v>0</v>
      </c>
      <c r="E13" s="179">
        <v>0</v>
      </c>
      <c r="G13" s="179">
        <v>0</v>
      </c>
      <c r="H13" s="179">
        <v>0</v>
      </c>
      <c r="I13" s="179">
        <v>0</v>
      </c>
      <c r="K13" s="179">
        <v>0</v>
      </c>
      <c r="L13" s="179">
        <v>0</v>
      </c>
      <c r="M13" s="179">
        <v>0</v>
      </c>
      <c r="O13" s="180">
        <f si="5" t="shared"/>
        <v>0</v>
      </c>
      <c r="P13" s="180">
        <f si="0" t="shared"/>
        <v>0</v>
      </c>
      <c r="Q13" s="112">
        <v>5</v>
      </c>
      <c r="R13" s="112"/>
      <c r="S13" s="113">
        <f si="1" t="shared"/>
        <v>0</v>
      </c>
      <c r="T13" s="113">
        <f si="2" t="shared"/>
        <v>0</v>
      </c>
      <c r="U13" s="113">
        <f si="3" t="shared"/>
        <v>0</v>
      </c>
      <c r="V13" s="114">
        <f si="4" t="shared"/>
        <v>0</v>
      </c>
    </row>
    <row r="14" spans="1:22" x14ac:dyDescent="0.25">
      <c r="A14" s="7" t="s">
        <v>17</v>
      </c>
      <c r="B14" s="110" t="s">
        <v>18</v>
      </c>
      <c r="C14" s="179">
        <v>0</v>
      </c>
      <c r="D14" s="179">
        <v>0</v>
      </c>
      <c r="E14" s="179">
        <v>0</v>
      </c>
      <c r="G14" s="179">
        <v>0</v>
      </c>
      <c r="H14" s="179">
        <v>0</v>
      </c>
      <c r="I14" s="179">
        <v>0</v>
      </c>
      <c r="K14" s="179">
        <v>0</v>
      </c>
      <c r="L14" s="179">
        <v>0</v>
      </c>
      <c r="M14" s="179">
        <v>0</v>
      </c>
      <c r="O14" s="180">
        <f si="5" t="shared"/>
        <v>0</v>
      </c>
      <c r="P14" s="180">
        <f si="0" t="shared"/>
        <v>0</v>
      </c>
      <c r="Q14" s="112">
        <v>5</v>
      </c>
      <c r="R14" s="112"/>
      <c r="S14" s="113">
        <f si="1" t="shared"/>
        <v>0</v>
      </c>
      <c r="T14" s="113">
        <f si="2" t="shared"/>
        <v>0</v>
      </c>
      <c r="U14" s="113">
        <f si="3" t="shared"/>
        <v>0</v>
      </c>
      <c r="V14" s="114">
        <f si="4" t="shared"/>
        <v>0</v>
      </c>
    </row>
    <row r="15" spans="1:22" x14ac:dyDescent="0.25">
      <c r="A15" s="7" t="s">
        <v>19</v>
      </c>
      <c r="B15" s="110" t="s">
        <v>20</v>
      </c>
      <c r="C15" s="179">
        <v>0</v>
      </c>
      <c r="D15" s="179">
        <v>0</v>
      </c>
      <c r="E15" s="179">
        <v>0</v>
      </c>
      <c r="G15" s="179">
        <v>0</v>
      </c>
      <c r="H15" s="179">
        <v>0</v>
      </c>
      <c r="I15" s="179">
        <v>0</v>
      </c>
      <c r="K15" s="179">
        <v>0</v>
      </c>
      <c r="L15" s="179">
        <v>0</v>
      </c>
      <c r="M15" s="179">
        <v>0</v>
      </c>
      <c r="O15" s="180">
        <f si="5" t="shared"/>
        <v>0</v>
      </c>
      <c r="P15" s="180">
        <f si="0" t="shared"/>
        <v>0</v>
      </c>
      <c r="Q15" s="112">
        <v>8</v>
      </c>
      <c r="R15" s="117"/>
      <c r="S15" s="113">
        <f si="1" t="shared"/>
        <v>0</v>
      </c>
      <c r="T15" s="113">
        <f si="2" t="shared"/>
        <v>0</v>
      </c>
      <c r="U15" s="113">
        <f si="3" t="shared"/>
        <v>0</v>
      </c>
      <c r="V15" s="113">
        <f si="4" t="shared"/>
        <v>0</v>
      </c>
    </row>
    <row r="16" spans="1:22" x14ac:dyDescent="0.25">
      <c r="A16" s="7" t="s">
        <v>21</v>
      </c>
      <c r="B16" s="110" t="s">
        <v>22</v>
      </c>
      <c r="C16" s="179">
        <v>0</v>
      </c>
      <c r="D16" s="179">
        <v>0</v>
      </c>
      <c r="E16" s="179">
        <v>0</v>
      </c>
      <c r="G16" s="179">
        <v>0</v>
      </c>
      <c r="H16" s="179">
        <v>0</v>
      </c>
      <c r="I16" s="179">
        <v>0</v>
      </c>
      <c r="K16" s="179">
        <v>0</v>
      </c>
      <c r="L16" s="179">
        <v>0</v>
      </c>
      <c r="M16" s="179">
        <v>0</v>
      </c>
      <c r="O16" s="180">
        <f si="5" t="shared"/>
        <v>0</v>
      </c>
      <c r="P16" s="180">
        <f si="0" t="shared"/>
        <v>0</v>
      </c>
      <c r="Q16" s="112">
        <v>12</v>
      </c>
      <c r="R16" s="117"/>
      <c r="S16" s="113">
        <f si="1" t="shared"/>
        <v>0</v>
      </c>
      <c r="T16" s="113">
        <f si="2" t="shared"/>
        <v>0</v>
      </c>
      <c r="U16" s="113">
        <f si="3" t="shared"/>
        <v>0</v>
      </c>
      <c r="V16" s="113">
        <f si="4" t="shared"/>
        <v>0</v>
      </c>
    </row>
    <row r="17" spans="1:22" x14ac:dyDescent="0.25">
      <c r="A17" s="7" t="s">
        <v>23</v>
      </c>
      <c r="B17" s="110" t="s">
        <v>24</v>
      </c>
      <c r="C17" s="179">
        <v>5</v>
      </c>
      <c r="D17" s="179">
        <v>2</v>
      </c>
      <c r="E17" s="179">
        <v>1236589</v>
      </c>
      <c r="G17" s="179">
        <v>15</v>
      </c>
      <c r="H17" s="179">
        <v>2</v>
      </c>
      <c r="I17" s="179">
        <v>12365987</v>
      </c>
      <c r="K17" s="179">
        <v>5</v>
      </c>
      <c r="L17" s="179">
        <v>2</v>
      </c>
      <c r="M17" s="179">
        <v>154895</v>
      </c>
      <c r="O17" s="180">
        <f si="5" t="shared"/>
        <v>6</v>
      </c>
      <c r="P17" s="180">
        <f si="0" t="shared"/>
        <v>13757471</v>
      </c>
      <c r="Q17" s="112">
        <v>18</v>
      </c>
      <c r="R17" s="117"/>
      <c r="S17" s="113">
        <f si="1" t="shared"/>
        <v>36</v>
      </c>
      <c r="T17" s="113">
        <f si="2" t="shared"/>
        <v>36</v>
      </c>
      <c r="U17" s="113">
        <f si="3" t="shared"/>
        <v>36</v>
      </c>
      <c r="V17" s="113">
        <f si="4" t="shared"/>
        <v>108</v>
      </c>
    </row>
    <row r="18" spans="1:22" x14ac:dyDescent="0.25">
      <c r="A18" s="7" t="s">
        <v>25</v>
      </c>
      <c r="B18" s="110" t="s">
        <v>26</v>
      </c>
      <c r="C18" s="179">
        <v>0</v>
      </c>
      <c r="D18" s="179">
        <v>0</v>
      </c>
      <c r="E18" s="179">
        <v>0</v>
      </c>
      <c r="G18" s="179">
        <v>0</v>
      </c>
      <c r="H18" s="179">
        <v>0</v>
      </c>
      <c r="I18" s="179">
        <v>0</v>
      </c>
      <c r="K18" s="179">
        <v>0</v>
      </c>
      <c r="L18" s="179">
        <v>0</v>
      </c>
      <c r="M18" s="179">
        <v>0</v>
      </c>
      <c r="O18" s="180">
        <f si="5" t="shared"/>
        <v>0</v>
      </c>
      <c r="P18" s="180">
        <f si="0" t="shared"/>
        <v>0</v>
      </c>
      <c r="Q18" s="112">
        <v>25</v>
      </c>
      <c r="R18" s="117"/>
      <c r="S18" s="113">
        <f si="1" t="shared"/>
        <v>0</v>
      </c>
      <c r="T18" s="113">
        <f si="2" t="shared"/>
        <v>0</v>
      </c>
      <c r="U18" s="113">
        <f si="3" t="shared"/>
        <v>0</v>
      </c>
      <c r="V18" s="113">
        <f si="4" t="shared"/>
        <v>0</v>
      </c>
    </row>
    <row r="19" spans="1:22" x14ac:dyDescent="0.25">
      <c r="A19" s="7" t="s">
        <v>27</v>
      </c>
      <c r="B19" s="110" t="s">
        <v>28</v>
      </c>
      <c r="C19" s="179">
        <v>0</v>
      </c>
      <c r="D19" s="179">
        <v>0</v>
      </c>
      <c r="E19" s="179">
        <v>0</v>
      </c>
      <c r="G19" s="179">
        <v>0</v>
      </c>
      <c r="H19" s="179">
        <v>0</v>
      </c>
      <c r="I19" s="179">
        <v>0</v>
      </c>
      <c r="K19" s="179">
        <v>0</v>
      </c>
      <c r="L19" s="179">
        <v>0</v>
      </c>
      <c r="M19" s="179">
        <v>0</v>
      </c>
      <c r="O19" s="180">
        <f si="5" t="shared"/>
        <v>0</v>
      </c>
      <c r="P19" s="180">
        <f si="0" t="shared"/>
        <v>0</v>
      </c>
      <c r="Q19" s="112">
        <v>35</v>
      </c>
      <c r="R19" s="117"/>
      <c r="S19" s="113">
        <f si="1" t="shared"/>
        <v>0</v>
      </c>
      <c r="T19" s="113">
        <f si="2" t="shared"/>
        <v>0</v>
      </c>
      <c r="U19" s="113">
        <f si="3" t="shared"/>
        <v>0</v>
      </c>
      <c r="V19" s="113">
        <f si="4" t="shared"/>
        <v>0</v>
      </c>
    </row>
    <row r="20" spans="1:22" x14ac:dyDescent="0.25">
      <c r="A20" s="7" t="s">
        <v>29</v>
      </c>
      <c r="B20" s="110" t="s">
        <v>30</v>
      </c>
      <c r="C20" s="179">
        <v>0</v>
      </c>
      <c r="D20" s="179">
        <v>0</v>
      </c>
      <c r="E20" s="179">
        <v>0</v>
      </c>
      <c r="G20" s="179">
        <v>0</v>
      </c>
      <c r="H20" s="179">
        <v>0</v>
      </c>
      <c r="I20" s="179">
        <v>0</v>
      </c>
      <c r="K20" s="179">
        <v>0</v>
      </c>
      <c r="L20" s="179">
        <v>0</v>
      </c>
      <c r="M20" s="179">
        <v>0</v>
      </c>
      <c r="O20" s="180">
        <f si="5" t="shared"/>
        <v>0</v>
      </c>
      <c r="P20" s="180">
        <f si="0" t="shared"/>
        <v>0</v>
      </c>
      <c r="Q20" s="112">
        <v>45</v>
      </c>
      <c r="R20" s="117"/>
      <c r="S20" s="113">
        <f si="1" t="shared"/>
        <v>0</v>
      </c>
      <c r="T20" s="113">
        <f si="2" t="shared"/>
        <v>0</v>
      </c>
      <c r="U20" s="113">
        <f si="3" t="shared"/>
        <v>0</v>
      </c>
      <c r="V20" s="113">
        <f si="4" t="shared"/>
        <v>0</v>
      </c>
    </row>
    <row r="21" spans="1:22" x14ac:dyDescent="0.25">
      <c r="A21" s="7" t="s">
        <v>31</v>
      </c>
      <c r="B21" s="110" t="s">
        <v>32</v>
      </c>
      <c r="C21" s="179">
        <v>0</v>
      </c>
      <c r="D21" s="179">
        <v>0</v>
      </c>
      <c r="E21" s="179">
        <v>0</v>
      </c>
      <c r="G21" s="179">
        <v>0</v>
      </c>
      <c r="H21" s="179">
        <v>0</v>
      </c>
      <c r="I21" s="179">
        <v>0</v>
      </c>
      <c r="K21" s="179">
        <v>0</v>
      </c>
      <c r="L21" s="179">
        <v>0</v>
      </c>
      <c r="M21" s="179">
        <v>0</v>
      </c>
      <c r="O21" s="180">
        <f si="5" t="shared"/>
        <v>0</v>
      </c>
      <c r="P21" s="180">
        <f si="0" t="shared"/>
        <v>0</v>
      </c>
      <c r="Q21" s="112">
        <v>55</v>
      </c>
      <c r="R21" s="117"/>
      <c r="S21" s="113">
        <f si="1" t="shared"/>
        <v>0</v>
      </c>
      <c r="T21" s="113">
        <f si="2" t="shared"/>
        <v>0</v>
      </c>
      <c r="U21" s="113">
        <f si="3" t="shared"/>
        <v>0</v>
      </c>
      <c r="V21" s="113">
        <f si="4" t="shared"/>
        <v>0</v>
      </c>
    </row>
    <row r="22" spans="1:22" x14ac:dyDescent="0.25">
      <c r="A22" s="7" t="s">
        <v>33</v>
      </c>
      <c r="B22" s="110" t="s">
        <v>34</v>
      </c>
      <c r="C22" s="179">
        <v>4</v>
      </c>
      <c r="D22" s="179">
        <v>34</v>
      </c>
      <c r="E22" s="179">
        <v>2143145</v>
      </c>
      <c r="G22" s="179">
        <v>2</v>
      </c>
      <c r="H22" s="179">
        <v>34</v>
      </c>
      <c r="I22" s="179">
        <v>12562132</v>
      </c>
      <c r="K22" s="179">
        <v>4</v>
      </c>
      <c r="L22" s="179">
        <v>34</v>
      </c>
      <c r="M22" s="179">
        <v>3658965</v>
      </c>
      <c r="O22" s="180">
        <f si="5" t="shared"/>
        <v>102</v>
      </c>
      <c r="P22" s="180">
        <f si="0" t="shared"/>
        <v>18364242</v>
      </c>
      <c r="Q22" s="112">
        <v>65</v>
      </c>
      <c r="R22" s="117"/>
      <c r="S22" s="113">
        <f si="1" t="shared"/>
        <v>2210</v>
      </c>
      <c r="T22" s="113">
        <f si="2" t="shared"/>
        <v>2210</v>
      </c>
      <c r="U22" s="113">
        <f si="3" t="shared"/>
        <v>2210</v>
      </c>
      <c r="V22" s="113">
        <f si="4" t="shared"/>
        <v>6630</v>
      </c>
    </row>
    <row r="23" spans="1:22" x14ac:dyDescent="0.25">
      <c r="A23" s="7" t="s">
        <v>35</v>
      </c>
      <c r="B23" s="110" t="s">
        <v>36</v>
      </c>
      <c r="C23" s="179">
        <v>4</v>
      </c>
      <c r="D23" s="179">
        <v>54</v>
      </c>
      <c r="E23" s="179">
        <v>214316</v>
      </c>
      <c r="G23" s="179">
        <v>4</v>
      </c>
      <c r="H23" s="179">
        <v>54</v>
      </c>
      <c r="I23" s="179">
        <v>5643213</v>
      </c>
      <c r="K23" s="179">
        <v>4</v>
      </c>
      <c r="L23" s="179">
        <v>54</v>
      </c>
      <c r="M23" s="179">
        <v>2587415</v>
      </c>
      <c r="O23" s="180">
        <f si="5" t="shared"/>
        <v>162</v>
      </c>
      <c r="P23" s="180">
        <f si="0" t="shared"/>
        <v>8444944</v>
      </c>
      <c r="Q23" s="112">
        <v>75</v>
      </c>
      <c r="R23" s="117"/>
      <c r="S23" s="113">
        <f si="1" t="shared"/>
        <v>4050</v>
      </c>
      <c r="T23" s="113">
        <f si="2" t="shared"/>
        <v>4050</v>
      </c>
      <c r="U23" s="113">
        <f si="3" t="shared"/>
        <v>4050</v>
      </c>
      <c r="V23" s="113">
        <f si="4" t="shared"/>
        <v>12150</v>
      </c>
    </row>
    <row r="24" spans="1:22" x14ac:dyDescent="0.25">
      <c r="A24" s="7" t="s">
        <v>37</v>
      </c>
      <c r="B24" s="110" t="s">
        <v>38</v>
      </c>
      <c r="C24" s="179">
        <v>3</v>
      </c>
      <c r="D24" s="179">
        <v>25</v>
      </c>
      <c r="E24" s="179">
        <v>16543158</v>
      </c>
      <c r="G24" s="179">
        <v>3</v>
      </c>
      <c r="H24" s="179">
        <v>25</v>
      </c>
      <c r="I24" s="179">
        <v>16543158</v>
      </c>
      <c r="K24" s="179">
        <v>3</v>
      </c>
      <c r="L24" s="179">
        <v>25</v>
      </c>
      <c r="M24" s="179">
        <v>156832</v>
      </c>
      <c r="O24" s="180">
        <f si="5" t="shared"/>
        <v>75</v>
      </c>
      <c r="P24" s="180">
        <f si="0" t="shared"/>
        <v>33243148</v>
      </c>
      <c r="Q24" s="112">
        <v>85</v>
      </c>
      <c r="R24" s="117"/>
      <c r="S24" s="113">
        <f si="1" t="shared"/>
        <v>2125</v>
      </c>
      <c r="T24" s="113">
        <f si="2" t="shared"/>
        <v>2125</v>
      </c>
      <c r="U24" s="113">
        <f si="3" t="shared"/>
        <v>2125</v>
      </c>
      <c r="V24" s="113">
        <f si="4" t="shared"/>
        <v>6375</v>
      </c>
    </row>
    <row customHeight="1" ht="60" r="25" spans="1:22" x14ac:dyDescent="0.25">
      <c r="A25" s="118" t="s">
        <v>88</v>
      </c>
      <c r="B25" s="119" t="s">
        <v>89</v>
      </c>
      <c r="C25" s="179">
        <v>125</v>
      </c>
      <c r="D25" s="179">
        <v>158</v>
      </c>
      <c r="E25" s="179">
        <v>122</v>
      </c>
      <c r="G25" s="179">
        <v>148</v>
      </c>
      <c r="H25" s="179">
        <v>256</v>
      </c>
      <c r="I25" s="179">
        <v>147</v>
      </c>
      <c r="K25" s="179">
        <v>123</v>
      </c>
      <c r="L25" s="179">
        <v>189</v>
      </c>
      <c r="M25" s="179">
        <v>128</v>
      </c>
      <c r="O25" s="180">
        <f si="5" t="shared"/>
        <v>603</v>
      </c>
      <c r="P25" s="180">
        <f si="0" t="shared"/>
        <v>397</v>
      </c>
      <c r="Q25" s="120">
        <v>0</v>
      </c>
      <c r="R25" s="117"/>
      <c r="S25" s="113">
        <f si="1" t="shared"/>
        <v>0</v>
      </c>
      <c r="T25" s="113">
        <f si="2" t="shared"/>
        <v>0</v>
      </c>
      <c r="U25" s="113">
        <f si="3" t="shared"/>
        <v>0</v>
      </c>
      <c r="V25" s="113">
        <f si="4" t="shared"/>
        <v>0</v>
      </c>
    </row>
    <row customHeight="1" ht="60" r="26" spans="1:22" x14ac:dyDescent="0.25">
      <c r="A26" s="118" t="s">
        <v>90</v>
      </c>
      <c r="B26" s="119" t="s">
        <v>91</v>
      </c>
      <c r="C26" s="179">
        <v>147</v>
      </c>
      <c r="D26" s="179">
        <v>159</v>
      </c>
      <c r="E26" s="179">
        <v>123</v>
      </c>
      <c r="G26" s="179">
        <v>169</v>
      </c>
      <c r="H26" s="179">
        <v>167</v>
      </c>
      <c r="I26" s="179">
        <v>135</v>
      </c>
      <c r="K26" s="179">
        <v>129</v>
      </c>
      <c r="L26" s="179">
        <v>148</v>
      </c>
      <c r="M26" s="179">
        <v>165</v>
      </c>
      <c r="O26" s="180">
        <f si="5" t="shared"/>
        <v>474</v>
      </c>
      <c r="P26" s="180">
        <f>E26+I26+M26</f>
        <v>423</v>
      </c>
      <c r="Q26" s="121">
        <v>1.5E-3</v>
      </c>
      <c r="R26" s="117"/>
      <c r="S26" s="113">
        <f>Q26*E26</f>
        <v>0.1845</v>
      </c>
      <c r="T26" s="113">
        <f>Q26*I26</f>
        <v>0.20250000000000001</v>
      </c>
      <c r="U26" s="113">
        <f>Q26*M26</f>
        <v>0.2475</v>
      </c>
      <c r="V26" s="113">
        <f si="4" t="shared"/>
        <v>0.63450000000000006</v>
      </c>
    </row>
    <row r="27" spans="1:22" x14ac:dyDescent="0.25">
      <c r="A27" s="8" t="s">
        <v>39</v>
      </c>
      <c r="B27" s="7" t="s">
        <v>2</v>
      </c>
      <c r="C27" s="111">
        <f>SUM(C7:C26)</f>
        <v>305</v>
      </c>
      <c r="D27" s="111">
        <f>SUM(D7:D26)</f>
        <v>529</v>
      </c>
      <c r="E27" s="111">
        <f>SUM(E7:E26)</f>
        <v>38254176</v>
      </c>
      <c r="G27" s="122">
        <f>SUM(G7:G24)</f>
        <v>83</v>
      </c>
      <c r="H27" s="122">
        <f ref="H27:I27" si="6" t="shared">SUM(H7:H24)</f>
        <v>318</v>
      </c>
      <c r="I27" s="111">
        <f si="6" t="shared"/>
        <v>210784940</v>
      </c>
      <c r="K27" s="111">
        <f>SUM(K7:K26)</f>
        <v>355</v>
      </c>
      <c r="L27" s="111">
        <f>SUM(L7:L26)</f>
        <v>579</v>
      </c>
      <c r="M27" s="111">
        <f>SUM(M7:M26)</f>
        <v>11197507</v>
      </c>
      <c r="O27" s="111">
        <f ref="O27:P27" si="7" t="shared">D27+H27+L27</f>
        <v>1426</v>
      </c>
      <c r="P27" s="111">
        <f si="7" t="shared"/>
        <v>260236623</v>
      </c>
      <c r="Q27" s="123" t="s">
        <v>92</v>
      </c>
      <c r="R27" s="117"/>
      <c r="S27" s="124">
        <f>SUM(S7:S26)</f>
        <v>8751.9844999999987</v>
      </c>
      <c r="T27" s="124">
        <f ref="T27:V27" si="8" t="shared">SUM(T7:T26)</f>
        <v>9145.2024999999994</v>
      </c>
      <c r="U27" s="124">
        <f si="8" t="shared"/>
        <v>8815.9475000000002</v>
      </c>
      <c r="V27" s="124">
        <f si="8" t="shared"/>
        <v>26713.1345</v>
      </c>
    </row>
    <row r="28" spans="1:22" x14ac:dyDescent="0.25">
      <c r="A28" s="8"/>
      <c r="B28" s="7"/>
      <c r="Q28" s="102"/>
      <c r="R28" s="102"/>
    </row>
    <row r="29" spans="1:22" x14ac:dyDescent="0.25">
      <c r="A29" s="5" t="s">
        <v>40</v>
      </c>
      <c r="Q29" s="102"/>
      <c r="R29" s="102"/>
    </row>
    <row r="30" spans="1:22" x14ac:dyDescent="0.25">
      <c r="A30" s="201" t="s">
        <v>41</v>
      </c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102"/>
      <c r="R30" s="102"/>
    </row>
    <row customHeight="1" ht="15" r="31" spans="1:22" x14ac:dyDescent="0.25">
      <c r="A31" s="103" t="s">
        <v>2</v>
      </c>
      <c r="B31" s="103" t="s">
        <v>2</v>
      </c>
      <c r="C31" s="204" t="s">
        <v>3</v>
      </c>
      <c r="D31" s="204"/>
      <c r="E31" s="204"/>
      <c r="F31" s="103" t="s">
        <v>2</v>
      </c>
      <c r="G31" s="204" t="s">
        <v>4</v>
      </c>
      <c r="H31" s="204"/>
      <c r="I31" s="204"/>
      <c r="J31" s="103" t="s">
        <v>2</v>
      </c>
      <c r="K31" s="204" t="s">
        <v>5</v>
      </c>
      <c r="L31" s="204"/>
      <c r="M31" s="204"/>
      <c r="N31" s="103" t="s">
        <v>2</v>
      </c>
      <c r="O31" s="204" t="s">
        <v>6</v>
      </c>
      <c r="P31" s="204"/>
      <c r="Q31" s="104"/>
      <c r="R31" s="104"/>
      <c r="S31" s="105"/>
      <c r="T31" s="105"/>
      <c r="U31" s="105"/>
      <c r="V31" s="105"/>
    </row>
    <row ht="45" r="32" spans="1:22" x14ac:dyDescent="0.25">
      <c r="A32" s="106" t="s">
        <v>2</v>
      </c>
      <c r="B32" s="6" t="s">
        <v>7</v>
      </c>
      <c r="C32" s="6" t="s">
        <v>63</v>
      </c>
      <c r="D32" s="6" t="s">
        <v>64</v>
      </c>
      <c r="E32" s="6" t="s">
        <v>65</v>
      </c>
      <c r="F32" s="103" t="s">
        <v>2</v>
      </c>
      <c r="G32" s="6" t="s">
        <v>63</v>
      </c>
      <c r="H32" s="6" t="s">
        <v>64</v>
      </c>
      <c r="I32" s="6" t="s">
        <v>65</v>
      </c>
      <c r="J32" s="103" t="s">
        <v>2</v>
      </c>
      <c r="K32" s="6" t="s">
        <v>63</v>
      </c>
      <c r="L32" s="6" t="s">
        <v>64</v>
      </c>
      <c r="M32" s="6" t="s">
        <v>65</v>
      </c>
      <c r="N32" s="103" t="s">
        <v>2</v>
      </c>
      <c r="O32" s="6" t="s">
        <v>66</v>
      </c>
      <c r="P32" s="6" t="s">
        <v>65</v>
      </c>
      <c r="Q32" s="107" t="s">
        <v>86</v>
      </c>
      <c r="R32" s="104"/>
      <c r="S32" s="109" t="s">
        <v>3</v>
      </c>
      <c r="T32" s="109" t="s">
        <v>4</v>
      </c>
      <c r="U32" s="109" t="s">
        <v>5</v>
      </c>
      <c r="V32" s="109" t="s">
        <v>87</v>
      </c>
    </row>
    <row r="33" spans="1:22" x14ac:dyDescent="0.25">
      <c r="A33" s="7" t="s">
        <v>10</v>
      </c>
      <c r="B33" s="110">
        <v>1</v>
      </c>
      <c r="C33" s="179">
        <v>300</v>
      </c>
      <c r="D33" s="179">
        <v>200</v>
      </c>
      <c r="E33" s="179">
        <v>123456</v>
      </c>
      <c r="G33" s="179">
        <v>412</v>
      </c>
      <c r="H33" s="179">
        <v>874</v>
      </c>
      <c r="I33" s="179">
        <v>12348643</v>
      </c>
      <c r="K33" s="179">
        <v>233</v>
      </c>
      <c r="L33" s="179">
        <v>411</v>
      </c>
      <c r="M33" s="179">
        <v>123463</v>
      </c>
      <c r="O33" s="111">
        <f ref="O33:P48" si="9" t="shared">D33+H33+L33</f>
        <v>1485</v>
      </c>
      <c r="P33" s="111">
        <f si="9" t="shared"/>
        <v>12595562</v>
      </c>
      <c r="Q33" s="112">
        <v>2</v>
      </c>
      <c r="R33" s="102"/>
      <c r="S33" s="126">
        <f>Q33*D33</f>
        <v>400</v>
      </c>
      <c r="T33" s="126">
        <f>Q33*H33</f>
        <v>1748</v>
      </c>
      <c r="U33" s="126">
        <f>Q33*L33</f>
        <v>822</v>
      </c>
      <c r="V33" s="126">
        <f>SUM(S33:U33)</f>
        <v>2970</v>
      </c>
    </row>
    <row r="34" spans="1:22" x14ac:dyDescent="0.25">
      <c r="A34" s="7" t="s">
        <v>11</v>
      </c>
      <c r="B34" s="110">
        <v>2</v>
      </c>
      <c r="C34" s="179">
        <v>200</v>
      </c>
      <c r="D34" s="179">
        <v>300</v>
      </c>
      <c r="E34" s="179">
        <v>654798</v>
      </c>
      <c r="G34" s="179">
        <v>150</v>
      </c>
      <c r="H34" s="179">
        <v>566</v>
      </c>
      <c r="I34" s="179">
        <v>1354316</v>
      </c>
      <c r="K34" s="179">
        <v>123</v>
      </c>
      <c r="L34" s="179">
        <v>231</v>
      </c>
      <c r="M34" s="179">
        <v>149643</v>
      </c>
      <c r="O34" s="180">
        <f si="9" t="shared"/>
        <v>1097</v>
      </c>
      <c r="P34" s="180">
        <f si="9" t="shared"/>
        <v>2158757</v>
      </c>
      <c r="Q34" s="112">
        <v>2</v>
      </c>
      <c r="R34" s="102"/>
      <c r="S34" s="126">
        <f ref="S34:S51" si="10" t="shared">Q34*D34</f>
        <v>600</v>
      </c>
      <c r="T34" s="126">
        <f ref="T34:T51" si="11" t="shared">Q34*H34</f>
        <v>1132</v>
      </c>
      <c r="U34" s="126">
        <f ref="U34:U51" si="12" t="shared">Q34*L34</f>
        <v>462</v>
      </c>
      <c r="V34" s="126">
        <f ref="V34:V52" si="13" t="shared">SUM(S34:U34)</f>
        <v>2194</v>
      </c>
    </row>
    <row r="35" spans="1:22" x14ac:dyDescent="0.25">
      <c r="A35" s="7" t="s">
        <v>12</v>
      </c>
      <c r="B35" s="110">
        <v>3</v>
      </c>
      <c r="C35" s="179">
        <v>100</v>
      </c>
      <c r="D35" s="179">
        <v>156</v>
      </c>
      <c r="E35" s="179">
        <v>5231621</v>
      </c>
      <c r="G35" s="179">
        <v>35</v>
      </c>
      <c r="H35" s="179">
        <v>24</v>
      </c>
      <c r="I35" s="179">
        <v>1346431</v>
      </c>
      <c r="K35" s="179">
        <v>158</v>
      </c>
      <c r="L35" s="179">
        <v>300</v>
      </c>
      <c r="M35" s="179">
        <v>1341613</v>
      </c>
      <c r="O35" s="180">
        <f si="9" t="shared"/>
        <v>480</v>
      </c>
      <c r="P35" s="180">
        <f si="9" t="shared"/>
        <v>7919665</v>
      </c>
      <c r="Q35" s="112">
        <v>2</v>
      </c>
      <c r="R35" s="102"/>
      <c r="S35" s="126">
        <f si="10" t="shared"/>
        <v>312</v>
      </c>
      <c r="T35" s="126">
        <f si="11" t="shared"/>
        <v>48</v>
      </c>
      <c r="U35" s="126">
        <f si="12" t="shared"/>
        <v>600</v>
      </c>
      <c r="V35" s="126">
        <f si="13" t="shared"/>
        <v>960</v>
      </c>
    </row>
    <row r="36" spans="1:22" x14ac:dyDescent="0.25">
      <c r="A36" s="7" t="s">
        <v>13</v>
      </c>
      <c r="B36" s="110">
        <v>4</v>
      </c>
      <c r="C36" s="179">
        <v>52</v>
      </c>
      <c r="D36" s="179">
        <v>25</v>
      </c>
      <c r="E36" s="179">
        <v>5645232</v>
      </c>
      <c r="G36" s="179">
        <v>13</v>
      </c>
      <c r="H36" s="179">
        <v>23</v>
      </c>
      <c r="I36" s="179">
        <v>124163</v>
      </c>
      <c r="K36" s="179">
        <v>12</v>
      </c>
      <c r="L36" s="179">
        <v>60</v>
      </c>
      <c r="M36" s="179">
        <v>26461</v>
      </c>
      <c r="O36" s="180">
        <f si="9" t="shared"/>
        <v>108</v>
      </c>
      <c r="P36" s="180">
        <f si="9" t="shared"/>
        <v>5795856</v>
      </c>
      <c r="Q36" s="112">
        <v>2.9</v>
      </c>
      <c r="R36" s="102"/>
      <c r="S36" s="126">
        <f si="10" t="shared"/>
        <v>72.5</v>
      </c>
      <c r="T36" s="126">
        <f si="11" t="shared"/>
        <v>66.7</v>
      </c>
      <c r="U36" s="126">
        <f si="12" t="shared"/>
        <v>174</v>
      </c>
      <c r="V36" s="126">
        <f si="13" t="shared"/>
        <v>313.2</v>
      </c>
    </row>
    <row r="37" spans="1:22" x14ac:dyDescent="0.25">
      <c r="A37" s="7" t="s">
        <v>14</v>
      </c>
      <c r="B37" s="110">
        <v>5</v>
      </c>
      <c r="C37" s="179">
        <v>31</v>
      </c>
      <c r="D37" s="179">
        <v>36</v>
      </c>
      <c r="E37" s="179">
        <v>4361654</v>
      </c>
      <c r="G37" s="179">
        <v>15</v>
      </c>
      <c r="H37" s="179">
        <v>24</v>
      </c>
      <c r="I37" s="179">
        <v>13546131</v>
      </c>
      <c r="K37" s="179">
        <v>35</v>
      </c>
      <c r="L37" s="179">
        <v>90</v>
      </c>
      <c r="M37" s="179">
        <v>3163461</v>
      </c>
      <c r="O37" s="180">
        <f si="9" t="shared"/>
        <v>150</v>
      </c>
      <c r="P37" s="180">
        <f si="9" t="shared"/>
        <v>21071246</v>
      </c>
      <c r="Q37" s="112">
        <v>2.9</v>
      </c>
      <c r="R37" s="102"/>
      <c r="S37" s="126">
        <f si="10" t="shared"/>
        <v>104.39999999999999</v>
      </c>
      <c r="T37" s="126">
        <f si="11" t="shared"/>
        <v>69.599999999999994</v>
      </c>
      <c r="U37" s="126">
        <f si="12" t="shared"/>
        <v>261</v>
      </c>
      <c r="V37" s="126">
        <f si="13" t="shared"/>
        <v>435</v>
      </c>
    </row>
    <row r="38" spans="1:22" x14ac:dyDescent="0.25">
      <c r="A38" s="7" t="s">
        <v>15</v>
      </c>
      <c r="B38" s="115" t="s">
        <v>61</v>
      </c>
      <c r="C38" s="179">
        <v>63</v>
      </c>
      <c r="D38" s="179">
        <v>45</v>
      </c>
      <c r="E38" s="179">
        <v>1354563</v>
      </c>
      <c r="G38" s="179">
        <v>65</v>
      </c>
      <c r="H38" s="179">
        <v>120</v>
      </c>
      <c r="I38" s="179">
        <v>16543613</v>
      </c>
      <c r="K38" s="179">
        <v>13</v>
      </c>
      <c r="L38" s="179">
        <v>24</v>
      </c>
      <c r="M38" s="179">
        <v>413164</v>
      </c>
      <c r="O38" s="180">
        <f si="9" t="shared"/>
        <v>189</v>
      </c>
      <c r="P38" s="180">
        <f si="9" t="shared"/>
        <v>18311340</v>
      </c>
      <c r="Q38" s="112">
        <v>2.9</v>
      </c>
      <c r="R38" s="102"/>
      <c r="S38" s="126">
        <f si="10" t="shared"/>
        <v>130.5</v>
      </c>
      <c r="T38" s="126">
        <f si="11" t="shared"/>
        <v>348</v>
      </c>
      <c r="U38" s="126">
        <f si="12" t="shared"/>
        <v>69.599999999999994</v>
      </c>
      <c r="V38" s="126">
        <f si="13" t="shared"/>
        <v>548.1</v>
      </c>
    </row>
    <row r="39" spans="1:22" x14ac:dyDescent="0.25">
      <c r="A39" s="7" t="s">
        <v>16</v>
      </c>
      <c r="B39" s="116" t="s">
        <v>62</v>
      </c>
      <c r="C39" s="179">
        <v>16</v>
      </c>
      <c r="D39" s="179">
        <v>21</v>
      </c>
      <c r="E39" s="179">
        <v>121513</v>
      </c>
      <c r="G39" s="179">
        <v>15</v>
      </c>
      <c r="H39" s="179">
        <v>32</v>
      </c>
      <c r="I39" s="179">
        <v>13131643</v>
      </c>
      <c r="K39" s="179">
        <v>16</v>
      </c>
      <c r="L39" s="179">
        <v>32</v>
      </c>
      <c r="M39" s="179">
        <v>158633</v>
      </c>
      <c r="O39" s="180">
        <f si="9" t="shared"/>
        <v>85</v>
      </c>
      <c r="P39" s="180">
        <f si="9" t="shared"/>
        <v>13411789</v>
      </c>
      <c r="Q39" s="112">
        <v>4</v>
      </c>
      <c r="R39" s="102"/>
      <c r="S39" s="126">
        <f si="10" t="shared"/>
        <v>84</v>
      </c>
      <c r="T39" s="126">
        <f si="11" t="shared"/>
        <v>128</v>
      </c>
      <c r="U39" s="126">
        <f si="12" t="shared"/>
        <v>128</v>
      </c>
      <c r="V39" s="126">
        <f si="13" t="shared"/>
        <v>340</v>
      </c>
    </row>
    <row r="40" spans="1:22" x14ac:dyDescent="0.25">
      <c r="A40" s="7" t="s">
        <v>17</v>
      </c>
      <c r="B40" s="110" t="s">
        <v>18</v>
      </c>
      <c r="C40" s="179">
        <v>5</v>
      </c>
      <c r="D40" s="179">
        <v>36</v>
      </c>
      <c r="E40" s="179">
        <v>1234564</v>
      </c>
      <c r="G40" s="179">
        <v>3</v>
      </c>
      <c r="H40" s="179">
        <v>10</v>
      </c>
      <c r="I40" s="179">
        <v>13131316</v>
      </c>
      <c r="K40" s="179">
        <v>65</v>
      </c>
      <c r="L40" s="179">
        <v>90</v>
      </c>
      <c r="M40" s="179">
        <v>136543</v>
      </c>
      <c r="O40" s="180">
        <f si="9" t="shared"/>
        <v>136</v>
      </c>
      <c r="P40" s="180">
        <f si="9" t="shared"/>
        <v>14502423</v>
      </c>
      <c r="Q40" s="112">
        <v>4</v>
      </c>
      <c r="R40" s="102"/>
      <c r="S40" s="126">
        <f si="10" t="shared"/>
        <v>144</v>
      </c>
      <c r="T40" s="126">
        <f si="11" t="shared"/>
        <v>40</v>
      </c>
      <c r="U40" s="126">
        <f si="12" t="shared"/>
        <v>360</v>
      </c>
      <c r="V40" s="126">
        <f si="13" t="shared"/>
        <v>544</v>
      </c>
    </row>
    <row r="41" spans="1:22" x14ac:dyDescent="0.25">
      <c r="A41" s="7" t="s">
        <v>19</v>
      </c>
      <c r="B41" s="110" t="s">
        <v>20</v>
      </c>
      <c r="C41" s="179">
        <v>2</v>
      </c>
      <c r="D41" s="179">
        <v>1</v>
      </c>
      <c r="E41" s="179">
        <v>1313213</v>
      </c>
      <c r="G41" s="179">
        <v>1</v>
      </c>
      <c r="H41" s="179">
        <v>1</v>
      </c>
      <c r="I41" s="179">
        <v>1646466</v>
      </c>
      <c r="K41" s="179">
        <v>1</v>
      </c>
      <c r="L41" s="179">
        <v>1</v>
      </c>
      <c r="M41" s="179">
        <v>31643</v>
      </c>
      <c r="O41" s="180">
        <f si="9" t="shared"/>
        <v>3</v>
      </c>
      <c r="P41" s="180">
        <f si="9" t="shared"/>
        <v>2991322</v>
      </c>
      <c r="Q41" s="112">
        <v>6</v>
      </c>
      <c r="R41" s="102"/>
      <c r="S41" s="126">
        <f si="10" t="shared"/>
        <v>6</v>
      </c>
      <c r="T41" s="126">
        <f si="11" t="shared"/>
        <v>6</v>
      </c>
      <c r="U41" s="126">
        <f si="12" t="shared"/>
        <v>6</v>
      </c>
      <c r="V41" s="126">
        <f si="13" t="shared"/>
        <v>18</v>
      </c>
    </row>
    <row r="42" spans="1:22" x14ac:dyDescent="0.25">
      <c r="A42" s="7" t="s">
        <v>21</v>
      </c>
      <c r="B42" s="110" t="s">
        <v>22</v>
      </c>
      <c r="C42" s="179">
        <v>0</v>
      </c>
      <c r="D42" s="179">
        <v>0</v>
      </c>
      <c r="E42" s="179">
        <v>0</v>
      </c>
      <c r="G42" s="179">
        <v>0</v>
      </c>
      <c r="H42" s="179">
        <v>0</v>
      </c>
      <c r="I42" s="179">
        <v>0</v>
      </c>
      <c r="K42" s="179">
        <v>0</v>
      </c>
      <c r="L42" s="179">
        <v>0</v>
      </c>
      <c r="M42" s="179">
        <v>0</v>
      </c>
      <c r="O42" s="180">
        <f si="9" t="shared"/>
        <v>0</v>
      </c>
      <c r="P42" s="180">
        <f si="9" t="shared"/>
        <v>0</v>
      </c>
      <c r="Q42" s="112">
        <v>8</v>
      </c>
      <c r="R42" s="102"/>
      <c r="S42" s="126">
        <f si="10" t="shared"/>
        <v>0</v>
      </c>
      <c r="T42" s="126">
        <f si="11" t="shared"/>
        <v>0</v>
      </c>
      <c r="U42" s="126">
        <f si="12" t="shared"/>
        <v>0</v>
      </c>
      <c r="V42" s="126">
        <f si="13" t="shared"/>
        <v>0</v>
      </c>
    </row>
    <row r="43" spans="1:22" x14ac:dyDescent="0.25">
      <c r="A43" s="7" t="s">
        <v>23</v>
      </c>
      <c r="B43" s="110" t="s">
        <v>24</v>
      </c>
      <c r="C43" s="179">
        <v>0</v>
      </c>
      <c r="D43" s="179">
        <v>0</v>
      </c>
      <c r="E43" s="179">
        <v>0</v>
      </c>
      <c r="G43" s="179">
        <v>0</v>
      </c>
      <c r="H43" s="179">
        <v>0</v>
      </c>
      <c r="I43" s="179">
        <v>0</v>
      </c>
      <c r="K43" s="179">
        <v>0</v>
      </c>
      <c r="L43" s="179">
        <v>0</v>
      </c>
      <c r="M43" s="179">
        <v>0</v>
      </c>
      <c r="O43" s="180">
        <f si="9" t="shared"/>
        <v>0</v>
      </c>
      <c r="P43" s="180">
        <f si="9" t="shared"/>
        <v>0</v>
      </c>
      <c r="Q43" s="112">
        <v>10</v>
      </c>
      <c r="R43" s="102"/>
      <c r="S43" s="126">
        <f si="10" t="shared"/>
        <v>0</v>
      </c>
      <c r="T43" s="126">
        <f si="11" t="shared"/>
        <v>0</v>
      </c>
      <c r="U43" s="126">
        <f si="12" t="shared"/>
        <v>0</v>
      </c>
      <c r="V43" s="126">
        <f si="13" t="shared"/>
        <v>0</v>
      </c>
    </row>
    <row r="44" spans="1:22" x14ac:dyDescent="0.25">
      <c r="A44" s="7" t="s">
        <v>25</v>
      </c>
      <c r="B44" s="110" t="s">
        <v>26</v>
      </c>
      <c r="C44" s="179">
        <v>0</v>
      </c>
      <c r="D44" s="179">
        <v>0</v>
      </c>
      <c r="E44" s="179">
        <v>0</v>
      </c>
      <c r="G44" s="179">
        <v>0</v>
      </c>
      <c r="H44" s="179">
        <v>0</v>
      </c>
      <c r="I44" s="179">
        <v>0</v>
      </c>
      <c r="K44" s="179">
        <v>0</v>
      </c>
      <c r="L44" s="179">
        <v>0</v>
      </c>
      <c r="M44" s="179">
        <v>0</v>
      </c>
      <c r="O44" s="180">
        <f si="9" t="shared"/>
        <v>0</v>
      </c>
      <c r="P44" s="180">
        <f si="9" t="shared"/>
        <v>0</v>
      </c>
      <c r="Q44" s="112">
        <v>14</v>
      </c>
      <c r="R44" s="102"/>
      <c r="S44" s="126">
        <f si="10" t="shared"/>
        <v>0</v>
      </c>
      <c r="T44" s="126">
        <f si="11" t="shared"/>
        <v>0</v>
      </c>
      <c r="U44" s="126">
        <f si="12" t="shared"/>
        <v>0</v>
      </c>
      <c r="V44" s="126">
        <f si="13" t="shared"/>
        <v>0</v>
      </c>
    </row>
    <row r="45" spans="1:22" x14ac:dyDescent="0.25">
      <c r="A45" s="7" t="s">
        <v>27</v>
      </c>
      <c r="B45" s="110" t="s">
        <v>28</v>
      </c>
      <c r="C45" s="179">
        <v>0</v>
      </c>
      <c r="D45" s="179">
        <v>0</v>
      </c>
      <c r="E45" s="179">
        <v>0</v>
      </c>
      <c r="G45" s="179">
        <v>0</v>
      </c>
      <c r="H45" s="179">
        <v>0</v>
      </c>
      <c r="I45" s="179">
        <v>0</v>
      </c>
      <c r="K45" s="179">
        <v>0</v>
      </c>
      <c r="L45" s="179">
        <v>0</v>
      </c>
      <c r="M45" s="179">
        <v>0</v>
      </c>
      <c r="O45" s="180">
        <f si="9" t="shared"/>
        <v>0</v>
      </c>
      <c r="P45" s="180">
        <f si="9" t="shared"/>
        <v>0</v>
      </c>
      <c r="Q45" s="112">
        <v>24</v>
      </c>
      <c r="R45" s="102"/>
      <c r="S45" s="126">
        <f si="10" t="shared"/>
        <v>0</v>
      </c>
      <c r="T45" s="126">
        <f si="11" t="shared"/>
        <v>0</v>
      </c>
      <c r="U45" s="126">
        <f si="12" t="shared"/>
        <v>0</v>
      </c>
      <c r="V45" s="126">
        <f si="13" t="shared"/>
        <v>0</v>
      </c>
    </row>
    <row r="46" spans="1:22" x14ac:dyDescent="0.25">
      <c r="A46" s="7" t="s">
        <v>29</v>
      </c>
      <c r="B46" s="110" t="s">
        <v>30</v>
      </c>
      <c r="C46" s="179">
        <v>0</v>
      </c>
      <c r="D46" s="179">
        <v>0</v>
      </c>
      <c r="E46" s="179">
        <v>0</v>
      </c>
      <c r="G46" s="179">
        <v>0</v>
      </c>
      <c r="H46" s="179">
        <v>0</v>
      </c>
      <c r="I46" s="179">
        <v>0</v>
      </c>
      <c r="K46" s="179">
        <v>0</v>
      </c>
      <c r="L46" s="179">
        <v>0</v>
      </c>
      <c r="M46" s="179">
        <v>0</v>
      </c>
      <c r="O46" s="180">
        <f si="9" t="shared"/>
        <v>0</v>
      </c>
      <c r="P46" s="180">
        <f si="9" t="shared"/>
        <v>0</v>
      </c>
      <c r="Q46" s="112">
        <v>32</v>
      </c>
      <c r="R46" s="102"/>
      <c r="S46" s="126">
        <f si="10" t="shared"/>
        <v>0</v>
      </c>
      <c r="T46" s="126">
        <f si="11" t="shared"/>
        <v>0</v>
      </c>
      <c r="U46" s="126">
        <f si="12" t="shared"/>
        <v>0</v>
      </c>
      <c r="V46" s="126">
        <f si="13" t="shared"/>
        <v>0</v>
      </c>
    </row>
    <row r="47" spans="1:22" x14ac:dyDescent="0.25">
      <c r="A47" s="7" t="s">
        <v>31</v>
      </c>
      <c r="B47" s="110" t="s">
        <v>32</v>
      </c>
      <c r="C47" s="179">
        <v>0</v>
      </c>
      <c r="D47" s="179">
        <v>0</v>
      </c>
      <c r="E47" s="179">
        <v>0</v>
      </c>
      <c r="G47" s="179">
        <v>0</v>
      </c>
      <c r="H47" s="179">
        <v>0</v>
      </c>
      <c r="I47" s="179">
        <v>0</v>
      </c>
      <c r="K47" s="179">
        <v>0</v>
      </c>
      <c r="L47" s="179">
        <v>0</v>
      </c>
      <c r="M47" s="179">
        <v>0</v>
      </c>
      <c r="O47" s="180">
        <f si="9" t="shared"/>
        <v>0</v>
      </c>
      <c r="P47" s="180">
        <f si="9" t="shared"/>
        <v>0</v>
      </c>
      <c r="Q47" s="112">
        <v>40</v>
      </c>
      <c r="R47" s="102"/>
      <c r="S47" s="126">
        <f si="10" t="shared"/>
        <v>0</v>
      </c>
      <c r="T47" s="126">
        <f si="11" t="shared"/>
        <v>0</v>
      </c>
      <c r="U47" s="126">
        <f si="12" t="shared"/>
        <v>0</v>
      </c>
      <c r="V47" s="126">
        <f si="13" t="shared"/>
        <v>0</v>
      </c>
    </row>
    <row r="48" spans="1:22" x14ac:dyDescent="0.25">
      <c r="A48" s="7" t="s">
        <v>33</v>
      </c>
      <c r="B48" s="110" t="s">
        <v>34</v>
      </c>
      <c r="C48" s="179">
        <v>0</v>
      </c>
      <c r="D48" s="179">
        <v>0</v>
      </c>
      <c r="E48" s="179">
        <v>0</v>
      </c>
      <c r="G48" s="179">
        <v>0</v>
      </c>
      <c r="H48" s="179">
        <v>0</v>
      </c>
      <c r="I48" s="179">
        <v>0</v>
      </c>
      <c r="K48" s="179">
        <v>0</v>
      </c>
      <c r="L48" s="179">
        <v>0</v>
      </c>
      <c r="M48" s="179">
        <v>0</v>
      </c>
      <c r="O48" s="180">
        <f si="9" t="shared"/>
        <v>0</v>
      </c>
      <c r="P48" s="180">
        <f si="9" t="shared"/>
        <v>0</v>
      </c>
      <c r="Q48" s="112">
        <v>50</v>
      </c>
      <c r="R48" s="102"/>
      <c r="S48" s="126">
        <f si="10" t="shared"/>
        <v>0</v>
      </c>
      <c r="T48" s="126">
        <f si="11" t="shared"/>
        <v>0</v>
      </c>
      <c r="U48" s="126">
        <f si="12" t="shared"/>
        <v>0</v>
      </c>
      <c r="V48" s="126">
        <f si="13" t="shared"/>
        <v>0</v>
      </c>
    </row>
    <row r="49" spans="1:22" x14ac:dyDescent="0.25">
      <c r="A49" s="7" t="s">
        <v>35</v>
      </c>
      <c r="B49" s="110" t="s">
        <v>36</v>
      </c>
      <c r="C49" s="179">
        <v>0</v>
      </c>
      <c r="D49" s="179">
        <v>0</v>
      </c>
      <c r="E49" s="179">
        <v>0</v>
      </c>
      <c r="G49" s="179">
        <v>0</v>
      </c>
      <c r="H49" s="179">
        <v>0</v>
      </c>
      <c r="I49" s="179">
        <v>0</v>
      </c>
      <c r="K49" s="179">
        <v>0</v>
      </c>
      <c r="L49" s="179">
        <v>0</v>
      </c>
      <c r="M49" s="179">
        <v>0</v>
      </c>
      <c r="O49" s="180">
        <f ref="O49:P52" si="14" t="shared">D49+H49+L49</f>
        <v>0</v>
      </c>
      <c r="P49" s="180">
        <f si="14" t="shared"/>
        <v>0</v>
      </c>
      <c r="Q49" s="112">
        <v>60</v>
      </c>
      <c r="R49" s="102"/>
      <c r="S49" s="126">
        <f si="10" t="shared"/>
        <v>0</v>
      </c>
      <c r="T49" s="126">
        <f si="11" t="shared"/>
        <v>0</v>
      </c>
      <c r="U49" s="126">
        <f si="12" t="shared"/>
        <v>0</v>
      </c>
      <c r="V49" s="126">
        <f si="13" t="shared"/>
        <v>0</v>
      </c>
    </row>
    <row r="50" spans="1:22" x14ac:dyDescent="0.25">
      <c r="A50" s="7" t="s">
        <v>37</v>
      </c>
      <c r="B50" s="110" t="s">
        <v>38</v>
      </c>
      <c r="C50" s="179">
        <v>1</v>
      </c>
      <c r="D50" s="179">
        <v>1</v>
      </c>
      <c r="E50" s="179">
        <v>13654674</v>
      </c>
      <c r="G50" s="179">
        <v>2</v>
      </c>
      <c r="H50" s="179">
        <v>1</v>
      </c>
      <c r="I50" s="179">
        <v>31316416</v>
      </c>
      <c r="K50" s="179">
        <v>2</v>
      </c>
      <c r="L50" s="179">
        <v>2</v>
      </c>
      <c r="M50" s="179">
        <v>1324643</v>
      </c>
      <c r="O50" s="180">
        <f si="14" t="shared"/>
        <v>4</v>
      </c>
      <c r="P50" s="180">
        <f si="14" t="shared"/>
        <v>46295733</v>
      </c>
      <c r="Q50" s="112">
        <v>65</v>
      </c>
      <c r="R50" s="102"/>
      <c r="S50" s="126">
        <f si="10" t="shared"/>
        <v>65</v>
      </c>
      <c r="T50" s="126">
        <f si="11" t="shared"/>
        <v>65</v>
      </c>
      <c r="U50" s="126">
        <f si="12" t="shared"/>
        <v>130</v>
      </c>
      <c r="V50" s="126">
        <f si="13" t="shared"/>
        <v>260</v>
      </c>
    </row>
    <row ht="60" r="51" spans="1:22" x14ac:dyDescent="0.25">
      <c r="A51" s="118" t="s">
        <v>88</v>
      </c>
      <c r="B51" s="119" t="s">
        <v>89</v>
      </c>
      <c r="C51" s="179">
        <v>321</v>
      </c>
      <c r="D51" s="179">
        <v>235</v>
      </c>
      <c r="E51" s="179">
        <v>11349843</v>
      </c>
      <c r="G51" s="179">
        <v>365</v>
      </c>
      <c r="H51" s="179">
        <v>321</v>
      </c>
      <c r="I51" s="179">
        <v>1125613</v>
      </c>
      <c r="K51" s="179">
        <v>365</v>
      </c>
      <c r="L51" s="179">
        <v>256</v>
      </c>
      <c r="M51" s="179">
        <v>413131036</v>
      </c>
      <c r="O51" s="180">
        <f si="14" t="shared"/>
        <v>812</v>
      </c>
      <c r="P51" s="180">
        <f si="14" t="shared"/>
        <v>425606492</v>
      </c>
      <c r="Q51" s="120">
        <v>0</v>
      </c>
      <c r="R51" s="117"/>
      <c r="S51" s="126">
        <f si="10" t="shared"/>
        <v>0</v>
      </c>
      <c r="T51" s="126">
        <f si="11" t="shared"/>
        <v>0</v>
      </c>
      <c r="U51" s="126">
        <f si="12" t="shared"/>
        <v>0</v>
      </c>
      <c r="V51" s="126">
        <f si="13" t="shared"/>
        <v>0</v>
      </c>
    </row>
    <row ht="60" r="52" spans="1:22" x14ac:dyDescent="0.25">
      <c r="A52" s="118" t="s">
        <v>90</v>
      </c>
      <c r="B52" s="119" t="s">
        <v>91</v>
      </c>
      <c r="C52" s="179">
        <v>698</v>
      </c>
      <c r="D52" s="179">
        <v>165</v>
      </c>
      <c r="E52" s="179">
        <v>16546434</v>
      </c>
      <c r="G52" s="179">
        <v>256</v>
      </c>
      <c r="H52" s="179">
        <v>145</v>
      </c>
      <c r="I52" s="179">
        <v>131613</v>
      </c>
      <c r="K52" s="179">
        <v>132</v>
      </c>
      <c r="L52" s="179">
        <v>365</v>
      </c>
      <c r="M52" s="179">
        <v>13431364</v>
      </c>
      <c r="O52" s="180">
        <f si="14" t="shared"/>
        <v>675</v>
      </c>
      <c r="P52" s="180">
        <f si="14" t="shared"/>
        <v>30109411</v>
      </c>
      <c r="Q52" s="121">
        <v>1.5E-3</v>
      </c>
      <c r="R52" s="117"/>
      <c r="S52" s="126">
        <f>Q52*E52</f>
        <v>24819.651000000002</v>
      </c>
      <c r="T52" s="126">
        <f>Q52*I52</f>
        <v>197.4195</v>
      </c>
      <c r="U52" s="126">
        <f>Q52*M52</f>
        <v>20147.046000000002</v>
      </c>
      <c r="V52" s="126">
        <f si="13" t="shared"/>
        <v>45164.116500000004</v>
      </c>
    </row>
    <row r="53" spans="1:22" x14ac:dyDescent="0.25">
      <c r="A53" s="8" t="s">
        <v>42</v>
      </c>
      <c r="B53" s="7" t="s">
        <v>2</v>
      </c>
      <c r="C53" s="111">
        <f>SUM(C33:C52)</f>
        <v>1789</v>
      </c>
      <c r="D53" s="111">
        <f ref="D53:I53" si="15" t="shared">SUM(D33:D52)</f>
        <v>1221</v>
      </c>
      <c r="E53" s="111">
        <f si="15" t="shared"/>
        <v>61591565</v>
      </c>
      <c r="F53">
        <f si="15" t="shared"/>
        <v>0</v>
      </c>
      <c r="G53" s="111">
        <f si="15" t="shared"/>
        <v>1332</v>
      </c>
      <c r="H53" s="111">
        <f si="15" t="shared"/>
        <v>2141</v>
      </c>
      <c r="I53" s="111">
        <f si="15" t="shared"/>
        <v>105746364</v>
      </c>
      <c r="K53" s="111">
        <f>SUM(K33:K52)</f>
        <v>1155</v>
      </c>
      <c r="L53" s="111">
        <f>SUM(L33:L52)</f>
        <v>1862</v>
      </c>
      <c r="M53" s="111">
        <f>SUM(M33:M52)</f>
        <v>433431667</v>
      </c>
      <c r="O53" s="111">
        <f ref="O53:P53" si="16" t="shared">D53+H53+L53</f>
        <v>5224</v>
      </c>
      <c r="P53" s="125">
        <f si="16" t="shared"/>
        <v>600769596</v>
      </c>
      <c r="Q53" s="123" t="s">
        <v>93</v>
      </c>
      <c r="R53" s="102"/>
      <c r="S53" s="127">
        <f>SUM(S33:S52)</f>
        <v>26738.051000000003</v>
      </c>
      <c r="T53" s="127">
        <f>SUM(T33:T52)</f>
        <v>3848.7194999999997</v>
      </c>
      <c r="U53" s="127">
        <f>SUM(U33:U52)</f>
        <v>23159.646000000001</v>
      </c>
      <c r="V53" s="127">
        <f>SUM(V33:V52)</f>
        <v>53746.416500000007</v>
      </c>
    </row>
    <row r="54" spans="1:22" x14ac:dyDescent="0.25">
      <c r="A54" s="8"/>
      <c r="B54" s="7"/>
      <c r="Q54" s="102"/>
      <c r="R54" s="102"/>
    </row>
    <row r="55" spans="1:22" x14ac:dyDescent="0.25">
      <c r="A55" s="5" t="s">
        <v>43</v>
      </c>
      <c r="Q55" s="102"/>
      <c r="R55" s="102"/>
    </row>
    <row r="56" spans="1:22" x14ac:dyDescent="0.25">
      <c r="A56" s="201" t="s">
        <v>94</v>
      </c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102"/>
      <c r="R56" s="102"/>
    </row>
    <row r="57" spans="1:22" x14ac:dyDescent="0.25">
      <c r="A57" s="106" t="s">
        <v>2</v>
      </c>
      <c r="B57" s="106" t="s">
        <v>2</v>
      </c>
      <c r="C57" s="204" t="s">
        <v>3</v>
      </c>
      <c r="D57" s="204"/>
      <c r="E57" s="106" t="s">
        <v>2</v>
      </c>
      <c r="F57" s="128"/>
      <c r="G57" s="204" t="s">
        <v>4</v>
      </c>
      <c r="H57" s="204"/>
      <c r="I57" s="128"/>
      <c r="J57" s="168"/>
      <c r="K57" s="204" t="s">
        <v>5</v>
      </c>
      <c r="L57" s="204"/>
      <c r="M57" s="168"/>
      <c r="N57" s="168"/>
      <c r="O57" s="168" t="s">
        <v>6</v>
      </c>
      <c r="P57" s="168"/>
      <c r="Q57" s="108"/>
      <c r="R57" s="108"/>
      <c r="S57" s="128"/>
      <c r="T57" s="128"/>
      <c r="U57" s="128"/>
      <c r="V57" s="128"/>
    </row>
    <row ht="28.5" r="58" spans="1:22" x14ac:dyDescent="0.25">
      <c r="A58" s="106" t="s">
        <v>2</v>
      </c>
      <c r="B58" s="6" t="s">
        <v>44</v>
      </c>
      <c r="C58" s="6" t="s">
        <v>63</v>
      </c>
      <c r="D58" s="6" t="s">
        <v>65</v>
      </c>
      <c r="E58" s="106" t="s">
        <v>2</v>
      </c>
      <c r="F58" s="128"/>
      <c r="G58" s="6" t="s">
        <v>63</v>
      </c>
      <c r="H58" s="6" t="s">
        <v>65</v>
      </c>
      <c r="I58" s="128"/>
      <c r="J58" s="128"/>
      <c r="K58" s="6" t="s">
        <v>63</v>
      </c>
      <c r="L58" s="6" t="s">
        <v>65</v>
      </c>
      <c r="M58" s="6" t="s">
        <v>2</v>
      </c>
      <c r="N58" s="6"/>
      <c r="O58" s="6" t="s">
        <v>65</v>
      </c>
      <c r="P58" s="6"/>
      <c r="Q58" s="107" t="s">
        <v>86</v>
      </c>
      <c r="R58" s="104"/>
      <c r="S58" s="109" t="s">
        <v>3</v>
      </c>
      <c r="T58" s="109" t="s">
        <v>4</v>
      </c>
      <c r="U58" s="109" t="s">
        <v>5</v>
      </c>
      <c r="V58" s="109" t="s">
        <v>87</v>
      </c>
    </row>
    <row ht="30" r="59" spans="1:22" x14ac:dyDescent="0.25">
      <c r="A59" s="118" t="s">
        <v>10</v>
      </c>
      <c r="B59" s="129" t="s">
        <v>95</v>
      </c>
      <c r="C59" s="179">
        <v>123</v>
      </c>
      <c r="D59" s="179">
        <v>12316</v>
      </c>
      <c r="G59" s="179">
        <v>123</v>
      </c>
      <c r="H59" s="179">
        <v>146764</v>
      </c>
      <c r="K59" s="179">
        <v>165</v>
      </c>
      <c r="L59" s="179">
        <v>1234643</v>
      </c>
      <c r="O59" s="111">
        <f>D59+H59+L59</f>
        <v>1393723</v>
      </c>
      <c r="P59" s="126"/>
      <c r="Q59" s="120">
        <v>0</v>
      </c>
      <c r="R59" s="117"/>
      <c r="S59" s="113">
        <f>C59*Q59</f>
        <v>0</v>
      </c>
      <c r="T59" s="113">
        <f>G59*Q59</f>
        <v>0</v>
      </c>
      <c r="U59" s="113">
        <f>K59*Q59</f>
        <v>0</v>
      </c>
      <c r="V59" s="113">
        <f>SUM(S59:U59)</f>
        <v>0</v>
      </c>
    </row>
    <row ht="45" r="60" spans="1:22" x14ac:dyDescent="0.25">
      <c r="A60" s="118" t="s">
        <v>11</v>
      </c>
      <c r="B60" s="129" t="s">
        <v>96</v>
      </c>
      <c r="C60" s="179">
        <v>561</v>
      </c>
      <c r="D60" s="179">
        <v>13165</v>
      </c>
      <c r="G60" s="179">
        <v>123</v>
      </c>
      <c r="H60" s="179">
        <v>131646</v>
      </c>
      <c r="K60" s="179">
        <v>431</v>
      </c>
      <c r="L60" s="179">
        <v>149865</v>
      </c>
      <c r="O60" s="111">
        <f ref="O60:O73" si="17" t="shared">D60+H60+L60</f>
        <v>294676</v>
      </c>
      <c r="P60" s="126"/>
      <c r="Q60" s="130" t="s">
        <v>97</v>
      </c>
      <c r="R60" s="117"/>
      <c r="S60" s="113">
        <f>D60*0.0015</f>
        <v>19.747499999999999</v>
      </c>
      <c r="T60" s="113">
        <f>H60*0.0015</f>
        <v>197.46899999999999</v>
      </c>
      <c r="U60" s="113">
        <f>L60*0.0015</f>
        <v>224.79750000000001</v>
      </c>
      <c r="V60" s="113">
        <f>SUM(S60:U60)</f>
        <v>442.01400000000001</v>
      </c>
    </row>
    <row r="61" spans="1:22" x14ac:dyDescent="0.25">
      <c r="A61" s="118" t="s">
        <v>12</v>
      </c>
      <c r="B61" s="129" t="s">
        <v>98</v>
      </c>
      <c r="C61" s="179">
        <v>123</v>
      </c>
      <c r="D61" s="179">
        <v>46431</v>
      </c>
      <c r="G61" s="179">
        <v>12</v>
      </c>
      <c r="H61" s="179">
        <v>1369431</v>
      </c>
      <c r="K61" s="179">
        <v>746</v>
      </c>
      <c r="L61" s="179">
        <v>131346</v>
      </c>
      <c r="O61" s="111">
        <f si="17" t="shared"/>
        <v>1547208</v>
      </c>
      <c r="P61" s="126"/>
      <c r="Q61" s="120">
        <v>7</v>
      </c>
      <c r="R61" s="102"/>
      <c r="S61" s="169">
        <f ref="S61:S73" si="18" t="shared">Q61*C61</f>
        <v>861</v>
      </c>
      <c r="T61" s="126">
        <f ref="T61:T73" si="19" t="shared">Q61*G61</f>
        <v>84</v>
      </c>
      <c r="U61" s="126">
        <f ref="U61:U73" si="20" t="shared">Q61*K61</f>
        <v>5222</v>
      </c>
      <c r="V61" s="169">
        <f ref="V61:V73" si="21" t="shared">SUM(S61:U61)</f>
        <v>6167</v>
      </c>
    </row>
    <row r="62" spans="1:22" x14ac:dyDescent="0.25">
      <c r="A62" s="118" t="s">
        <v>13</v>
      </c>
      <c r="B62" s="7" t="s">
        <v>45</v>
      </c>
      <c r="C62" s="179">
        <v>12</v>
      </c>
      <c r="D62" s="179">
        <v>13164</v>
      </c>
      <c r="G62" s="179">
        <v>31</v>
      </c>
      <c r="H62" s="179">
        <v>34611</v>
      </c>
      <c r="K62" s="179">
        <v>13</v>
      </c>
      <c r="L62" s="179">
        <v>131346</v>
      </c>
      <c r="O62" s="111">
        <f si="17" t="shared"/>
        <v>179121</v>
      </c>
      <c r="P62" s="126"/>
      <c r="Q62" s="112">
        <v>9</v>
      </c>
      <c r="R62" s="102"/>
      <c r="S62" s="126">
        <f si="18" t="shared"/>
        <v>108</v>
      </c>
      <c r="T62" s="126">
        <f si="19" t="shared"/>
        <v>279</v>
      </c>
      <c r="U62" s="126">
        <f si="20" t="shared"/>
        <v>117</v>
      </c>
      <c r="V62" s="126">
        <f si="21" t="shared"/>
        <v>504</v>
      </c>
    </row>
    <row r="63" spans="1:22" x14ac:dyDescent="0.25">
      <c r="A63" s="118" t="s">
        <v>14</v>
      </c>
      <c r="B63" s="7" t="s">
        <v>46</v>
      </c>
      <c r="C63" s="179">
        <v>332</v>
      </c>
      <c r="D63" s="179">
        <v>13131</v>
      </c>
      <c r="G63" s="179">
        <v>1</v>
      </c>
      <c r="H63" s="179">
        <v>1346</v>
      </c>
      <c r="K63" s="179">
        <v>464</v>
      </c>
      <c r="L63" s="179">
        <v>131646</v>
      </c>
      <c r="O63" s="111">
        <f si="17" t="shared"/>
        <v>146123</v>
      </c>
      <c r="P63" s="126"/>
      <c r="Q63" s="112">
        <v>15</v>
      </c>
      <c r="R63" s="102"/>
      <c r="S63" s="126">
        <f si="18" t="shared"/>
        <v>4980</v>
      </c>
      <c r="T63" s="126">
        <f si="19" t="shared"/>
        <v>15</v>
      </c>
      <c r="U63" s="126">
        <f si="20" t="shared"/>
        <v>6960</v>
      </c>
      <c r="V63" s="126">
        <f si="21" t="shared"/>
        <v>11955</v>
      </c>
    </row>
    <row r="64" spans="1:22" x14ac:dyDescent="0.25">
      <c r="A64" s="118" t="s">
        <v>15</v>
      </c>
      <c r="B64" s="7" t="s">
        <v>47</v>
      </c>
      <c r="C64" s="179">
        <v>15</v>
      </c>
      <c r="D64" s="179">
        <v>46431</v>
      </c>
      <c r="G64" s="179">
        <v>56</v>
      </c>
      <c r="H64" s="179">
        <v>134643</v>
      </c>
      <c r="K64" s="179">
        <v>131</v>
      </c>
      <c r="L64" s="179">
        <v>1316431</v>
      </c>
      <c r="O64" s="111">
        <f si="17" t="shared"/>
        <v>1497505</v>
      </c>
      <c r="P64" s="126"/>
      <c r="Q64" s="112">
        <v>45</v>
      </c>
      <c r="R64" s="102"/>
      <c r="S64" s="126">
        <f si="18" t="shared"/>
        <v>675</v>
      </c>
      <c r="T64" s="126">
        <f si="19" t="shared"/>
        <v>2520</v>
      </c>
      <c r="U64" s="126">
        <f si="20" t="shared"/>
        <v>5895</v>
      </c>
      <c r="V64" s="126">
        <f si="21" t="shared"/>
        <v>9090</v>
      </c>
    </row>
    <row r="65" spans="1:22" x14ac:dyDescent="0.25">
      <c r="A65" s="118" t="s">
        <v>16</v>
      </c>
      <c r="B65" s="7" t="s">
        <v>48</v>
      </c>
      <c r="C65" s="179">
        <v>13</v>
      </c>
      <c r="D65" s="179">
        <v>13164</v>
      </c>
      <c r="G65" s="179">
        <v>31</v>
      </c>
      <c r="H65" s="179">
        <v>13464</v>
      </c>
      <c r="K65" s="179">
        <v>461</v>
      </c>
      <c r="L65" s="179">
        <v>1316313</v>
      </c>
      <c r="O65" s="111">
        <f si="17" t="shared"/>
        <v>1342941</v>
      </c>
      <c r="P65" s="126"/>
      <c r="Q65" s="112">
        <v>160</v>
      </c>
      <c r="R65" s="102"/>
      <c r="S65" s="126">
        <f si="18" t="shared"/>
        <v>2080</v>
      </c>
      <c r="T65" s="126">
        <f si="19" t="shared"/>
        <v>4960</v>
      </c>
      <c r="U65" s="126">
        <f si="20" t="shared"/>
        <v>73760</v>
      </c>
      <c r="V65" s="126">
        <f si="21" t="shared"/>
        <v>80800</v>
      </c>
    </row>
    <row r="66" spans="1:22" x14ac:dyDescent="0.25">
      <c r="A66" s="118" t="s">
        <v>17</v>
      </c>
      <c r="B66" s="7" t="s">
        <v>49</v>
      </c>
      <c r="C66" s="179">
        <v>13</v>
      </c>
      <c r="D66" s="179">
        <v>134646</v>
      </c>
      <c r="G66" s="179">
        <v>31</v>
      </c>
      <c r="H66" s="179">
        <v>1316463</v>
      </c>
      <c r="K66" s="179">
        <v>13</v>
      </c>
      <c r="L66" s="179">
        <v>1313136</v>
      </c>
      <c r="O66" s="111">
        <f si="17" t="shared"/>
        <v>2764245</v>
      </c>
      <c r="P66" s="126"/>
      <c r="Q66" s="112">
        <v>450</v>
      </c>
      <c r="R66" s="102"/>
      <c r="S66" s="126">
        <f si="18" t="shared"/>
        <v>5850</v>
      </c>
      <c r="T66" s="126">
        <f si="19" t="shared"/>
        <v>13950</v>
      </c>
      <c r="U66" s="126">
        <f si="20" t="shared"/>
        <v>5850</v>
      </c>
      <c r="V66" s="126">
        <f si="21" t="shared"/>
        <v>25650</v>
      </c>
    </row>
    <row r="67" spans="1:22" x14ac:dyDescent="0.25">
      <c r="A67" s="118" t="s">
        <v>19</v>
      </c>
      <c r="B67" s="7" t="s">
        <v>50</v>
      </c>
      <c r="C67" s="179">
        <v>5</v>
      </c>
      <c r="D67" s="179">
        <v>131316</v>
      </c>
      <c r="G67" s="179">
        <v>6</v>
      </c>
      <c r="H67" s="179">
        <v>13464</v>
      </c>
      <c r="K67" s="179">
        <v>1</v>
      </c>
      <c r="L67" s="179">
        <v>131346</v>
      </c>
      <c r="O67" s="111">
        <f si="17" t="shared"/>
        <v>276126</v>
      </c>
      <c r="P67" s="126"/>
      <c r="Q67" s="112">
        <v>1000</v>
      </c>
      <c r="R67" s="102"/>
      <c r="S67" s="126">
        <f si="18" t="shared"/>
        <v>5000</v>
      </c>
      <c r="T67" s="126">
        <f si="19" t="shared"/>
        <v>6000</v>
      </c>
      <c r="U67" s="126">
        <f si="20" t="shared"/>
        <v>1000</v>
      </c>
      <c r="V67" s="126">
        <f si="21" t="shared"/>
        <v>12000</v>
      </c>
    </row>
    <row r="68" spans="1:22" x14ac:dyDescent="0.25">
      <c r="A68" s="118" t="s">
        <v>21</v>
      </c>
      <c r="B68" s="7" t="s">
        <v>51</v>
      </c>
      <c r="C68" s="179">
        <v>1</v>
      </c>
      <c r="D68" s="179">
        <v>13164</v>
      </c>
      <c r="G68" s="179">
        <v>31</v>
      </c>
      <c r="H68" s="179">
        <v>1343460</v>
      </c>
      <c r="K68" s="179">
        <v>1</v>
      </c>
      <c r="L68" s="179">
        <v>131316</v>
      </c>
      <c r="O68" s="111">
        <f si="17" t="shared"/>
        <v>1487940</v>
      </c>
      <c r="P68" s="126"/>
      <c r="Q68" s="112">
        <v>2000</v>
      </c>
      <c r="R68" s="102"/>
      <c r="S68" s="126">
        <f si="18" t="shared"/>
        <v>2000</v>
      </c>
      <c r="T68" s="126">
        <f si="19" t="shared"/>
        <v>62000</v>
      </c>
      <c r="U68" s="126">
        <f si="20" t="shared"/>
        <v>2000</v>
      </c>
      <c r="V68" s="126">
        <f si="21" t="shared"/>
        <v>66000</v>
      </c>
    </row>
    <row r="69" spans="1:22" x14ac:dyDescent="0.25">
      <c r="A69" s="118" t="s">
        <v>23</v>
      </c>
      <c r="B69" s="7" t="s">
        <v>52</v>
      </c>
      <c r="C69" s="179">
        <v>1</v>
      </c>
      <c r="D69" s="179">
        <v>46431</v>
      </c>
      <c r="G69" s="179">
        <v>31</v>
      </c>
      <c r="H69" s="179">
        <v>137613</v>
      </c>
      <c r="K69" s="179">
        <v>1</v>
      </c>
      <c r="L69" s="179">
        <v>164366</v>
      </c>
      <c r="O69" s="111">
        <f si="17" t="shared"/>
        <v>348410</v>
      </c>
      <c r="P69" s="126"/>
      <c r="Q69" s="112">
        <v>4000</v>
      </c>
      <c r="R69" s="102"/>
      <c r="S69" s="126">
        <f si="18" t="shared"/>
        <v>4000</v>
      </c>
      <c r="T69" s="126">
        <f si="19" t="shared"/>
        <v>124000</v>
      </c>
      <c r="U69" s="126">
        <f si="20" t="shared"/>
        <v>4000</v>
      </c>
      <c r="V69" s="126">
        <f si="21" t="shared"/>
        <v>132000</v>
      </c>
    </row>
    <row r="70" spans="1:22" x14ac:dyDescent="0.25">
      <c r="A70" s="118" t="s">
        <v>25</v>
      </c>
      <c r="B70" s="7" t="s">
        <v>53</v>
      </c>
      <c r="C70" s="179">
        <v>1</v>
      </c>
      <c r="D70" s="179">
        <v>13164</v>
      </c>
      <c r="G70" s="179">
        <v>31</v>
      </c>
      <c r="H70" s="179">
        <v>1336136</v>
      </c>
      <c r="K70" s="179">
        <v>1</v>
      </c>
      <c r="L70" s="179">
        <v>1316431</v>
      </c>
      <c r="O70" s="111">
        <f si="17" t="shared"/>
        <v>2665731</v>
      </c>
      <c r="P70" s="126"/>
      <c r="Q70" s="112">
        <v>8000</v>
      </c>
      <c r="R70" s="102"/>
      <c r="S70" s="126">
        <f si="18" t="shared"/>
        <v>8000</v>
      </c>
      <c r="T70" s="126">
        <f si="19" t="shared"/>
        <v>248000</v>
      </c>
      <c r="U70" s="126">
        <f si="20" t="shared"/>
        <v>8000</v>
      </c>
      <c r="V70" s="126">
        <f si="21" t="shared"/>
        <v>264000</v>
      </c>
    </row>
    <row r="71" spans="1:22" x14ac:dyDescent="0.25">
      <c r="A71" s="118" t="s">
        <v>27</v>
      </c>
      <c r="B71" s="7" t="s">
        <v>54</v>
      </c>
      <c r="C71" s="179">
        <v>1</v>
      </c>
      <c r="D71" s="179">
        <v>31313</v>
      </c>
      <c r="G71" s="179">
        <v>1</v>
      </c>
      <c r="H71" s="179">
        <v>1341654</v>
      </c>
      <c r="K71" s="179">
        <v>1</v>
      </c>
      <c r="L71" s="179">
        <v>131643</v>
      </c>
      <c r="O71" s="111">
        <f si="17" t="shared"/>
        <v>1504610</v>
      </c>
      <c r="P71" s="126"/>
      <c r="Q71" s="112">
        <v>16000</v>
      </c>
      <c r="R71" s="102"/>
      <c r="S71" s="126">
        <f si="18" t="shared"/>
        <v>16000</v>
      </c>
      <c r="T71" s="126">
        <f si="19" t="shared"/>
        <v>16000</v>
      </c>
      <c r="U71" s="126">
        <f si="20" t="shared"/>
        <v>16000</v>
      </c>
      <c r="V71" s="126">
        <f si="21" t="shared"/>
        <v>48000</v>
      </c>
    </row>
    <row r="72" spans="1:22" x14ac:dyDescent="0.25">
      <c r="A72" s="118" t="s">
        <v>29</v>
      </c>
      <c r="B72" s="7" t="s">
        <v>55</v>
      </c>
      <c r="C72" s="179">
        <v>1</v>
      </c>
      <c r="D72" s="179">
        <v>646431</v>
      </c>
      <c r="G72" s="179">
        <v>1</v>
      </c>
      <c r="H72" s="179">
        <v>136431</v>
      </c>
      <c r="K72" s="179">
        <v>65</v>
      </c>
      <c r="L72" s="179">
        <v>136413</v>
      </c>
      <c r="O72" s="111">
        <f si="17" t="shared"/>
        <v>919275</v>
      </c>
      <c r="P72" s="126"/>
      <c r="Q72" s="112">
        <v>45000</v>
      </c>
      <c r="R72" s="102"/>
      <c r="S72" s="126">
        <f si="18" t="shared"/>
        <v>45000</v>
      </c>
      <c r="T72" s="126">
        <f si="19" t="shared"/>
        <v>45000</v>
      </c>
      <c r="U72" s="126">
        <f si="20" t="shared"/>
        <v>2925000</v>
      </c>
      <c r="V72" s="126">
        <f si="21" t="shared"/>
        <v>3015000</v>
      </c>
    </row>
    <row r="73" spans="1:22" x14ac:dyDescent="0.25">
      <c r="A73" s="118" t="s">
        <v>31</v>
      </c>
      <c r="B73" s="7" t="s">
        <v>56</v>
      </c>
      <c r="C73" s="179">
        <v>1</v>
      </c>
      <c r="D73" s="179">
        <v>64133</v>
      </c>
      <c r="G73" s="179">
        <v>1</v>
      </c>
      <c r="H73" s="179">
        <v>134364</v>
      </c>
      <c r="K73" s="179">
        <v>13</v>
      </c>
      <c r="L73" s="179">
        <v>2659686</v>
      </c>
      <c r="O73" s="111">
        <f si="17" t="shared"/>
        <v>2858183</v>
      </c>
      <c r="Q73" s="102">
        <v>70000</v>
      </c>
      <c r="R73" s="102"/>
      <c r="S73" s="126">
        <f si="18" t="shared"/>
        <v>70000</v>
      </c>
      <c r="T73" s="126">
        <f si="19" t="shared"/>
        <v>70000</v>
      </c>
      <c r="U73" s="126">
        <f si="20" t="shared"/>
        <v>910000</v>
      </c>
      <c r="V73" s="126">
        <f si="21" t="shared"/>
        <v>1050000</v>
      </c>
    </row>
    <row r="74" spans="1:22" x14ac:dyDescent="0.25">
      <c r="A74" s="8" t="s">
        <v>57</v>
      </c>
      <c r="B74" s="7" t="s">
        <v>2</v>
      </c>
      <c r="C74" s="179">
        <f>SUM(C59:C73)</f>
        <v>1203</v>
      </c>
      <c r="D74" s="179">
        <f>SUM(D59:D73)</f>
        <v>1238400</v>
      </c>
      <c r="G74" s="179">
        <f>SUM(G59:G73)</f>
        <v>510</v>
      </c>
      <c r="H74" s="179">
        <f>SUM(H59:H73)</f>
        <v>7591490</v>
      </c>
      <c r="K74" s="179">
        <f>SUM(K59:K73)</f>
        <v>2507</v>
      </c>
      <c r="L74" s="179">
        <v>463664</v>
      </c>
      <c r="O74" s="126">
        <f>SUM(O59:O73)</f>
        <v>19225817</v>
      </c>
      <c r="Q74" s="123" t="s">
        <v>102</v>
      </c>
      <c r="R74" s="102"/>
      <c r="S74" s="127">
        <f>SUM(S59:S73)</f>
        <v>164573.7475</v>
      </c>
      <c r="T74" s="127">
        <f>SUM(T59:T73)</f>
        <v>593005.46900000004</v>
      </c>
      <c r="U74" s="127">
        <f>SUM(U59:U73)</f>
        <v>3964028.7974999999</v>
      </c>
      <c r="V74" s="127">
        <f>SUM(V59:V73)</f>
        <v>4721608.0140000004</v>
      </c>
    </row>
    <row r="75" spans="1:22" x14ac:dyDescent="0.25">
      <c r="A75" s="8"/>
      <c r="B75" s="7"/>
      <c r="Q75" s="102"/>
      <c r="R75" s="102"/>
    </row>
    <row r="76" spans="1:22" x14ac:dyDescent="0.25">
      <c r="A76" s="8"/>
      <c r="B76" s="7"/>
      <c r="Q76" s="102"/>
      <c r="R76" s="102"/>
    </row>
    <row r="77" spans="1:22" x14ac:dyDescent="0.25">
      <c r="A77" s="106" t="s">
        <v>2</v>
      </c>
      <c r="B77" s="106" t="s">
        <v>2</v>
      </c>
      <c r="C77" s="204" t="s">
        <v>3</v>
      </c>
      <c r="D77" s="204"/>
      <c r="E77" s="106" t="s">
        <v>2</v>
      </c>
      <c r="F77" s="128"/>
      <c r="G77" s="204" t="s">
        <v>4</v>
      </c>
      <c r="H77" s="204"/>
      <c r="I77" s="128"/>
      <c r="J77" s="168"/>
      <c r="K77" s="204" t="s">
        <v>5</v>
      </c>
      <c r="L77" s="204"/>
      <c r="M77" s="168"/>
      <c r="N77" s="128"/>
      <c r="O77" s="204" t="s">
        <v>6</v>
      </c>
      <c r="P77" s="204"/>
      <c r="Q77" s="108"/>
      <c r="R77" s="108"/>
      <c r="S77" s="128"/>
      <c r="T77" s="128"/>
      <c r="U77" s="128"/>
      <c r="V77" s="128"/>
    </row>
    <row ht="28.5" r="78" spans="1:22" x14ac:dyDescent="0.25">
      <c r="A78" s="106" t="s">
        <v>2</v>
      </c>
      <c r="B78" s="106" t="s">
        <v>2</v>
      </c>
      <c r="C78" s="6" t="s">
        <v>63</v>
      </c>
      <c r="D78" s="6" t="s">
        <v>65</v>
      </c>
      <c r="E78" s="106" t="s">
        <v>2</v>
      </c>
      <c r="F78" s="128"/>
      <c r="G78" s="6" t="s">
        <v>8</v>
      </c>
      <c r="H78" s="6" t="s">
        <v>9</v>
      </c>
      <c r="I78" s="128"/>
      <c r="J78" s="128"/>
      <c r="K78" s="6" t="s">
        <v>8</v>
      </c>
      <c r="L78" s="6" t="s">
        <v>9</v>
      </c>
      <c r="M78" s="128"/>
      <c r="N78" s="128"/>
      <c r="O78" s="6" t="s">
        <v>8</v>
      </c>
      <c r="P78" s="6" t="s">
        <v>9</v>
      </c>
      <c r="Q78" s="108"/>
      <c r="R78" s="108"/>
      <c r="S78" s="109" t="s">
        <v>3</v>
      </c>
      <c r="T78" s="109" t="s">
        <v>4</v>
      </c>
      <c r="U78" s="109" t="s">
        <v>5</v>
      </c>
      <c r="V78" s="109" t="s">
        <v>87</v>
      </c>
    </row>
    <row ht="15.75" r="79" spans="1:22" thickBot="1" x14ac:dyDescent="0.3">
      <c r="A79" s="132" t="s">
        <v>58</v>
      </c>
      <c r="B79" s="7" t="s">
        <v>2</v>
      </c>
      <c r="C79" s="111">
        <f>C27+C53+C74</f>
        <v>3297</v>
      </c>
      <c r="D79" s="111">
        <f>E27+E53+D74</f>
        <v>101084141</v>
      </c>
      <c r="G79" s="111">
        <f>G27+G53+G74</f>
        <v>1925</v>
      </c>
      <c r="H79" s="111">
        <f>I27+I53+H74</f>
        <v>324122794</v>
      </c>
      <c r="K79" s="111">
        <f>K27+K53+K74</f>
        <v>4017</v>
      </c>
      <c r="L79" s="111">
        <f>M27+M53+L74</f>
        <v>445092838</v>
      </c>
      <c r="O79" s="111">
        <f>C79+G79+K79</f>
        <v>9239</v>
      </c>
      <c r="P79" s="111">
        <f>D79+H79+L79</f>
        <v>870299773</v>
      </c>
      <c r="Q79" s="102"/>
      <c r="R79" s="102"/>
      <c r="S79" s="133">
        <f>+S74+S53+S27</f>
        <v>200063.783</v>
      </c>
      <c r="T79" s="133">
        <f>+T74+T53+T27</f>
        <v>605999.39100000006</v>
      </c>
      <c r="U79" s="133">
        <f>+U74+U53+U27</f>
        <v>3996004.3909999998</v>
      </c>
      <c r="V79" s="133">
        <f>+V74+V53+V27</f>
        <v>4802067.5650000004</v>
      </c>
    </row>
    <row ht="15.75" r="80" spans="1:22" thickTop="1" x14ac:dyDescent="0.25"/>
  </sheetData>
  <mergeCells count="19">
    <mergeCell ref="A56:P56"/>
    <mergeCell ref="A1:P1"/>
    <mergeCell ref="A4:P4"/>
    <mergeCell ref="C5:E5"/>
    <mergeCell ref="G5:I5"/>
    <mergeCell ref="K5:M5"/>
    <mergeCell ref="O5:P5"/>
    <mergeCell ref="A30:P30"/>
    <mergeCell ref="C31:E31"/>
    <mergeCell ref="G31:I31"/>
    <mergeCell ref="K31:M31"/>
    <mergeCell ref="O31:P31"/>
    <mergeCell ref="O77:P77"/>
    <mergeCell ref="C57:D57"/>
    <mergeCell ref="G57:H57"/>
    <mergeCell ref="K57:L57"/>
    <mergeCell ref="C77:D77"/>
    <mergeCell ref="G77:H77"/>
    <mergeCell ref="K77:L77"/>
  </mergeCells>
  <pageMargins bottom="0.75" footer="0.3" header="0.3" left="0.7" right="0.7" top="0.75"/>
  <pageSetup orientation="portrait" r:id="rId1"/>
  <headerFooter>
    <oddFooter><![CDATA[&C&"Calibri"&11&K000000&"arial unicode ms,Regular"For internal use only_x000D_&1#&"Calibri"&10&K000000 For internal use only]]>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baseType="lpstr" size="13">
      <vt:lpstr>FANF TOTAL</vt:lpstr>
      <vt:lpstr>FANF XXX-DO NOT USE</vt:lpstr>
      <vt:lpstr>FANF Client 1</vt:lpstr>
      <vt:lpstr>FANF Client 2</vt:lpstr>
      <vt:lpstr>FANF Client 3</vt:lpstr>
      <vt:lpstr>Orig Client 1</vt:lpstr>
      <vt:lpstr>Orig Client 2</vt:lpstr>
      <vt:lpstr>Orig Client 3</vt:lpstr>
      <vt:lpstr>'FANF Client 1'!Print_Area</vt:lpstr>
      <vt:lpstr>'FANF TOTAL'!Print_Area</vt:lpstr>
      <vt:lpstr>'FANF XXX-DO NOT USE'!Print_Area</vt:lpstr>
      <vt:lpstr>'FANF Client 1'!Print_Titles</vt:lpstr>
      <vt:lpstr>'FANF TOTAL'!Print_Titles</vt:lpstr>
    </vt:vector>
  </TitlesOfParts>
  <Company>Deutsche Bank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2012-10-10T08:10:49Z</dcterms:created>
  <dc:creator>Thomas Brosch</dc:creator>
  <cp:keywords>For internal use only</cp:keywords>
  <cp:lastModifiedBy>Moazzam Shah</cp:lastModifiedBy>
  <cp:lastPrinted>2019-07-12T15:49:56Z</cp:lastPrinted>
  <dcterms:modified xsi:type="dcterms:W3CDTF">2021-08-03T20:46:33Z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TitusGUID" pid="2">
    <vt:lpwstr>8d4447eb-ef67-4258-9d79-ce537c30b875</vt:lpwstr>
  </property>
  <property fmtid="{D5CDD505-2E9C-101B-9397-08002B2CF9AE}" name="aliashDocumentMarking" pid="3">
    <vt:lpwstr>For internal use only//For internal use only//For internal use only</vt:lpwstr>
  </property>
  <property fmtid="{D5CDD505-2E9C-101B-9397-08002B2CF9AE}" name="MSIP_Label_af1741f6-9e47-426e-a683-937c37d4ebc5_Enabled" pid="4">
    <vt:lpwstr>True</vt:lpwstr>
  </property>
  <property fmtid="{D5CDD505-2E9C-101B-9397-08002B2CF9AE}" name="MSIP_Label_af1741f6-9e47-426e-a683-937c37d4ebc5_SiteId" pid="5">
    <vt:lpwstr>1e9b61e8-e590-4abc-b1af-24125e330d2a</vt:lpwstr>
  </property>
  <property fmtid="{D5CDD505-2E9C-101B-9397-08002B2CF9AE}" name="MSIP_Label_af1741f6-9e47-426e-a683-937c37d4ebc5_Owner" pid="6">
    <vt:lpwstr>sophia.anagnostakos@db.com</vt:lpwstr>
  </property>
  <property fmtid="{D5CDD505-2E9C-101B-9397-08002B2CF9AE}" name="MSIP_Label_af1741f6-9e47-426e-a683-937c37d4ebc5_SetDate" pid="7">
    <vt:lpwstr>2021-01-12T14:11:05.5814141Z</vt:lpwstr>
  </property>
  <property fmtid="{D5CDD505-2E9C-101B-9397-08002B2CF9AE}" name="MSIP_Label_af1741f6-9e47-426e-a683-937c37d4ebc5_Name" pid="8">
    <vt:lpwstr>For internal use only</vt:lpwstr>
  </property>
  <property fmtid="{D5CDD505-2E9C-101B-9397-08002B2CF9AE}" name="MSIP_Label_af1741f6-9e47-426e-a683-937c37d4ebc5_Application" pid="9">
    <vt:lpwstr>Microsoft Azure Information Protection</vt:lpwstr>
  </property>
  <property fmtid="{D5CDD505-2E9C-101B-9397-08002B2CF9AE}" name="MSIP_Label_af1741f6-9e47-426e-a683-937c37d4ebc5_ActionId" pid="10">
    <vt:lpwstr>a10330d4-d18f-47d7-bb96-33decbfb1ee3</vt:lpwstr>
  </property>
  <property fmtid="{D5CDD505-2E9C-101B-9397-08002B2CF9AE}" name="MSIP_Label_af1741f6-9e47-426e-a683-937c37d4ebc5_Extended_MSFT_Method" pid="11">
    <vt:lpwstr>Automatic</vt:lpwstr>
  </property>
  <property fmtid="{D5CDD505-2E9C-101B-9397-08002B2CF9AE}" name="db.comClassification" pid="12">
    <vt:lpwstr>For internal use only</vt:lpwstr>
  </property>
</Properties>
</file>