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17256" windowHeight="7728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G73" i="2" l="1"/>
  <c r="G65" i="2"/>
  <c r="G57" i="2"/>
  <c r="G49" i="2"/>
  <c r="G41" i="2"/>
  <c r="G33" i="2"/>
  <c r="G25" i="2"/>
  <c r="G17" i="2"/>
  <c r="G9" i="2"/>
  <c r="G72" i="2"/>
  <c r="G64" i="2"/>
  <c r="G56" i="2"/>
  <c r="G48" i="2"/>
  <c r="G40" i="2"/>
  <c r="G32" i="2"/>
  <c r="G24" i="2"/>
  <c r="G16" i="2"/>
  <c r="G8" i="2"/>
  <c r="G71" i="2"/>
  <c r="G63" i="2"/>
  <c r="G55" i="2"/>
  <c r="G47" i="2"/>
  <c r="G39" i="2"/>
  <c r="G31" i="2"/>
  <c r="G23" i="2"/>
  <c r="G15" i="2"/>
  <c r="G7" i="2"/>
  <c r="G62" i="2"/>
  <c r="G38" i="2"/>
  <c r="G14" i="2"/>
  <c r="G69" i="2"/>
  <c r="G45" i="2"/>
  <c r="G21" i="2"/>
  <c r="G68" i="2"/>
  <c r="G60" i="2"/>
  <c r="G52" i="2"/>
  <c r="G44" i="2"/>
  <c r="G36" i="2"/>
  <c r="G28" i="2"/>
  <c r="G20" i="2"/>
  <c r="G12" i="2"/>
  <c r="G4" i="2"/>
  <c r="G54" i="2"/>
  <c r="G30" i="2"/>
  <c r="G6" i="2"/>
  <c r="G53" i="2"/>
  <c r="G29" i="2"/>
  <c r="G5" i="2"/>
  <c r="G67" i="2"/>
  <c r="G59" i="2"/>
  <c r="G51" i="2"/>
  <c r="G43" i="2"/>
  <c r="G35" i="2"/>
  <c r="G27" i="2"/>
  <c r="G19" i="2"/>
  <c r="G11" i="2"/>
  <c r="G3" i="2"/>
  <c r="G70" i="2"/>
  <c r="G46" i="2"/>
  <c r="G22" i="2"/>
  <c r="G61" i="2"/>
  <c r="G37" i="2"/>
  <c r="G13" i="2"/>
  <c r="G66" i="2"/>
  <c r="G58" i="2"/>
  <c r="G50" i="2"/>
  <c r="G42" i="2"/>
  <c r="G34" i="2"/>
  <c r="G26" i="2"/>
  <c r="G18" i="2"/>
  <c r="G10" i="2"/>
  <c r="G2" i="2"/>
  <c r="I16" i="2" l="1"/>
  <c r="J16" i="2" s="1"/>
  <c r="K16" i="2" s="1"/>
  <c r="I27" i="2"/>
  <c r="J27" i="2" s="1"/>
  <c r="K27" i="2" s="1"/>
  <c r="I66" i="2"/>
  <c r="J66" i="2" s="1"/>
  <c r="K66" i="2" s="1"/>
  <c r="I24" i="2"/>
  <c r="J24" i="2" s="1"/>
  <c r="K24" i="2" s="1"/>
  <c r="I17" i="2"/>
  <c r="J17" i="2" s="1"/>
  <c r="K17" i="2" s="1"/>
  <c r="I68" i="2"/>
  <c r="J68" i="2" s="1"/>
  <c r="K68" i="2" s="1"/>
  <c r="I21" i="2"/>
  <c r="J21" i="2" s="1"/>
  <c r="K21" i="2" s="1"/>
  <c r="I73" i="2"/>
  <c r="J73" i="2" s="1"/>
  <c r="K73" i="2" s="1"/>
  <c r="I46" i="2"/>
  <c r="J46" i="2" s="1"/>
  <c r="K46" i="2" s="1"/>
  <c r="I53" i="2"/>
  <c r="J53" i="2" s="1"/>
  <c r="K53" i="2" s="1"/>
  <c r="I23" i="2"/>
  <c r="J23" i="2" s="1"/>
  <c r="K23" i="2" s="1"/>
  <c r="I25" i="2"/>
  <c r="J25" i="2" s="1"/>
  <c r="K25" i="2" s="1"/>
  <c r="I3" i="2"/>
  <c r="J3" i="2" s="1"/>
  <c r="K3" i="2" s="1"/>
  <c r="I47" i="2"/>
  <c r="J47" i="2" s="1"/>
  <c r="K47" i="2" s="1"/>
  <c r="I33" i="2"/>
  <c r="J33" i="2" s="1"/>
  <c r="K33" i="2" s="1"/>
  <c r="I4" i="2"/>
  <c r="J4" i="2" s="1"/>
  <c r="K4" i="2" s="1"/>
  <c r="I32" i="2"/>
  <c r="J32" i="2" s="1"/>
  <c r="K32" i="2" s="1"/>
  <c r="I37" i="2"/>
  <c r="J37" i="2" s="1"/>
  <c r="K37" i="2" s="1"/>
  <c r="I28" i="2"/>
  <c r="J28" i="2" s="1"/>
  <c r="K28" i="2" s="1"/>
  <c r="I40" i="2"/>
  <c r="J40" i="2" s="1"/>
  <c r="K40" i="2" s="1"/>
  <c r="I69" i="2"/>
  <c r="J69" i="2" s="1"/>
  <c r="K69" i="2" s="1"/>
  <c r="I18" i="2"/>
  <c r="J18" i="2" s="1"/>
  <c r="K18" i="2" s="1"/>
  <c r="I60" i="2"/>
  <c r="J60" i="2" s="1"/>
  <c r="K60" i="2" s="1"/>
  <c r="I9" i="2"/>
  <c r="J9" i="2" s="1"/>
  <c r="K9" i="2" s="1"/>
  <c r="I14" i="2"/>
  <c r="J14" i="2" s="1"/>
  <c r="K14" i="2" s="1"/>
  <c r="I44" i="2"/>
  <c r="J44" i="2" s="1"/>
  <c r="K44" i="2" s="1"/>
  <c r="I63" i="2"/>
  <c r="J63" i="2" s="1"/>
  <c r="K63" i="2" s="1"/>
  <c r="I56" i="2"/>
  <c r="J56" i="2" s="1"/>
  <c r="K56" i="2" s="1"/>
  <c r="I49" i="2"/>
  <c r="J49" i="2" s="1"/>
  <c r="K49" i="2" s="1"/>
  <c r="I42" i="2"/>
  <c r="J42" i="2" s="1"/>
  <c r="K42" i="2" s="1"/>
  <c r="I67" i="2"/>
  <c r="J67" i="2" s="1"/>
  <c r="K67" i="2" s="1"/>
  <c r="I43" i="2"/>
  <c r="J43" i="2" s="1"/>
  <c r="K43" i="2" s="1"/>
  <c r="I12" i="2"/>
  <c r="J12" i="2" s="1"/>
  <c r="K12" i="2" s="1"/>
  <c r="I7" i="2"/>
  <c r="J7" i="2" s="1"/>
  <c r="K7" i="2" s="1"/>
  <c r="I71" i="2"/>
  <c r="J71" i="2" s="1"/>
  <c r="K71" i="2" s="1"/>
  <c r="I64" i="2"/>
  <c r="J64" i="2" s="1"/>
  <c r="K64" i="2" s="1"/>
  <c r="I57" i="2"/>
  <c r="J57" i="2" s="1"/>
  <c r="K57" i="2" s="1"/>
  <c r="I50" i="2"/>
  <c r="J50" i="2" s="1"/>
  <c r="K50" i="2" s="1"/>
  <c r="I52" i="2"/>
  <c r="J52" i="2" s="1"/>
  <c r="K52" i="2" s="1"/>
  <c r="I36" i="2"/>
  <c r="J36" i="2" s="1"/>
  <c r="K36" i="2" s="1"/>
  <c r="I59" i="2"/>
  <c r="J59" i="2" s="1"/>
  <c r="K59" i="2" s="1"/>
  <c r="I20" i="2"/>
  <c r="J20" i="2" s="1"/>
  <c r="K20" i="2" s="1"/>
  <c r="I15" i="2"/>
  <c r="J15" i="2" s="1"/>
  <c r="K15" i="2" s="1"/>
  <c r="I8" i="2"/>
  <c r="J8" i="2" s="1"/>
  <c r="K8" i="2" s="1"/>
  <c r="I72" i="2"/>
  <c r="J72" i="2" s="1"/>
  <c r="K72" i="2" s="1"/>
  <c r="I65" i="2"/>
  <c r="J65" i="2" s="1"/>
  <c r="K65" i="2" s="1"/>
  <c r="I58" i="2"/>
  <c r="J58" i="2" s="1"/>
  <c r="K58" i="2" s="1"/>
  <c r="I13" i="2"/>
  <c r="J13" i="2" s="1"/>
  <c r="K13" i="2" s="1"/>
  <c r="I31" i="2"/>
  <c r="J31" i="2" s="1"/>
  <c r="K31" i="2" s="1"/>
  <c r="I45" i="2"/>
  <c r="J45" i="2" s="1"/>
  <c r="K45" i="2" s="1"/>
  <c r="I29" i="2"/>
  <c r="J29" i="2" s="1"/>
  <c r="K29" i="2" s="1"/>
  <c r="I39" i="2"/>
  <c r="J39" i="2" s="1"/>
  <c r="K39" i="2" s="1"/>
  <c r="I10" i="2"/>
  <c r="J10" i="2" s="1"/>
  <c r="K10" i="2" s="1"/>
  <c r="I19" i="2"/>
  <c r="J19" i="2" s="1"/>
  <c r="K19" i="2" s="1"/>
  <c r="I11" i="2"/>
  <c r="J11" i="2" s="1"/>
  <c r="K11" i="2" s="1"/>
  <c r="I22" i="2"/>
  <c r="J22" i="2" s="1"/>
  <c r="K22" i="2" s="1"/>
  <c r="I30" i="2"/>
  <c r="J30" i="2" s="1"/>
  <c r="K30" i="2" s="1"/>
  <c r="I61" i="2"/>
  <c r="J61" i="2" s="1"/>
  <c r="K61" i="2" s="1"/>
  <c r="I26" i="2"/>
  <c r="J26" i="2" s="1"/>
  <c r="K26" i="2" s="1"/>
  <c r="I35" i="2"/>
  <c r="J35" i="2" s="1"/>
  <c r="K35" i="2" s="1"/>
  <c r="I38" i="2"/>
  <c r="J38" i="2" s="1"/>
  <c r="K38" i="2" s="1"/>
  <c r="I5" i="2"/>
  <c r="J5" i="2" s="1"/>
  <c r="K5" i="2" s="1"/>
  <c r="I2" i="2"/>
  <c r="J2" i="2" s="1"/>
  <c r="K2" i="2" s="1"/>
  <c r="I54" i="2"/>
  <c r="J54" i="2" s="1"/>
  <c r="K54" i="2" s="1"/>
  <c r="I62" i="2"/>
  <c r="J62" i="2" s="1"/>
  <c r="K62" i="2" s="1"/>
  <c r="I6" i="2"/>
  <c r="J6" i="2" s="1"/>
  <c r="K6" i="2" s="1"/>
  <c r="I55" i="2"/>
  <c r="J55" i="2" s="1"/>
  <c r="K55" i="2" s="1"/>
  <c r="I48" i="2"/>
  <c r="J48" i="2" s="1"/>
  <c r="K48" i="2" s="1"/>
  <c r="I41" i="2"/>
  <c r="J41" i="2" s="1"/>
  <c r="K41" i="2" s="1"/>
  <c r="I34" i="2"/>
  <c r="J34" i="2" s="1"/>
  <c r="K34" i="2" s="1"/>
  <c r="I51" i="2"/>
  <c r="J51" i="2" s="1"/>
  <c r="K51" i="2" s="1"/>
  <c r="I70" i="2"/>
  <c r="J70" i="2" s="1"/>
  <c r="K70" i="2" s="1"/>
  <c r="L62" i="2" l="1"/>
  <c r="L6" i="2"/>
  <c r="L68" i="2"/>
  <c r="L58" i="2"/>
  <c r="L65" i="2"/>
  <c r="L11" i="2"/>
  <c r="L21" i="2"/>
  <c r="L14" i="2"/>
  <c r="L12" i="2"/>
  <c r="L18" i="2"/>
  <c r="L73" i="2"/>
  <c r="L15" i="2"/>
  <c r="L46" i="2"/>
  <c r="L16" i="2"/>
  <c r="L59" i="2"/>
  <c r="L55" i="2"/>
  <c r="L23" i="2"/>
  <c r="L50" i="2"/>
  <c r="L33" i="2"/>
  <c r="L39" i="2"/>
  <c r="L7" i="2"/>
  <c r="L24" i="2"/>
  <c r="L8" i="2"/>
  <c r="L31" i="2"/>
  <c r="L41" i="2"/>
  <c r="L13" i="2"/>
  <c r="L9" i="2"/>
  <c r="L60" i="2"/>
  <c r="L26" i="2"/>
  <c r="L38" i="2"/>
  <c r="L56" i="2"/>
  <c r="L40" i="2"/>
  <c r="L25" i="2"/>
  <c r="L10" i="2"/>
  <c r="L72" i="2"/>
  <c r="L51" i="2"/>
  <c r="L2" i="2"/>
  <c r="L35" i="2"/>
  <c r="L52" i="2"/>
  <c r="L47" i="2"/>
  <c r="L32" i="2"/>
  <c r="L17" i="2"/>
  <c r="L36" i="2"/>
  <c r="L4" i="2"/>
  <c r="L30" i="2"/>
  <c r="L42" i="2"/>
  <c r="L64" i="2"/>
  <c r="L44" i="2"/>
  <c r="L53" i="2"/>
  <c r="L28" i="2"/>
  <c r="L45" i="2"/>
  <c r="L67" i="2"/>
  <c r="L34" i="2"/>
  <c r="L63" i="2"/>
  <c r="L71" i="2"/>
  <c r="L61" i="2"/>
  <c r="L27" i="2"/>
  <c r="L29" i="2"/>
  <c r="L20" i="2"/>
  <c r="L49" i="2"/>
  <c r="L22" i="2"/>
  <c r="L57" i="2"/>
  <c r="L69" i="2"/>
  <c r="L3" i="2"/>
  <c r="L70" i="2"/>
  <c r="L48" i="2"/>
  <c r="L43" i="2"/>
  <c r="L54" i="2"/>
  <c r="L66" i="2"/>
  <c r="L37" i="2"/>
  <c r="L19" i="2"/>
  <c r="L5" i="2"/>
</calcChain>
</file>

<file path=xl/sharedStrings.xml><?xml version="1.0" encoding="utf-8"?>
<sst xmlns="http://schemas.openxmlformats.org/spreadsheetml/2006/main" count="15" uniqueCount="15">
  <si>
    <t>铜芯标称直径(毫米)</t>
  </si>
  <si>
    <t>漆包线最大外径(毫米)</t>
  </si>
  <si>
    <t>+直流电阻(欧/千米)</t>
  </si>
  <si>
    <t>漆包线重量(公斤/千米)</t>
  </si>
  <si>
    <t>长</t>
    <phoneticPr fontId="2" type="noConversion"/>
  </si>
  <si>
    <t>厚</t>
    <phoneticPr fontId="2" type="noConversion"/>
  </si>
  <si>
    <t>底</t>
    <phoneticPr fontId="2" type="noConversion"/>
  </si>
  <si>
    <t>总电阻</t>
    <phoneticPr fontId="2" type="noConversion"/>
  </si>
  <si>
    <t>总圈数</t>
    <phoneticPr fontId="2" type="noConversion"/>
  </si>
  <si>
    <t>线圈总长(千米)</t>
    <phoneticPr fontId="2" type="noConversion"/>
  </si>
  <si>
    <t>长(圈)</t>
    <phoneticPr fontId="2" type="noConversion"/>
  </si>
  <si>
    <t>厚(圈)</t>
    <phoneticPr fontId="2" type="noConversion"/>
  </si>
  <si>
    <t>理论电流</t>
    <phoneticPr fontId="2" type="noConversion"/>
  </si>
  <si>
    <t>理论安匝数</t>
    <phoneticPr fontId="2" type="noConversion"/>
  </si>
  <si>
    <t>平均半径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</si>
</sst>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13">
    <dxf>
      <numFmt numFmtId="0" formatCode="General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L73" totalsRowShown="0" headerRowDxfId="12">
  <autoFilter ref="A1:L73"/>
  <tableColumns count="12">
    <tableColumn id="1" name="铜芯标称直径(毫米)" dataDxfId="11"/>
    <tableColumn id="2" name="漆包线最大外径(毫米)" dataDxfId="10"/>
    <tableColumn id="4" name="+直流电阻(欧/千米)" dataDxfId="9"/>
    <tableColumn id="5" name="漆包线重量(公斤/千米)" dataDxfId="8"/>
    <tableColumn id="10" name="长(圈)" dataDxfId="7">
      <calculatedColumnFormula>FLOOR(105/表1[[#This Row],[漆包线最大外径(毫米)]],1)</calculatedColumnFormula>
    </tableColumn>
    <tableColumn id="11" name="厚(圈)" dataDxfId="0">
      <calculatedColumnFormula>CEILING((66-29)/2/表1[[#This Row],[漆包线最大外径(毫米)]],1)</calculatedColumnFormula>
    </tableColumn>
    <tableColumn id="13" name="总圈数" dataDxfId="6">
      <calculatedColumnFormula>表1[[#This Row],[长(圈)]]*表1[[#This Row],[厚(圈)]]</calculatedColumnFormula>
    </tableColumn>
    <tableColumn id="16" name="平均半径" dataDxfId="5">
      <calculatedColumnFormula>14.5+0.5*表1[[#This Row],[厚(圈)]]*表1[[#This Row],[漆包线最大外径(毫米)]]</calculatedColumnFormula>
    </tableColumn>
    <tableColumn id="17" name="线圈总长(千米)" dataDxfId="4">
      <calculatedColumnFormula>2*PI()*表1[[#This Row],[平均半径]]*表1[[#This Row],[总圈数]]*0.000001</calculatedColumnFormula>
    </tableColumn>
    <tableColumn id="12" name="总电阻" dataDxfId="3">
      <calculatedColumnFormula>表1[[#This Row],[线圈总长(千米)]]*表1[[#This Row],[+直流电阻(欧/千米)]]</calculatedColumnFormula>
    </tableColumn>
    <tableColumn id="15" name="理论电流" dataDxfId="2">
      <calculatedColumnFormula>300/表1[[#This Row],[总电阻]]</calculatedColumnFormula>
    </tableColumn>
    <tableColumn id="14" name="理论安匝数" dataDxfId="1">
      <calculatedColumnFormula>220/表1[[#This Row],[总电阻]]*表1[[#This Row],[总圈数]]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Q6" sqref="Q6"/>
    </sheetView>
  </sheetViews>
  <sheetFormatPr defaultRowHeight="14.4" x14ac:dyDescent="0.25"/>
  <sheetData>
    <row r="1" spans="2:3" x14ac:dyDescent="0.25">
      <c r="B1">
        <v>220</v>
      </c>
      <c r="C1">
        <v>0.1</v>
      </c>
    </row>
    <row r="2" spans="2:3" x14ac:dyDescent="0.25">
      <c r="C2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42" workbookViewId="0">
      <selection activeCell="A51" sqref="A51:L51"/>
    </sheetView>
  </sheetViews>
  <sheetFormatPr defaultRowHeight="14.4" x14ac:dyDescent="0.25"/>
  <cols>
    <col min="1" max="1" width="7.77734375" style="6" customWidth="1"/>
    <col min="2" max="2" width="23" style="6" customWidth="1"/>
    <col min="3" max="3" width="10.5546875" style="6" customWidth="1"/>
    <col min="4" max="4" width="13.109375" style="6" customWidth="1"/>
    <col min="8" max="8" width="10.88671875" customWidth="1"/>
    <col min="9" max="9" width="10.44140625" style="4" customWidth="1"/>
    <col min="10" max="10" width="12.6640625" style="4" customWidth="1"/>
    <col min="11" max="11" width="10.5546875" customWidth="1"/>
    <col min="12" max="12" width="11.44140625" style="4" customWidth="1"/>
    <col min="14" max="14" width="8.77734375" customWidth="1"/>
  </cols>
  <sheetData>
    <row r="1" spans="1:16" s="1" customFormat="1" ht="48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1" t="s">
        <v>10</v>
      </c>
      <c r="F1" s="1" t="s">
        <v>11</v>
      </c>
      <c r="G1" s="1" t="s">
        <v>8</v>
      </c>
      <c r="H1" s="1" t="s">
        <v>14</v>
      </c>
      <c r="I1" s="3" t="s">
        <v>9</v>
      </c>
      <c r="J1" s="1" t="s">
        <v>7</v>
      </c>
      <c r="K1" s="3" t="s">
        <v>12</v>
      </c>
      <c r="L1" s="3" t="s">
        <v>13</v>
      </c>
      <c r="N1" s="1" t="s">
        <v>4</v>
      </c>
      <c r="O1" s="1" t="s">
        <v>6</v>
      </c>
      <c r="P1" s="1" t="s">
        <v>5</v>
      </c>
    </row>
    <row r="2" spans="1:16" x14ac:dyDescent="0.25">
      <c r="A2" s="6">
        <v>0.03</v>
      </c>
      <c r="B2" s="6">
        <v>4.4999999999999998E-2</v>
      </c>
      <c r="C2" s="6">
        <v>24704</v>
      </c>
      <c r="D2" s="6">
        <v>1.2E-2</v>
      </c>
      <c r="E2">
        <f>FLOOR(105/表1[[#This Row],[漆包线最大外径(毫米)]],1)</f>
        <v>2333</v>
      </c>
      <c r="F2">
        <f>CEILING((66-29)/2/表1[[#This Row],[漆包线最大外径(毫米)]],1)</f>
        <v>412</v>
      </c>
      <c r="G2">
        <f>表1[[#This Row],[长(圈)]]*表1[[#This Row],[厚(圈)]]</f>
        <v>961196</v>
      </c>
      <c r="H2">
        <f>14.5+0.5*表1[[#This Row],[厚(圈)]]*表1[[#This Row],[漆包线最大外径(毫米)]]</f>
        <v>23.77</v>
      </c>
      <c r="I2" s="4">
        <f>2*PI()*表1[[#This Row],[平均半径]]*表1[[#This Row],[总圈数]]*0.000001</f>
        <v>143.55588633403539</v>
      </c>
      <c r="J2" s="4">
        <f>表1[[#This Row],[线圈总长(千米)]]*表1[[#This Row],[+直流电阻(欧/千米)]]</f>
        <v>3546404.6159960101</v>
      </c>
      <c r="K2" s="4">
        <f>300/表1[[#This Row],[总电阻]]</f>
        <v>8.4592716422388474E-5</v>
      </c>
      <c r="L2" s="4">
        <f>220/表1[[#This Row],[总电阻]]*表1[[#This Row],[总圈数]]</f>
        <v>59.627465813178347</v>
      </c>
      <c r="M2" s="2"/>
      <c r="N2">
        <v>11</v>
      </c>
      <c r="O2">
        <v>14</v>
      </c>
      <c r="P2">
        <v>17</v>
      </c>
    </row>
    <row r="3" spans="1:16" x14ac:dyDescent="0.25">
      <c r="A3" s="6">
        <v>0.04</v>
      </c>
      <c r="B3" s="6">
        <v>5.5E-2</v>
      </c>
      <c r="C3" s="6">
        <v>13920</v>
      </c>
      <c r="D3" s="6">
        <v>1.4999999999999999E-2</v>
      </c>
      <c r="E3">
        <f>FLOOR(105/表1[[#This Row],[漆包线最大外径(毫米)]],1)</f>
        <v>1909</v>
      </c>
      <c r="F3">
        <f>CEILING((66-29)/2/表1[[#This Row],[漆包线最大外径(毫米)]],1)</f>
        <v>337</v>
      </c>
      <c r="G3">
        <f>表1[[#This Row],[长(圈)]]*表1[[#This Row],[厚(圈)]]</f>
        <v>643333</v>
      </c>
      <c r="H3">
        <f>14.5+0.5*表1[[#This Row],[厚(圈)]]*表1[[#This Row],[漆包线最大外径(毫米)]]</f>
        <v>23.767499999999998</v>
      </c>
      <c r="I3" s="4">
        <f>2*PI()*表1[[#This Row],[平均半径]]*表1[[#This Row],[总圈数]]*0.000001</f>
        <v>96.07252392199581</v>
      </c>
      <c r="J3" s="4">
        <f>表1[[#This Row],[线圈总长(千米)]]*表1[[#This Row],[+直流电阻(欧/千米)]]</f>
        <v>1337329.5329941816</v>
      </c>
      <c r="K3" s="4">
        <f>300/表1[[#This Row],[总电阻]]</f>
        <v>2.2432765642161679E-4</v>
      </c>
      <c r="L3" s="4">
        <f>220/表1[[#This Row],[总电阻]]*表1[[#This Row],[总圈数]]</f>
        <v>105.83274840503786</v>
      </c>
      <c r="M3" s="2"/>
    </row>
    <row r="4" spans="1:16" x14ac:dyDescent="0.25">
      <c r="A4" s="6">
        <v>0.05</v>
      </c>
      <c r="B4" s="6">
        <v>6.5000000000000002E-2</v>
      </c>
      <c r="C4" s="6">
        <v>8949</v>
      </c>
      <c r="D4" s="6">
        <v>1.9E-2</v>
      </c>
      <c r="E4">
        <f>FLOOR(105/表1[[#This Row],[漆包线最大外径(毫米)]],1)</f>
        <v>1615</v>
      </c>
      <c r="F4">
        <f>CEILING((66-29)/2/表1[[#This Row],[漆包线最大外径(毫米)]],1)</f>
        <v>285</v>
      </c>
      <c r="G4">
        <f>表1[[#This Row],[长(圈)]]*表1[[#This Row],[厚(圈)]]</f>
        <v>460275</v>
      </c>
      <c r="H4">
        <f>14.5+0.5*表1[[#This Row],[厚(圈)]]*表1[[#This Row],[漆包线最大外径(毫米)]]</f>
        <v>23.762500000000003</v>
      </c>
      <c r="I4" s="4">
        <f>2*PI()*表1[[#This Row],[平均半径]]*表1[[#This Row],[总圈数]]*0.000001</f>
        <v>68.720986448940295</v>
      </c>
      <c r="J4" s="4">
        <f>表1[[#This Row],[线圈总长(千米)]]*表1[[#This Row],[+直流电阻(欧/千米)]]</f>
        <v>614984.10773156665</v>
      </c>
      <c r="K4" s="4">
        <f>300/表1[[#This Row],[总电阻]]</f>
        <v>4.878174837827622E-4</v>
      </c>
      <c r="L4" s="4">
        <f>220/表1[[#This Row],[总电阻]]*表1[[#This Row],[总圈数]]</f>
        <v>164.65547438861466</v>
      </c>
      <c r="M4" s="2"/>
    </row>
    <row r="5" spans="1:16" x14ac:dyDescent="0.25">
      <c r="A5" s="6">
        <v>0.06</v>
      </c>
      <c r="B5" s="6">
        <v>7.4999999999999997E-2</v>
      </c>
      <c r="C5" s="6">
        <v>6198</v>
      </c>
      <c r="D5" s="6">
        <v>2.7E-2</v>
      </c>
      <c r="E5">
        <f>FLOOR(105/表1[[#This Row],[漆包线最大外径(毫米)]],1)</f>
        <v>1400</v>
      </c>
      <c r="F5">
        <f>CEILING((66-29)/2/表1[[#This Row],[漆包线最大外径(毫米)]],1)</f>
        <v>247</v>
      </c>
      <c r="G5">
        <f>表1[[#This Row],[长(圈)]]*表1[[#This Row],[厚(圈)]]</f>
        <v>345800</v>
      </c>
      <c r="H5">
        <f>14.5+0.5*表1[[#This Row],[厚(圈)]]*表1[[#This Row],[漆包线最大外径(毫米)]]</f>
        <v>23.762499999999999</v>
      </c>
      <c r="I5" s="4">
        <f>2*PI()*表1[[#This Row],[平均半径]]*表1[[#This Row],[总圈数]]*0.000001</f>
        <v>51.629389200029429</v>
      </c>
      <c r="J5" s="4">
        <f>表1[[#This Row],[线圈总长(千米)]]*表1[[#This Row],[+直流电阻(欧/千米)]]</f>
        <v>319998.9542617824</v>
      </c>
      <c r="K5" s="4">
        <f>300/表1[[#This Row],[总电阻]]</f>
        <v>9.3750306369619633E-4</v>
      </c>
      <c r="L5" s="4">
        <f>220/表1[[#This Row],[总电阻]]*表1[[#This Row],[总圈数]]</f>
        <v>237.73827691250608</v>
      </c>
      <c r="M5" s="2"/>
    </row>
    <row r="6" spans="1:16" x14ac:dyDescent="0.25">
      <c r="A6" s="6">
        <v>7.0000000000000007E-2</v>
      </c>
      <c r="B6" s="6">
        <v>8.5000000000000006E-2</v>
      </c>
      <c r="C6" s="6">
        <v>4556</v>
      </c>
      <c r="D6" s="6">
        <v>3.5999999999999997E-2</v>
      </c>
      <c r="E6">
        <f>FLOOR(105/表1[[#This Row],[漆包线最大外径(毫米)]],1)</f>
        <v>1235</v>
      </c>
      <c r="F6">
        <f>CEILING((66-29)/2/表1[[#This Row],[漆包线最大外径(毫米)]],1)</f>
        <v>218</v>
      </c>
      <c r="G6">
        <f>表1[[#This Row],[长(圈)]]*表1[[#This Row],[厚(圈)]]</f>
        <v>269230</v>
      </c>
      <c r="H6">
        <f>14.5+0.5*表1[[#This Row],[厚(圈)]]*表1[[#This Row],[漆包线最大外径(毫米)]]</f>
        <v>23.765000000000001</v>
      </c>
      <c r="I6" s="4">
        <f>2*PI()*表1[[#This Row],[平均半径]]*表1[[#This Row],[总圈数]]*0.000001</f>
        <v>40.201396360687831</v>
      </c>
      <c r="J6" s="4">
        <f>表1[[#This Row],[线圈总长(千米)]]*表1[[#This Row],[+直流电阻(欧/千米)]]</f>
        <v>183157.56181929377</v>
      </c>
      <c r="K6" s="4">
        <f>300/表1[[#This Row],[总电阻]]</f>
        <v>1.6379340116788892E-3</v>
      </c>
      <c r="L6" s="4">
        <f>220/表1[[#This Row],[总电阻]]*表1[[#This Row],[总圈数]]</f>
        <v>323.38604757382541</v>
      </c>
      <c r="M6" s="2"/>
    </row>
    <row r="7" spans="1:16" x14ac:dyDescent="0.25">
      <c r="A7" s="6">
        <v>0.08</v>
      </c>
      <c r="B7" s="6">
        <v>9.5000000000000001E-2</v>
      </c>
      <c r="C7" s="6">
        <v>3487</v>
      </c>
      <c r="D7" s="6">
        <v>4.7E-2</v>
      </c>
      <c r="E7">
        <f>FLOOR(105/表1[[#This Row],[漆包线最大外径(毫米)]],1)</f>
        <v>1105</v>
      </c>
      <c r="F7">
        <f>CEILING((66-29)/2/表1[[#This Row],[漆包线最大外径(毫米)]],1)</f>
        <v>195</v>
      </c>
      <c r="G7">
        <f>表1[[#This Row],[长(圈)]]*表1[[#This Row],[厚(圈)]]</f>
        <v>215475</v>
      </c>
      <c r="H7">
        <f>14.5+0.5*表1[[#This Row],[厚(圈)]]*表1[[#This Row],[漆包线最大外径(毫米)]]</f>
        <v>23.762499999999999</v>
      </c>
      <c r="I7" s="4">
        <f>2*PI()*表1[[#This Row],[平均半径]]*表1[[#This Row],[总圈数]]*0.000001</f>
        <v>32.171320525958187</v>
      </c>
      <c r="J7" s="4">
        <f>表1[[#This Row],[线圈总长(千米)]]*表1[[#This Row],[+直流电阻(欧/千米)]]</f>
        <v>112181.39467401619</v>
      </c>
      <c r="K7" s="4">
        <f>300/表1[[#This Row],[总电阻]]</f>
        <v>2.6742402416350679E-3</v>
      </c>
      <c r="L7" s="4">
        <f>220/表1[[#This Row],[总电阻]]*表1[[#This Row],[总圈数]]</f>
        <v>422.57007178196528</v>
      </c>
      <c r="M7" s="2"/>
    </row>
    <row r="8" spans="1:16" x14ac:dyDescent="0.25">
      <c r="A8" s="6">
        <v>0.09</v>
      </c>
      <c r="B8" s="6">
        <v>0.105</v>
      </c>
      <c r="C8" s="6">
        <v>2758</v>
      </c>
      <c r="D8" s="6">
        <v>5.8999999999999997E-2</v>
      </c>
      <c r="E8">
        <f>FLOOR(105/表1[[#This Row],[漆包线最大外径(毫米)]],1)</f>
        <v>1000</v>
      </c>
      <c r="F8">
        <f>CEILING((66-29)/2/表1[[#This Row],[漆包线最大外径(毫米)]],1)</f>
        <v>177</v>
      </c>
      <c r="G8">
        <f>表1[[#This Row],[长(圈)]]*表1[[#This Row],[厚(圈)]]</f>
        <v>177000</v>
      </c>
      <c r="H8">
        <f>14.5+0.5*表1[[#This Row],[厚(圈)]]*表1[[#This Row],[漆包线最大外径(毫米)]]</f>
        <v>23.7925</v>
      </c>
      <c r="I8" s="4">
        <f>2*PI()*表1[[#This Row],[平均半径]]*表1[[#This Row],[总圈数]]*0.000001</f>
        <v>26.460205496529444</v>
      </c>
      <c r="J8" s="4">
        <f>表1[[#This Row],[线圈总长(千米)]]*表1[[#This Row],[+直流电阻(欧/千米)]]</f>
        <v>72977.246759428206</v>
      </c>
      <c r="K8" s="4">
        <f>300/表1[[#This Row],[总电阻]]</f>
        <v>4.1108703509870614E-3</v>
      </c>
      <c r="L8" s="4">
        <f>220/表1[[#This Row],[总电阻]]*表1[[#This Row],[总圈数]]</f>
        <v>533.59097155812049</v>
      </c>
      <c r="M8" s="2"/>
    </row>
    <row r="9" spans="1:16" x14ac:dyDescent="0.25">
      <c r="A9" s="6">
        <v>0.1</v>
      </c>
      <c r="B9" s="6">
        <v>0.12</v>
      </c>
      <c r="C9" s="6">
        <v>2237</v>
      </c>
      <c r="D9" s="6">
        <v>7.2999999999999995E-2</v>
      </c>
      <c r="E9">
        <f>FLOOR(105/表1[[#This Row],[漆包线最大外径(毫米)]],1)</f>
        <v>875</v>
      </c>
      <c r="F9">
        <f>CEILING((66-29)/2/表1[[#This Row],[漆包线最大外径(毫米)]],1)</f>
        <v>155</v>
      </c>
      <c r="G9">
        <f>表1[[#This Row],[长(圈)]]*表1[[#This Row],[厚(圈)]]</f>
        <v>135625</v>
      </c>
      <c r="H9">
        <f>14.5+0.5*表1[[#This Row],[厚(圈)]]*表1[[#This Row],[漆包线最大外径(毫米)]]</f>
        <v>23.799999999999997</v>
      </c>
      <c r="I9" s="4">
        <f>2*PI()*表1[[#This Row],[平均半径]]*表1[[#This Row],[总圈数]]*0.000001</f>
        <v>20.281336773412306</v>
      </c>
      <c r="J9" s="4">
        <f>表1[[#This Row],[线圈总长(千米)]]*表1[[#This Row],[+直流电阻(欧/千米)]]</f>
        <v>45369.350362123332</v>
      </c>
      <c r="K9" s="4">
        <f>300/表1[[#This Row],[总电阻]]</f>
        <v>6.6123935565640243E-3</v>
      </c>
      <c r="L9" s="4">
        <f>220/表1[[#This Row],[总电阻]]*表1[[#This Row],[总圈数]]</f>
        <v>657.65764247993025</v>
      </c>
      <c r="M9" s="2"/>
    </row>
    <row r="10" spans="1:16" x14ac:dyDescent="0.25">
      <c r="A10" s="6">
        <v>0.11</v>
      </c>
      <c r="B10" s="6">
        <v>0.13</v>
      </c>
      <c r="C10" s="6">
        <v>1846</v>
      </c>
      <c r="D10" s="6">
        <v>8.7999999999999995E-2</v>
      </c>
      <c r="E10">
        <f>FLOOR(105/表1[[#This Row],[漆包线最大外径(毫米)]],1)</f>
        <v>807</v>
      </c>
      <c r="F10">
        <f>CEILING((66-29)/2/表1[[#This Row],[漆包线最大外径(毫米)]],1)</f>
        <v>143</v>
      </c>
      <c r="G10">
        <f>表1[[#This Row],[长(圈)]]*表1[[#This Row],[厚(圈)]]</f>
        <v>115401</v>
      </c>
      <c r="H10">
        <f>14.5+0.5*表1[[#This Row],[厚(圈)]]*表1[[#This Row],[漆包线最大外径(毫米)]]</f>
        <v>23.795000000000002</v>
      </c>
      <c r="I10" s="4">
        <f>2*PI()*表1[[#This Row],[平均半径]]*表1[[#This Row],[总圈数]]*0.000001</f>
        <v>17.253418220347019</v>
      </c>
      <c r="J10" s="4">
        <f>表1[[#This Row],[线圈总长(千米)]]*表1[[#This Row],[+直流电阻(欧/千米)]]</f>
        <v>31849.810034760598</v>
      </c>
      <c r="K10" s="4">
        <f>300/表1[[#This Row],[总电阻]]</f>
        <v>9.419208455955709E-3</v>
      </c>
      <c r="L10" s="4">
        <f>220/表1[[#This Row],[总电阻]]*表1[[#This Row],[总圈数]]</f>
        <v>797.12312168554615</v>
      </c>
      <c r="M10" s="2"/>
    </row>
    <row r="11" spans="1:16" x14ac:dyDescent="0.25">
      <c r="A11" s="6">
        <v>0.12</v>
      </c>
      <c r="B11" s="6">
        <v>0.14000000000000001</v>
      </c>
      <c r="C11" s="6">
        <v>1551</v>
      </c>
      <c r="D11" s="6">
        <v>0.104</v>
      </c>
      <c r="E11">
        <f>FLOOR(105/表1[[#This Row],[漆包线最大外径(毫米)]],1)</f>
        <v>750</v>
      </c>
      <c r="F11">
        <f>CEILING((66-29)/2/表1[[#This Row],[漆包线最大外径(毫米)]],1)</f>
        <v>133</v>
      </c>
      <c r="G11">
        <f>表1[[#This Row],[长(圈)]]*表1[[#This Row],[厚(圈)]]</f>
        <v>99750</v>
      </c>
      <c r="H11">
        <f>14.5+0.5*表1[[#This Row],[厚(圈)]]*表1[[#This Row],[漆包线最大外径(毫米)]]</f>
        <v>23.810000000000002</v>
      </c>
      <c r="I11" s="4">
        <f>2*PI()*表1[[#This Row],[平均半径]]*表1[[#This Row],[总圈数]]*0.000001</f>
        <v>14.92286355585361</v>
      </c>
      <c r="J11" s="4">
        <f>表1[[#This Row],[线圈总长(千米)]]*表1[[#This Row],[+直流电阻(欧/千米)]]</f>
        <v>23145.361375128949</v>
      </c>
      <c r="K11" s="4">
        <f>300/表1[[#This Row],[总电阻]]</f>
        <v>1.2961560424041063E-2</v>
      </c>
      <c r="L11" s="4">
        <f>220/表1[[#This Row],[总电阻]]*表1[[#This Row],[总圈数]]</f>
        <v>948.13814501860372</v>
      </c>
      <c r="M11" s="2"/>
    </row>
    <row r="12" spans="1:16" x14ac:dyDescent="0.25">
      <c r="A12" s="6">
        <v>0.13</v>
      </c>
      <c r="B12" s="6">
        <v>0.15</v>
      </c>
      <c r="C12" s="6">
        <v>1322</v>
      </c>
      <c r="D12" s="6">
        <v>0.122</v>
      </c>
      <c r="E12">
        <f>FLOOR(105/表1[[#This Row],[漆包线最大外径(毫米)]],1)</f>
        <v>700</v>
      </c>
      <c r="F12">
        <f>CEILING((66-29)/2/表1[[#This Row],[漆包线最大外径(毫米)]],1)</f>
        <v>124</v>
      </c>
      <c r="G12">
        <f>表1[[#This Row],[长(圈)]]*表1[[#This Row],[厚(圈)]]</f>
        <v>86800</v>
      </c>
      <c r="H12">
        <f>14.5+0.5*表1[[#This Row],[厚(圈)]]*表1[[#This Row],[漆包线最大外径(毫米)]]</f>
        <v>23.799999999999997</v>
      </c>
      <c r="I12" s="4">
        <f>2*PI()*表1[[#This Row],[平均半径]]*表1[[#This Row],[总圈数]]*0.000001</f>
        <v>12.980055534983874</v>
      </c>
      <c r="J12" s="4">
        <f>表1[[#This Row],[线圈总长(千米)]]*表1[[#This Row],[+直流电阻(欧/千米)]]</f>
        <v>17159.633417248682</v>
      </c>
      <c r="K12" s="4">
        <f>300/表1[[#This Row],[总电阻]]</f>
        <v>1.7482890963069361E-2</v>
      </c>
      <c r="L12" s="4">
        <f>220/表1[[#This Row],[总电阻]]*表1[[#This Row],[总圈数]]</f>
        <v>1112.8442861025751</v>
      </c>
      <c r="M12" s="2"/>
    </row>
    <row r="13" spans="1:16" x14ac:dyDescent="0.25">
      <c r="A13" s="6">
        <v>0.14000000000000001</v>
      </c>
      <c r="B13" s="6">
        <v>0.16</v>
      </c>
      <c r="C13" s="6">
        <v>1139</v>
      </c>
      <c r="D13" s="6">
        <v>0.14099999999999999</v>
      </c>
      <c r="E13">
        <f>FLOOR(105/表1[[#This Row],[漆包线最大外径(毫米)]],1)</f>
        <v>656</v>
      </c>
      <c r="F13">
        <f>CEILING((66-29)/2/表1[[#This Row],[漆包线最大外径(毫米)]],1)</f>
        <v>116</v>
      </c>
      <c r="G13">
        <f>表1[[#This Row],[长(圈)]]*表1[[#This Row],[厚(圈)]]</f>
        <v>76096</v>
      </c>
      <c r="H13">
        <f>14.5+0.5*表1[[#This Row],[厚(圈)]]*表1[[#This Row],[漆包线最大外径(毫米)]]</f>
        <v>23.78</v>
      </c>
      <c r="I13" s="4">
        <f>2*PI()*表1[[#This Row],[平均半径]]*表1[[#This Row],[总圈数]]*0.000001</f>
        <v>11.369818900033577</v>
      </c>
      <c r="J13" s="4">
        <f>表1[[#This Row],[线圈总长(千米)]]*表1[[#This Row],[+直流电阻(欧/千米)]]</f>
        <v>12950.223727138244</v>
      </c>
      <c r="K13" s="4">
        <f>300/表1[[#This Row],[总电阻]]</f>
        <v>2.3165622951464977E-2</v>
      </c>
      <c r="L13" s="4">
        <f>220/表1[[#This Row],[总电阻]]*表1[[#This Row],[总圈数]]</f>
        <v>1292.7282456840976</v>
      </c>
      <c r="M13" s="2"/>
    </row>
    <row r="14" spans="1:16" x14ac:dyDescent="0.25">
      <c r="A14" s="6">
        <v>0.15</v>
      </c>
      <c r="B14" s="6">
        <v>0.17</v>
      </c>
      <c r="C14" s="6">
        <v>993</v>
      </c>
      <c r="D14" s="6">
        <v>0.16200000000000001</v>
      </c>
      <c r="E14">
        <f>FLOOR(105/表1[[#This Row],[漆包线最大外径(毫米)]],1)</f>
        <v>617</v>
      </c>
      <c r="F14">
        <f>CEILING((66-29)/2/表1[[#This Row],[漆包线最大外径(毫米)]],1)</f>
        <v>109</v>
      </c>
      <c r="G14">
        <f>表1[[#This Row],[长(圈)]]*表1[[#This Row],[厚(圈)]]</f>
        <v>67253</v>
      </c>
      <c r="H14">
        <f>14.5+0.5*表1[[#This Row],[厚(圈)]]*表1[[#This Row],[漆包线最大外径(毫米)]]</f>
        <v>23.765000000000001</v>
      </c>
      <c r="I14" s="4">
        <f>2*PI()*表1[[#This Row],[平均半径]]*表1[[#This Row],[总圈数]]*0.000001</f>
        <v>10.042211155685987</v>
      </c>
      <c r="J14" s="4">
        <f>表1[[#This Row],[线圈总长(千米)]]*表1[[#This Row],[+直流电阻(欧/千米)]]</f>
        <v>9971.9156775961856</v>
      </c>
      <c r="K14" s="4">
        <f>300/表1[[#This Row],[总电阻]]</f>
        <v>3.0084490252360169E-2</v>
      </c>
      <c r="L14" s="4">
        <f>220/表1[[#This Row],[总电阻]]*表1[[#This Row],[总圈数]]</f>
        <v>1483.7329634907844</v>
      </c>
      <c r="M14" s="2"/>
    </row>
    <row r="15" spans="1:16" x14ac:dyDescent="0.25">
      <c r="A15" s="6">
        <v>0.16</v>
      </c>
      <c r="B15" s="6">
        <v>0.18</v>
      </c>
      <c r="C15" s="6">
        <v>872</v>
      </c>
      <c r="D15" s="6">
        <v>0.184</v>
      </c>
      <c r="E15">
        <f>FLOOR(105/表1[[#This Row],[漆包线最大外径(毫米)]],1)</f>
        <v>583</v>
      </c>
      <c r="F15">
        <f>CEILING((66-29)/2/表1[[#This Row],[漆包线最大外径(毫米)]],1)</f>
        <v>103</v>
      </c>
      <c r="G15">
        <f>表1[[#This Row],[长(圈)]]*表1[[#This Row],[厚(圈)]]</f>
        <v>60049</v>
      </c>
      <c r="H15">
        <f>14.5+0.5*表1[[#This Row],[厚(圈)]]*表1[[#This Row],[漆包线最大外径(毫米)]]</f>
        <v>23.77</v>
      </c>
      <c r="I15" s="4">
        <f>2*PI()*表1[[#This Row],[平均半径]]*表1[[#This Row],[总圈数]]*0.000001</f>
        <v>8.9683970995223561</v>
      </c>
      <c r="J15" s="4">
        <f>表1[[#This Row],[线圈总长(千米)]]*表1[[#This Row],[+直流电阻(欧/千米)]]</f>
        <v>7820.4422707834947</v>
      </c>
      <c r="K15" s="4">
        <f>300/表1[[#This Row],[总电阻]]</f>
        <v>3.8361001796634243E-2</v>
      </c>
      <c r="L15" s="4">
        <f>220/表1[[#This Row],[总电阻]]*表1[[#This Row],[总圈数]]</f>
        <v>1689.2625177164655</v>
      </c>
      <c r="M15" s="2"/>
    </row>
    <row r="16" spans="1:16" x14ac:dyDescent="0.25">
      <c r="A16" s="6">
        <v>0.17</v>
      </c>
      <c r="B16" s="6">
        <v>0.19</v>
      </c>
      <c r="C16" s="6">
        <v>773</v>
      </c>
      <c r="D16" s="6">
        <v>0.20799999999999999</v>
      </c>
      <c r="E16">
        <f>FLOOR(105/表1[[#This Row],[漆包线最大外径(毫米)]],1)</f>
        <v>552</v>
      </c>
      <c r="F16">
        <f>CEILING((66-29)/2/表1[[#This Row],[漆包线最大外径(毫米)]],1)</f>
        <v>98</v>
      </c>
      <c r="G16">
        <f>表1[[#This Row],[长(圈)]]*表1[[#This Row],[厚(圈)]]</f>
        <v>54096</v>
      </c>
      <c r="H16">
        <f>14.5+0.5*表1[[#This Row],[厚(圈)]]*表1[[#This Row],[漆包线最大外径(毫米)]]</f>
        <v>23.810000000000002</v>
      </c>
      <c r="I16" s="4">
        <f>2*PI()*表1[[#This Row],[平均半径]]*表1[[#This Row],[总圈数]]*0.000001</f>
        <v>8.0929045305008209</v>
      </c>
      <c r="J16" s="4">
        <f>表1[[#This Row],[线圈总长(千米)]]*表1[[#This Row],[+直流电阻(欧/千米)]]</f>
        <v>6255.8152020771349</v>
      </c>
      <c r="K16" s="4">
        <f>300/表1[[#This Row],[总电阻]]</f>
        <v>4.7955380763228139E-2</v>
      </c>
      <c r="L16" s="4">
        <f>220/表1[[#This Row],[总电阻]]*表1[[#This Row],[总圈数]]</f>
        <v>1902.4091370295655</v>
      </c>
      <c r="M16" s="2"/>
    </row>
    <row r="17" spans="1:13" x14ac:dyDescent="0.25">
      <c r="A17" s="6">
        <v>0.18</v>
      </c>
      <c r="B17" s="6">
        <v>0.2</v>
      </c>
      <c r="C17" s="6">
        <v>689</v>
      </c>
      <c r="D17" s="6">
        <v>0.23300000000000001</v>
      </c>
      <c r="E17">
        <f>FLOOR(105/表1[[#This Row],[漆包线最大外径(毫米)]],1)</f>
        <v>525</v>
      </c>
      <c r="F17">
        <f>CEILING((66-29)/2/表1[[#This Row],[漆包线最大外径(毫米)]],1)</f>
        <v>93</v>
      </c>
      <c r="G17">
        <f>表1[[#This Row],[长(圈)]]*表1[[#This Row],[厚(圈)]]</f>
        <v>48825</v>
      </c>
      <c r="H17">
        <f>14.5+0.5*表1[[#This Row],[厚(圈)]]*表1[[#This Row],[漆包线最大外径(毫米)]]</f>
        <v>23.8</v>
      </c>
      <c r="I17" s="4">
        <f>2*PI()*表1[[#This Row],[平均半径]]*表1[[#This Row],[总圈数]]*0.000001</f>
        <v>7.3012812384284294</v>
      </c>
      <c r="J17" s="4">
        <f>表1[[#This Row],[线圈总长(千米)]]*表1[[#This Row],[+直流电阻(欧/千米)]]</f>
        <v>5030.5827732771877</v>
      </c>
      <c r="K17" s="4">
        <f>300/表1[[#This Row],[总电阻]]</f>
        <v>5.9635237808553967E-2</v>
      </c>
      <c r="L17" s="4">
        <f>220/表1[[#This Row],[总电阻]]*表1[[#This Row],[总圈数]]</f>
        <v>2135.2396897352746</v>
      </c>
      <c r="M17" s="2"/>
    </row>
    <row r="18" spans="1:13" x14ac:dyDescent="0.25">
      <c r="A18" s="6">
        <v>0.19</v>
      </c>
      <c r="B18" s="6">
        <v>0.21</v>
      </c>
      <c r="C18" s="6">
        <v>618</v>
      </c>
      <c r="D18" s="6">
        <v>0.25900000000000001</v>
      </c>
      <c r="E18">
        <f>FLOOR(105/表1[[#This Row],[漆包线最大外径(毫米)]],1)</f>
        <v>500</v>
      </c>
      <c r="F18">
        <f>CEILING((66-29)/2/表1[[#This Row],[漆包线最大外径(毫米)]],1)</f>
        <v>89</v>
      </c>
      <c r="G18">
        <f>表1[[#This Row],[长(圈)]]*表1[[#This Row],[厚(圈)]]</f>
        <v>44500</v>
      </c>
      <c r="H18">
        <f>14.5+0.5*表1[[#This Row],[厚(圈)]]*表1[[#This Row],[漆包线最大外径(毫米)]]</f>
        <v>23.844999999999999</v>
      </c>
      <c r="I18" s="4">
        <f>2*PI()*表1[[#This Row],[平均半径]]*表1[[#This Row],[总圈数]]*0.000001</f>
        <v>6.6671036374115262</v>
      </c>
      <c r="J18" s="4">
        <f>表1[[#This Row],[线圈总长(千米)]]*表1[[#This Row],[+直流电阻(欧/千米)]]</f>
        <v>4120.2700479203231</v>
      </c>
      <c r="K18" s="4">
        <f>300/表1[[#This Row],[总电阻]]</f>
        <v>7.2810761554675973E-2</v>
      </c>
      <c r="L18" s="4">
        <f>220/表1[[#This Row],[总电阻]]*表1[[#This Row],[总圈数]]</f>
        <v>2376.0578520675926</v>
      </c>
      <c r="M18" s="2"/>
    </row>
    <row r="19" spans="1:13" x14ac:dyDescent="0.25">
      <c r="A19" s="6">
        <v>0.2</v>
      </c>
      <c r="B19" s="6">
        <v>0.22500000000000001</v>
      </c>
      <c r="C19" s="6">
        <v>558</v>
      </c>
      <c r="D19" s="6">
        <v>0.28699999999999998</v>
      </c>
      <c r="E19">
        <f>FLOOR(105/表1[[#This Row],[漆包线最大外径(毫米)]],1)</f>
        <v>466</v>
      </c>
      <c r="F19">
        <f>CEILING((66-29)/2/表1[[#This Row],[漆包线最大外径(毫米)]],1)</f>
        <v>83</v>
      </c>
      <c r="G19">
        <f>表1[[#This Row],[长(圈)]]*表1[[#This Row],[厚(圈)]]</f>
        <v>38678</v>
      </c>
      <c r="H19">
        <f>14.5+0.5*表1[[#This Row],[厚(圈)]]*表1[[#This Row],[漆包线最大外径(毫米)]]</f>
        <v>23.837499999999999</v>
      </c>
      <c r="I19" s="4">
        <f>2*PI()*表1[[#This Row],[平均半径]]*表1[[#This Row],[总圈数]]*0.000001</f>
        <v>5.7930140722531549</v>
      </c>
      <c r="J19" s="4">
        <f>表1[[#This Row],[线圈总长(千米)]]*表1[[#This Row],[+直流电阻(欧/千米)]]</f>
        <v>3232.5018523172603</v>
      </c>
      <c r="K19" s="4">
        <f>300/表1[[#This Row],[总电阻]]</f>
        <v>9.280737141262306E-2</v>
      </c>
      <c r="L19" s="4">
        <f>220/表1[[#This Row],[总电阻]]*表1[[#This Row],[总圈数]]</f>
        <v>2632.375908431452</v>
      </c>
      <c r="M19" s="2"/>
    </row>
    <row r="20" spans="1:13" x14ac:dyDescent="0.25">
      <c r="A20" s="6">
        <v>0.21</v>
      </c>
      <c r="B20" s="6">
        <v>0.23499999999999999</v>
      </c>
      <c r="C20" s="6">
        <v>506</v>
      </c>
      <c r="D20" s="6">
        <v>0.316</v>
      </c>
      <c r="E20">
        <f>FLOOR(105/表1[[#This Row],[漆包线最大外径(毫米)]],1)</f>
        <v>446</v>
      </c>
      <c r="F20">
        <f>CEILING((66-29)/2/表1[[#This Row],[漆包线最大外径(毫米)]],1)</f>
        <v>79</v>
      </c>
      <c r="G20">
        <f>表1[[#This Row],[长(圈)]]*表1[[#This Row],[厚(圈)]]</f>
        <v>35234</v>
      </c>
      <c r="H20">
        <f>14.5+0.5*表1[[#This Row],[厚(圈)]]*表1[[#This Row],[漆包线最大外径(毫米)]]</f>
        <v>23.782499999999999</v>
      </c>
      <c r="I20" s="4">
        <f>2*PI()*表1[[#This Row],[平均半径]]*表1[[#This Row],[总圈数]]*0.000001</f>
        <v>5.2650114958488583</v>
      </c>
      <c r="J20" s="4">
        <f>表1[[#This Row],[线圈总长(千米)]]*表1[[#This Row],[+直流电阻(欧/千米)]]</f>
        <v>2664.0958168995221</v>
      </c>
      <c r="K20" s="4">
        <f>300/表1[[#This Row],[总电阻]]</f>
        <v>0.11260856238614585</v>
      </c>
      <c r="L20" s="4">
        <f>220/表1[[#This Row],[总电阻]]*表1[[#This Row],[总圈数]]</f>
        <v>2909.6100638832058</v>
      </c>
      <c r="M20" s="2"/>
    </row>
    <row r="21" spans="1:13" x14ac:dyDescent="0.25">
      <c r="A21" s="6">
        <v>0.23</v>
      </c>
      <c r="B21" s="6">
        <v>0.255</v>
      </c>
      <c r="C21" s="6">
        <v>422</v>
      </c>
      <c r="D21" s="6">
        <v>0.378</v>
      </c>
      <c r="E21">
        <f>FLOOR(105/表1[[#This Row],[漆包线最大外径(毫米)]],1)</f>
        <v>411</v>
      </c>
      <c r="F21">
        <f>CEILING((66-29)/2/表1[[#This Row],[漆包线最大外径(毫米)]],1)</f>
        <v>73</v>
      </c>
      <c r="G21">
        <f>表1[[#This Row],[长(圈)]]*表1[[#This Row],[厚(圈)]]</f>
        <v>30003</v>
      </c>
      <c r="H21">
        <f>14.5+0.5*表1[[#This Row],[厚(圈)]]*表1[[#This Row],[漆包线最大外径(毫米)]]</f>
        <v>23.807500000000001</v>
      </c>
      <c r="I21" s="4">
        <f>2*PI()*表1[[#This Row],[平均半径]]*表1[[#This Row],[总圈数]]*0.000001</f>
        <v>4.4880567868229422</v>
      </c>
      <c r="J21" s="4">
        <f>表1[[#This Row],[线圈总长(千米)]]*表1[[#This Row],[+直流电阻(欧/千米)]]</f>
        <v>1893.9599640392817</v>
      </c>
      <c r="K21" s="4">
        <f>300/表1[[#This Row],[总电阻]]</f>
        <v>0.15839827963426678</v>
      </c>
      <c r="L21" s="4">
        <f>220/表1[[#This Row],[总电阻]]*表1[[#This Row],[总圈数]]</f>
        <v>3485.1106281690645</v>
      </c>
      <c r="M21" s="2"/>
    </row>
    <row r="22" spans="1:13" x14ac:dyDescent="0.25">
      <c r="A22" s="6">
        <v>0.25</v>
      </c>
      <c r="B22" s="6">
        <v>0.27500000000000002</v>
      </c>
      <c r="C22" s="6">
        <v>357</v>
      </c>
      <c r="D22" s="6">
        <v>0.44600000000000001</v>
      </c>
      <c r="E22">
        <f>FLOOR(105/表1[[#This Row],[漆包线最大外径(毫米)]],1)</f>
        <v>381</v>
      </c>
      <c r="F22">
        <f>CEILING((66-29)/2/表1[[#This Row],[漆包线最大外径(毫米)]],1)</f>
        <v>68</v>
      </c>
      <c r="G22">
        <f>表1[[#This Row],[长(圈)]]*表1[[#This Row],[厚(圈)]]</f>
        <v>25908</v>
      </c>
      <c r="H22">
        <f>14.5+0.5*表1[[#This Row],[厚(圈)]]*表1[[#This Row],[漆包线最大外径(毫米)]]</f>
        <v>23.85</v>
      </c>
      <c r="I22" s="4">
        <f>2*PI()*表1[[#This Row],[平均半径]]*表1[[#This Row],[总圈数]]*0.000001</f>
        <v>3.8824166437810481</v>
      </c>
      <c r="J22" s="4">
        <f>表1[[#This Row],[线圈总长(千米)]]*表1[[#This Row],[+直流电阻(欧/千米)]]</f>
        <v>1386.0227418298341</v>
      </c>
      <c r="K22" s="4">
        <f>300/表1[[#This Row],[总电阻]]</f>
        <v>0.2164466649399551</v>
      </c>
      <c r="L22" s="4">
        <f>220/表1[[#This Row],[总电阻]]*表1[[#This Row],[总圈数]]</f>
        <v>4112.3134765271952</v>
      </c>
      <c r="M22" s="2"/>
    </row>
    <row r="23" spans="1:13" x14ac:dyDescent="0.25">
      <c r="A23" s="6">
        <v>0.27</v>
      </c>
      <c r="B23" s="6">
        <v>0.31</v>
      </c>
      <c r="C23" s="6">
        <v>306</v>
      </c>
      <c r="D23" s="6">
        <v>0.52200000000000002</v>
      </c>
      <c r="E23">
        <f>FLOOR(105/表1[[#This Row],[漆包线最大外径(毫米)]],1)</f>
        <v>338</v>
      </c>
      <c r="F23">
        <f>CEILING((66-29)/2/表1[[#This Row],[漆包线最大外径(毫米)]],1)</f>
        <v>60</v>
      </c>
      <c r="G23">
        <f>表1[[#This Row],[长(圈)]]*表1[[#This Row],[厚(圈)]]</f>
        <v>20280</v>
      </c>
      <c r="H23">
        <f>14.5+0.5*表1[[#This Row],[厚(圈)]]*表1[[#This Row],[漆包线最大外径(毫米)]]</f>
        <v>23.8</v>
      </c>
      <c r="I23" s="4">
        <f>2*PI()*表1[[#This Row],[平均半径]]*表1[[#This Row],[总圈数]]*0.000001</f>
        <v>3.0326673531045274</v>
      </c>
      <c r="J23" s="4">
        <f>表1[[#This Row],[线圈总长(千米)]]*表1[[#This Row],[+直流电阻(欧/千米)]]</f>
        <v>927.99621004998539</v>
      </c>
      <c r="K23" s="4">
        <f>300/表1[[#This Row],[总电阻]]</f>
        <v>0.32327718233228653</v>
      </c>
      <c r="L23" s="4">
        <f>220/表1[[#This Row],[总电阻]]*表1[[#This Row],[总圈数]]</f>
        <v>4807.7782556457651</v>
      </c>
      <c r="M23" s="2"/>
    </row>
    <row r="24" spans="1:13" x14ac:dyDescent="0.25">
      <c r="A24" s="6">
        <v>0.28999999999999998</v>
      </c>
      <c r="B24" s="6">
        <v>0.33</v>
      </c>
      <c r="C24" s="6">
        <v>265</v>
      </c>
      <c r="D24" s="6">
        <v>0.60099999999999998</v>
      </c>
      <c r="E24">
        <f>FLOOR(105/表1[[#This Row],[漆包线最大外径(毫米)]],1)</f>
        <v>318</v>
      </c>
      <c r="F24">
        <f>CEILING((66-29)/2/表1[[#This Row],[漆包线最大外径(毫米)]],1)</f>
        <v>57</v>
      </c>
      <c r="G24">
        <f>表1[[#This Row],[长(圈)]]*表1[[#This Row],[厚(圈)]]</f>
        <v>18126</v>
      </c>
      <c r="H24">
        <f>14.5+0.5*表1[[#This Row],[厚(圈)]]*表1[[#This Row],[漆包线最大外径(毫米)]]</f>
        <v>23.905000000000001</v>
      </c>
      <c r="I24" s="4">
        <f>2*PI()*表1[[#This Row],[平均半径]]*表1[[#This Row],[总圈数]]*0.000001</f>
        <v>2.7225169484670881</v>
      </c>
      <c r="J24" s="4">
        <f>表1[[#This Row],[线圈总长(千米)]]*表1[[#This Row],[+直流电阻(欧/千米)]]</f>
        <v>721.46699134377832</v>
      </c>
      <c r="K24" s="4">
        <f>300/表1[[#This Row],[总电阻]]</f>
        <v>0.41581943955776945</v>
      </c>
      <c r="L24" s="4">
        <f>220/表1[[#This Row],[总电阻]]*表1[[#This Row],[总圈数]]</f>
        <v>5527.2383183776947</v>
      </c>
      <c r="M24" s="2"/>
    </row>
    <row r="25" spans="1:13" x14ac:dyDescent="0.25">
      <c r="A25" s="6">
        <v>0.31</v>
      </c>
      <c r="B25" s="6">
        <v>0.35</v>
      </c>
      <c r="C25" s="6">
        <v>232</v>
      </c>
      <c r="D25" s="6">
        <v>0.68899999999999995</v>
      </c>
      <c r="E25">
        <f>FLOOR(105/表1[[#This Row],[漆包线最大外径(毫米)]],1)</f>
        <v>300</v>
      </c>
      <c r="F25">
        <f>CEILING((66-29)/2/表1[[#This Row],[漆包线最大外径(毫米)]],1)</f>
        <v>53</v>
      </c>
      <c r="G25">
        <f>表1[[#This Row],[长(圈)]]*表1[[#This Row],[厚(圈)]]</f>
        <v>15900</v>
      </c>
      <c r="H25">
        <f>14.5+0.5*表1[[#This Row],[厚(圈)]]*表1[[#This Row],[漆包线最大外径(毫米)]]</f>
        <v>23.774999999999999</v>
      </c>
      <c r="I25" s="4">
        <f>2*PI()*表1[[#This Row],[平均半径]]*表1[[#This Row],[总圈数]]*0.000001</f>
        <v>2.3751854177832952</v>
      </c>
      <c r="J25" s="4">
        <f>表1[[#This Row],[线圈总长(千米)]]*表1[[#This Row],[+直流电阻(欧/千米)]]</f>
        <v>551.04301692572449</v>
      </c>
      <c r="K25" s="4">
        <f>300/表1[[#This Row],[总电阻]]</f>
        <v>0.5444221064150373</v>
      </c>
      <c r="L25" s="4">
        <f>220/表1[[#This Row],[总电阻]]*表1[[#This Row],[总圈数]]</f>
        <v>6347.961760799335</v>
      </c>
      <c r="M25" s="2"/>
    </row>
    <row r="26" spans="1:13" x14ac:dyDescent="0.25">
      <c r="A26" s="6">
        <v>0.33</v>
      </c>
      <c r="B26" s="6">
        <v>0.37</v>
      </c>
      <c r="C26" s="6">
        <v>205</v>
      </c>
      <c r="D26" s="6">
        <v>0.78</v>
      </c>
      <c r="E26">
        <f>FLOOR(105/表1[[#This Row],[漆包线最大外径(毫米)]],1)</f>
        <v>283</v>
      </c>
      <c r="F26">
        <f>CEILING((66-29)/2/表1[[#This Row],[漆包线最大外径(毫米)]],1)</f>
        <v>50</v>
      </c>
      <c r="G26">
        <f>表1[[#This Row],[长(圈)]]*表1[[#This Row],[厚(圈)]]</f>
        <v>14150</v>
      </c>
      <c r="H26">
        <f>14.5+0.5*表1[[#This Row],[厚(圈)]]*表1[[#This Row],[漆包线最大外径(毫米)]]</f>
        <v>23.75</v>
      </c>
      <c r="I26" s="4">
        <f>2*PI()*表1[[#This Row],[平均半径]]*表1[[#This Row],[总圈数]]*0.000001</f>
        <v>2.1115429622940396</v>
      </c>
      <c r="J26" s="4">
        <f>表1[[#This Row],[线圈总长(千米)]]*表1[[#This Row],[+直流电阻(欧/千米)]]</f>
        <v>432.86630727027813</v>
      </c>
      <c r="K26" s="4">
        <f>300/表1[[#This Row],[总电阻]]</f>
        <v>0.69305463363930164</v>
      </c>
      <c r="L26" s="4">
        <f>220/表1[[#This Row],[总电阻]]*表1[[#This Row],[总圈数]]</f>
        <v>7191.5969150638202</v>
      </c>
      <c r="M26" s="2"/>
    </row>
    <row r="27" spans="1:13" x14ac:dyDescent="0.25">
      <c r="A27" s="6">
        <v>0.35</v>
      </c>
      <c r="B27" s="6">
        <v>0.39</v>
      </c>
      <c r="C27" s="6">
        <v>182</v>
      </c>
      <c r="D27" s="6">
        <v>0.876</v>
      </c>
      <c r="E27">
        <f>FLOOR(105/表1[[#This Row],[漆包线最大外径(毫米)]],1)</f>
        <v>269</v>
      </c>
      <c r="F27">
        <f>CEILING((66-29)/2/表1[[#This Row],[漆包线最大外径(毫米)]],1)</f>
        <v>48</v>
      </c>
      <c r="G27">
        <f>表1[[#This Row],[长(圈)]]*表1[[#This Row],[厚(圈)]]</f>
        <v>12912</v>
      </c>
      <c r="H27">
        <f>14.5+0.5*表1[[#This Row],[厚(圈)]]*表1[[#This Row],[漆包线最大外径(毫米)]]</f>
        <v>23.86</v>
      </c>
      <c r="I27" s="4">
        <f>2*PI()*表1[[#This Row],[平均半径]]*表1[[#This Row],[总圈数]]*0.000001</f>
        <v>1.9357257400551851</v>
      </c>
      <c r="J27" s="4">
        <f>表1[[#This Row],[线圈总长(千米)]]*表1[[#This Row],[+直流电阻(欧/千米)]]</f>
        <v>352.30208469004367</v>
      </c>
      <c r="K27" s="4">
        <f>300/表1[[#This Row],[总电阻]]</f>
        <v>0.85154193811808077</v>
      </c>
      <c r="L27" s="4">
        <f>220/表1[[#This Row],[总电阻]]*表1[[#This Row],[总圈数]]</f>
        <v>8063.0803036524821</v>
      </c>
      <c r="M27" s="2"/>
    </row>
    <row r="28" spans="1:13" x14ac:dyDescent="0.25">
      <c r="A28" s="6">
        <v>0.38</v>
      </c>
      <c r="B28" s="6">
        <v>0.42</v>
      </c>
      <c r="C28" s="6">
        <v>155</v>
      </c>
      <c r="D28" s="6">
        <v>1.03</v>
      </c>
      <c r="E28">
        <f>FLOOR(105/表1[[#This Row],[漆包线最大外径(毫米)]],1)</f>
        <v>250</v>
      </c>
      <c r="F28">
        <f>CEILING((66-29)/2/表1[[#This Row],[漆包线最大外径(毫米)]],1)</f>
        <v>45</v>
      </c>
      <c r="G28">
        <f>表1[[#This Row],[长(圈)]]*表1[[#This Row],[厚(圈)]]</f>
        <v>11250</v>
      </c>
      <c r="H28">
        <f>14.5+0.5*表1[[#This Row],[厚(圈)]]*表1[[#This Row],[漆包线最大外径(毫米)]]</f>
        <v>23.95</v>
      </c>
      <c r="I28" s="4">
        <f>2*PI()*表1[[#This Row],[平均半径]]*表1[[#This Row],[总圈数]]*0.000001</f>
        <v>1.6929257412031995</v>
      </c>
      <c r="J28" s="4">
        <f>表1[[#This Row],[线圈总长(千米)]]*表1[[#This Row],[+直流电阻(欧/千米)]]</f>
        <v>262.40348988649595</v>
      </c>
      <c r="K28" s="4">
        <f>300/表1[[#This Row],[总电阻]]</f>
        <v>1.143277477482356</v>
      </c>
      <c r="L28" s="4">
        <f>220/表1[[#This Row],[总电阻]]*表1[[#This Row],[总圈数]]</f>
        <v>9432.0391892294374</v>
      </c>
      <c r="M28" s="2"/>
    </row>
    <row r="29" spans="1:13" x14ac:dyDescent="0.25">
      <c r="A29" s="6">
        <v>0.41</v>
      </c>
      <c r="B29" s="6">
        <v>0.45</v>
      </c>
      <c r="C29" s="6">
        <v>133</v>
      </c>
      <c r="D29" s="6">
        <v>1.2</v>
      </c>
      <c r="E29">
        <f>FLOOR(105/表1[[#This Row],[漆包线最大外径(毫米)]],1)</f>
        <v>233</v>
      </c>
      <c r="F29">
        <f>CEILING((66-29)/2/表1[[#This Row],[漆包线最大外径(毫米)]],1)</f>
        <v>42</v>
      </c>
      <c r="G29">
        <f>表1[[#This Row],[长(圈)]]*表1[[#This Row],[厚(圈)]]</f>
        <v>9786</v>
      </c>
      <c r="H29">
        <f>14.5+0.5*表1[[#This Row],[厚(圈)]]*表1[[#This Row],[漆包线最大外径(毫米)]]</f>
        <v>23.950000000000003</v>
      </c>
      <c r="I29" s="4">
        <f>2*PI()*表1[[#This Row],[平均半径]]*表1[[#This Row],[总圈数]]*0.000001</f>
        <v>1.4726196714146234</v>
      </c>
      <c r="J29" s="4">
        <f>表1[[#This Row],[线圈总长(千米)]]*表1[[#This Row],[+直流电阻(欧/千米)]]</f>
        <v>195.8584162981449</v>
      </c>
      <c r="K29" s="4">
        <f>300/表1[[#This Row],[总电阻]]</f>
        <v>1.5317187061460042</v>
      </c>
      <c r="L29" s="4">
        <f>220/表1[[#This Row],[总电阻]]*表1[[#This Row],[总圈数]]</f>
        <v>10992.226122786185</v>
      </c>
      <c r="M29" s="2"/>
    </row>
    <row r="30" spans="1:13" x14ac:dyDescent="0.25">
      <c r="A30" s="6">
        <v>0.44</v>
      </c>
      <c r="B30" s="6">
        <v>0.49</v>
      </c>
      <c r="C30" s="6">
        <v>115</v>
      </c>
      <c r="D30" s="6">
        <v>1.38</v>
      </c>
      <c r="E30">
        <f>FLOOR(105/表1[[#This Row],[漆包线最大外径(毫米)]],1)</f>
        <v>214</v>
      </c>
      <c r="F30">
        <f>CEILING((66-29)/2/表1[[#This Row],[漆包线最大外径(毫米)]],1)</f>
        <v>38</v>
      </c>
      <c r="G30">
        <f>表1[[#This Row],[长(圈)]]*表1[[#This Row],[厚(圈)]]</f>
        <v>8132</v>
      </c>
      <c r="H30">
        <f>14.5+0.5*表1[[#This Row],[厚(圈)]]*表1[[#This Row],[漆包线最大外径(毫米)]]</f>
        <v>23.810000000000002</v>
      </c>
      <c r="I30" s="4">
        <f>2*PI()*表1[[#This Row],[平均半径]]*表1[[#This Row],[总圈数]]*0.000001</f>
        <v>1.2165686860772087</v>
      </c>
      <c r="J30" s="4">
        <f>表1[[#This Row],[线圈总长(千米)]]*表1[[#This Row],[+直流电阻(欧/千米)]]</f>
        <v>139.90539889887901</v>
      </c>
      <c r="K30" s="4">
        <f>300/表1[[#This Row],[总电阻]]</f>
        <v>2.1443060979857851</v>
      </c>
      <c r="L30" s="4">
        <f>220/表1[[#This Row],[总电阻]]*表1[[#This Row],[总圈数]]</f>
        <v>12787.497938468296</v>
      </c>
      <c r="M30" s="2"/>
    </row>
    <row r="31" spans="1:13" x14ac:dyDescent="0.25">
      <c r="A31" s="6">
        <v>0.47</v>
      </c>
      <c r="B31" s="6">
        <v>0.52</v>
      </c>
      <c r="C31" s="6">
        <v>101</v>
      </c>
      <c r="D31" s="6">
        <v>1.57</v>
      </c>
      <c r="E31">
        <f>FLOOR(105/表1[[#This Row],[漆包线最大外径(毫米)]],1)</f>
        <v>201</v>
      </c>
      <c r="F31">
        <f>CEILING((66-29)/2/表1[[#This Row],[漆包线最大外径(毫米)]],1)</f>
        <v>36</v>
      </c>
      <c r="G31">
        <f>表1[[#This Row],[长(圈)]]*表1[[#This Row],[厚(圈)]]</f>
        <v>7236</v>
      </c>
      <c r="H31">
        <f>14.5+0.5*表1[[#This Row],[厚(圈)]]*表1[[#This Row],[漆包线最大外径(毫米)]]</f>
        <v>23.86</v>
      </c>
      <c r="I31" s="4">
        <f>2*PI()*表1[[#This Row],[平均半径]]*表1[[#This Row],[总圈数]]*0.000001</f>
        <v>1.0847979751424504</v>
      </c>
      <c r="J31" s="4">
        <f>表1[[#This Row],[线圈总长(千米)]]*表1[[#This Row],[+直流电阻(欧/千米)]]</f>
        <v>109.56459548938749</v>
      </c>
      <c r="K31" s="4">
        <f>300/表1[[#This Row],[总电阻]]</f>
        <v>2.7381107798555075</v>
      </c>
      <c r="L31" s="4">
        <f>220/表1[[#This Row],[总电阻]]*表1[[#This Row],[总圈数]]</f>
        <v>14529.511042225266</v>
      </c>
      <c r="M31" s="2"/>
    </row>
    <row r="32" spans="1:13" x14ac:dyDescent="0.25">
      <c r="A32" s="6">
        <v>0.49</v>
      </c>
      <c r="B32" s="6">
        <v>0.54</v>
      </c>
      <c r="C32" s="6">
        <v>39</v>
      </c>
      <c r="D32" s="6">
        <v>1.71</v>
      </c>
      <c r="E32">
        <f>FLOOR(105/表1[[#This Row],[漆包线最大外径(毫米)]],1)</f>
        <v>194</v>
      </c>
      <c r="F32">
        <f>CEILING((66-29)/2/表1[[#This Row],[漆包线最大外径(毫米)]],1)</f>
        <v>35</v>
      </c>
      <c r="G32">
        <f>表1[[#This Row],[长(圈)]]*表1[[#This Row],[厚(圈)]]</f>
        <v>6790</v>
      </c>
      <c r="H32">
        <f>14.5+0.5*表1[[#This Row],[厚(圈)]]*表1[[#This Row],[漆包线最大外径(毫米)]]</f>
        <v>23.950000000000003</v>
      </c>
      <c r="I32" s="4">
        <f>2*PI()*表1[[#This Row],[平均半径]]*表1[[#This Row],[总圈数]]*0.000001</f>
        <v>1.021774736246198</v>
      </c>
      <c r="J32" s="4">
        <f>表1[[#This Row],[线圈总长(千米)]]*表1[[#This Row],[+直流电阻(欧/千米)]]</f>
        <v>39.849214713601718</v>
      </c>
      <c r="K32" s="4">
        <f>300/表1[[#This Row],[总电阻]]</f>
        <v>7.5283792204216535</v>
      </c>
      <c r="L32" s="4">
        <f>220/表1[[#This Row],[总电阻]]*表1[[#This Row],[总圈数]]</f>
        <v>37486.309598219559</v>
      </c>
      <c r="M32" s="2"/>
    </row>
    <row r="33" spans="1:13" x14ac:dyDescent="0.25">
      <c r="A33" s="6">
        <v>0.51</v>
      </c>
      <c r="B33" s="6">
        <v>0.56000000000000005</v>
      </c>
      <c r="C33" s="6">
        <v>85.9</v>
      </c>
      <c r="D33" s="6">
        <v>1.86</v>
      </c>
      <c r="E33">
        <f>FLOOR(105/表1[[#This Row],[漆包线最大外径(毫米)]],1)</f>
        <v>187</v>
      </c>
      <c r="F33">
        <f>CEILING((66-29)/2/表1[[#This Row],[漆包线最大外径(毫米)]],1)</f>
        <v>34</v>
      </c>
      <c r="G33">
        <f>表1[[#This Row],[长(圈)]]*表1[[#This Row],[厚(圈)]]</f>
        <v>6358</v>
      </c>
      <c r="H33">
        <f>14.5+0.5*表1[[#This Row],[厚(圈)]]*表1[[#This Row],[漆包线最大外径(毫米)]]</f>
        <v>24.020000000000003</v>
      </c>
      <c r="I33" s="4">
        <f>2*PI()*表1[[#This Row],[平均半径]]*表1[[#This Row],[总圈数]]*0.000001</f>
        <v>0.95956278223680835</v>
      </c>
      <c r="J33" s="4">
        <f>表1[[#This Row],[线圈总长(千米)]]*表1[[#This Row],[+直流电阻(欧/千米)]]</f>
        <v>82.426442994141837</v>
      </c>
      <c r="K33" s="4">
        <f>300/表1[[#This Row],[总电阻]]</f>
        <v>3.6396087117494735</v>
      </c>
      <c r="L33" s="4">
        <f>220/表1[[#This Row],[总电阻]]*表1[[#This Row],[总圈数]]</f>
        <v>16969.796938822314</v>
      </c>
      <c r="M33" s="2"/>
    </row>
    <row r="34" spans="1:13" x14ac:dyDescent="0.25">
      <c r="A34" s="6">
        <v>0.53</v>
      </c>
      <c r="B34" s="6">
        <v>0.57999999999999996</v>
      </c>
      <c r="C34" s="6">
        <v>79.5</v>
      </c>
      <c r="D34" s="6">
        <v>2</v>
      </c>
      <c r="E34">
        <f>FLOOR(105/表1[[#This Row],[漆包线最大外径(毫米)]],1)</f>
        <v>181</v>
      </c>
      <c r="F34">
        <f>CEILING((66-29)/2/表1[[#This Row],[漆包线最大外径(毫米)]],1)</f>
        <v>32</v>
      </c>
      <c r="G34">
        <f>表1[[#This Row],[长(圈)]]*表1[[#This Row],[厚(圈)]]</f>
        <v>5792</v>
      </c>
      <c r="H34">
        <f>14.5+0.5*表1[[#This Row],[厚(圈)]]*表1[[#This Row],[漆包线最大外径(毫米)]]</f>
        <v>23.78</v>
      </c>
      <c r="I34" s="4">
        <f>2*PI()*表1[[#This Row],[平均半径]]*表1[[#This Row],[总圈数]]*0.000001</f>
        <v>0.86540673713459948</v>
      </c>
      <c r="J34" s="4">
        <f>表1[[#This Row],[线圈总长(千米)]]*表1[[#This Row],[+直流电阻(欧/千米)]]</f>
        <v>68.799835602200659</v>
      </c>
      <c r="K34" s="4">
        <f>300/表1[[#This Row],[总电阻]]</f>
        <v>4.3604755356479963</v>
      </c>
      <c r="L34" s="4">
        <f>220/表1[[#This Row],[总电阻]]*表1[[#This Row],[总圈数]]</f>
        <v>18520.97448848034</v>
      </c>
      <c r="M34" s="2"/>
    </row>
    <row r="35" spans="1:13" x14ac:dyDescent="0.25">
      <c r="A35" s="6">
        <v>0.55000000000000004</v>
      </c>
      <c r="B35" s="6">
        <v>0.6</v>
      </c>
      <c r="C35" s="6">
        <v>73.7</v>
      </c>
      <c r="D35" s="6">
        <v>2.16</v>
      </c>
      <c r="E35">
        <f>FLOOR(105/表1[[#This Row],[漆包线最大外径(毫米)]],1)</f>
        <v>175</v>
      </c>
      <c r="F35">
        <f>CEILING((66-29)/2/表1[[#This Row],[漆包线最大外径(毫米)]],1)</f>
        <v>31</v>
      </c>
      <c r="G35">
        <f>表1[[#This Row],[长(圈)]]*表1[[#This Row],[厚(圈)]]</f>
        <v>5425</v>
      </c>
      <c r="H35">
        <f>14.5+0.5*表1[[#This Row],[厚(圈)]]*表1[[#This Row],[漆包线最大外径(毫米)]]</f>
        <v>23.799999999999997</v>
      </c>
      <c r="I35" s="4">
        <f>2*PI()*表1[[#This Row],[平均半径]]*表1[[#This Row],[总圈数]]*0.000001</f>
        <v>0.81125347093649214</v>
      </c>
      <c r="J35" s="4">
        <f>表1[[#This Row],[线圈总长(千米)]]*表1[[#This Row],[+直流电阻(欧/千米)]]</f>
        <v>59.789380808019473</v>
      </c>
      <c r="K35" s="4">
        <f>300/表1[[#This Row],[总电阻]]</f>
        <v>5.0176134280982785</v>
      </c>
      <c r="L35" s="4">
        <f>220/表1[[#This Row],[总电阻]]*表1[[#This Row],[总圈数]]</f>
        <v>19961.738754784317</v>
      </c>
      <c r="M35" s="2"/>
    </row>
    <row r="36" spans="1:13" x14ac:dyDescent="0.25">
      <c r="A36" s="6">
        <v>0.56999999999999995</v>
      </c>
      <c r="B36" s="6">
        <v>0.62</v>
      </c>
      <c r="C36" s="6">
        <v>68.7</v>
      </c>
      <c r="D36" s="6">
        <v>2.2999999999999998</v>
      </c>
      <c r="E36">
        <f>FLOOR(105/表1[[#This Row],[漆包线最大外径(毫米)]],1)</f>
        <v>169</v>
      </c>
      <c r="F36">
        <f>CEILING((66-29)/2/表1[[#This Row],[漆包线最大外径(毫米)]],1)</f>
        <v>30</v>
      </c>
      <c r="G36">
        <f>表1[[#This Row],[长(圈)]]*表1[[#This Row],[厚(圈)]]</f>
        <v>5070</v>
      </c>
      <c r="H36">
        <f>14.5+0.5*表1[[#This Row],[厚(圈)]]*表1[[#This Row],[漆包线最大外径(毫米)]]</f>
        <v>23.8</v>
      </c>
      <c r="I36" s="4">
        <f>2*PI()*表1[[#This Row],[平均半径]]*表1[[#This Row],[总圈数]]*0.000001</f>
        <v>0.75816683827613185</v>
      </c>
      <c r="J36" s="4">
        <f>表1[[#This Row],[线圈总长(千米)]]*表1[[#This Row],[+直流电阻(欧/千米)]]</f>
        <v>52.086061789570259</v>
      </c>
      <c r="K36" s="4">
        <f>300/表1[[#This Row],[总电阻]]</f>
        <v>5.7596982703743622</v>
      </c>
      <c r="L36" s="4">
        <f>220/表1[[#This Row],[总电阻]]*表1[[#This Row],[总圈数]]</f>
        <v>21414.558169251883</v>
      </c>
      <c r="M36" s="2"/>
    </row>
    <row r="37" spans="1:13" x14ac:dyDescent="0.25">
      <c r="A37" s="6">
        <v>0.59</v>
      </c>
      <c r="B37" s="6">
        <v>0.64</v>
      </c>
      <c r="C37" s="6">
        <v>64.099999999999994</v>
      </c>
      <c r="D37" s="6">
        <v>2.48</v>
      </c>
      <c r="E37">
        <f>FLOOR(105/表1[[#This Row],[漆包线最大外径(毫米)]],1)</f>
        <v>164</v>
      </c>
      <c r="F37">
        <f>CEILING((66-29)/2/表1[[#This Row],[漆包线最大外径(毫米)]],1)</f>
        <v>29</v>
      </c>
      <c r="G37">
        <f>表1[[#This Row],[长(圈)]]*表1[[#This Row],[厚(圈)]]</f>
        <v>4756</v>
      </c>
      <c r="H37">
        <f>14.5+0.5*表1[[#This Row],[厚(圈)]]*表1[[#This Row],[漆包线最大外径(毫米)]]</f>
        <v>23.78</v>
      </c>
      <c r="I37" s="4">
        <f>2*PI()*表1[[#This Row],[平均半径]]*表1[[#This Row],[总圈数]]*0.000001</f>
        <v>0.71061368125209856</v>
      </c>
      <c r="J37" s="4">
        <f>表1[[#This Row],[线圈总长(千米)]]*表1[[#This Row],[+直流电阻(欧/千米)]]</f>
        <v>45.550336968259515</v>
      </c>
      <c r="K37" s="4">
        <f>300/表1[[#This Row],[总电阻]]</f>
        <v>6.5861203224258613</v>
      </c>
      <c r="L37" s="4">
        <f>220/表1[[#This Row],[总电阻]]*表1[[#This Row],[总圈数]]</f>
        <v>22970.631385868757</v>
      </c>
      <c r="M37" s="2"/>
    </row>
    <row r="38" spans="1:13" x14ac:dyDescent="0.25">
      <c r="A38" s="6">
        <v>0.62</v>
      </c>
      <c r="B38" s="6">
        <v>0.67</v>
      </c>
      <c r="C38" s="6">
        <v>58</v>
      </c>
      <c r="D38" s="6">
        <v>2.73</v>
      </c>
      <c r="E38">
        <f>FLOOR(105/表1[[#This Row],[漆包线最大外径(毫米)]],1)</f>
        <v>156</v>
      </c>
      <c r="F38">
        <f>CEILING((66-29)/2/表1[[#This Row],[漆包线最大外径(毫米)]],1)</f>
        <v>28</v>
      </c>
      <c r="G38">
        <f>表1[[#This Row],[长(圈)]]*表1[[#This Row],[厚(圈)]]</f>
        <v>4368</v>
      </c>
      <c r="H38">
        <f>14.5+0.5*表1[[#This Row],[厚(圈)]]*表1[[#This Row],[漆包线最大外径(毫米)]]</f>
        <v>23.880000000000003</v>
      </c>
      <c r="I38" s="4">
        <f>2*PI()*表1[[#This Row],[平均半径]]*表1[[#This Row],[总圈数]]*0.000001</f>
        <v>0.65538548771163918</v>
      </c>
      <c r="J38" s="4">
        <f>表1[[#This Row],[线圈总长(千米)]]*表1[[#This Row],[+直流电阻(欧/千米)]]</f>
        <v>38.01235828727507</v>
      </c>
      <c r="K38" s="4">
        <f>300/表1[[#This Row],[总电阻]]</f>
        <v>7.8921701656281424</v>
      </c>
      <c r="L38" s="4">
        <f>220/表1[[#This Row],[总电阻]]*表1[[#This Row],[总圈数]]</f>
        <v>25280.199474540066</v>
      </c>
      <c r="M38" s="2"/>
    </row>
    <row r="39" spans="1:13" x14ac:dyDescent="0.25">
      <c r="A39" s="6">
        <v>0.64</v>
      </c>
      <c r="B39" s="6">
        <v>0.69</v>
      </c>
      <c r="C39" s="6">
        <v>54.5</v>
      </c>
      <c r="D39" s="6">
        <v>2.91</v>
      </c>
      <c r="E39">
        <f>FLOOR(105/表1[[#This Row],[漆包线最大外径(毫米)]],1)</f>
        <v>152</v>
      </c>
      <c r="F39">
        <f>CEILING((66-29)/2/表1[[#This Row],[漆包线最大外径(毫米)]],1)</f>
        <v>27</v>
      </c>
      <c r="G39">
        <f>表1[[#This Row],[长(圈)]]*表1[[#This Row],[厚(圈)]]</f>
        <v>4104</v>
      </c>
      <c r="H39">
        <f>14.5+0.5*表1[[#This Row],[厚(圈)]]*表1[[#This Row],[漆包线最大外径(毫米)]]</f>
        <v>23.814999999999998</v>
      </c>
      <c r="I39" s="4">
        <f>2*PI()*表1[[#This Row],[平均半径]]*表1[[#This Row],[总圈数]]*0.000001</f>
        <v>0.61409817440333736</v>
      </c>
      <c r="J39" s="4">
        <f>表1[[#This Row],[线圈总长(千米)]]*表1[[#This Row],[+直流电阻(欧/千米)]]</f>
        <v>33.468350504981885</v>
      </c>
      <c r="K39" s="4">
        <f>300/表1[[#This Row],[总电阻]]</f>
        <v>8.9636924280252153</v>
      </c>
      <c r="L39" s="4">
        <f>220/表1[[#This Row],[总电阻]]*表1[[#This Row],[总圈数]]</f>
        <v>26977.128731384688</v>
      </c>
      <c r="M39" s="2"/>
    </row>
    <row r="40" spans="1:13" x14ac:dyDescent="0.25">
      <c r="A40" s="6">
        <v>0.67</v>
      </c>
      <c r="B40" s="6">
        <v>0.72</v>
      </c>
      <c r="C40" s="6">
        <v>49.7</v>
      </c>
      <c r="D40" s="6">
        <v>3.19</v>
      </c>
      <c r="E40">
        <f>FLOOR(105/表1[[#This Row],[漆包线最大外径(毫米)]],1)</f>
        <v>145</v>
      </c>
      <c r="F40">
        <f>CEILING((66-29)/2/表1[[#This Row],[漆包线最大外径(毫米)]],1)</f>
        <v>26</v>
      </c>
      <c r="G40">
        <f>表1[[#This Row],[长(圈)]]*表1[[#This Row],[厚(圈)]]</f>
        <v>3770</v>
      </c>
      <c r="H40">
        <f>14.5+0.5*表1[[#This Row],[厚(圈)]]*表1[[#This Row],[漆包线最大外径(毫米)]]</f>
        <v>23.86</v>
      </c>
      <c r="I40" s="4">
        <f>2*PI()*表1[[#This Row],[平均半径]]*表1[[#This Row],[总圈数]]*0.000001</f>
        <v>0.56518634138847945</v>
      </c>
      <c r="J40" s="4">
        <f>表1[[#This Row],[线圈总长(千米)]]*表1[[#This Row],[+直流电阻(欧/千米)]]</f>
        <v>28.089761167007431</v>
      </c>
      <c r="K40" s="4">
        <f>300/表1[[#This Row],[总电阻]]</f>
        <v>10.680048086430945</v>
      </c>
      <c r="L40" s="4">
        <f>220/表1[[#This Row],[总电阻]]*表1[[#This Row],[总圈数]]</f>
        <v>29526.772942952757</v>
      </c>
      <c r="M40" s="2"/>
    </row>
    <row r="41" spans="1:13" x14ac:dyDescent="0.25">
      <c r="A41" s="6">
        <v>0.69</v>
      </c>
      <c r="B41" s="6">
        <v>0.74</v>
      </c>
      <c r="C41" s="6">
        <v>46.9</v>
      </c>
      <c r="D41" s="6">
        <v>3.38</v>
      </c>
      <c r="E41">
        <f>FLOOR(105/表1[[#This Row],[漆包线最大外径(毫米)]],1)</f>
        <v>141</v>
      </c>
      <c r="F41">
        <f>CEILING((66-29)/2/表1[[#This Row],[漆包线最大外径(毫米)]],1)</f>
        <v>25</v>
      </c>
      <c r="G41">
        <f>表1[[#This Row],[长(圈)]]*表1[[#This Row],[厚(圈)]]</f>
        <v>3525</v>
      </c>
      <c r="H41">
        <f>14.5+0.5*表1[[#This Row],[厚(圈)]]*表1[[#This Row],[漆包线最大外径(毫米)]]</f>
        <v>23.75</v>
      </c>
      <c r="I41" s="4">
        <f>2*PI()*表1[[#This Row],[平均半径]]*表1[[#This Row],[总圈数]]*0.000001</f>
        <v>0.52602041993544102</v>
      </c>
      <c r="J41" s="4">
        <f>表1[[#This Row],[线圈总长(千米)]]*表1[[#This Row],[+直流电阻(欧/千米)]]</f>
        <v>24.670357694972182</v>
      </c>
      <c r="K41" s="4">
        <f>300/表1[[#This Row],[总电阻]]</f>
        <v>12.160342533709594</v>
      </c>
      <c r="L41" s="4">
        <f>220/表1[[#This Row],[总电阻]]*表1[[#This Row],[总圈数]]</f>
        <v>31434.485449639298</v>
      </c>
      <c r="M41" s="2"/>
    </row>
    <row r="42" spans="1:13" x14ac:dyDescent="0.25">
      <c r="A42" s="6">
        <v>0.72</v>
      </c>
      <c r="B42" s="6">
        <v>0.78</v>
      </c>
      <c r="C42" s="6">
        <v>43</v>
      </c>
      <c r="D42" s="6">
        <v>3.67</v>
      </c>
      <c r="E42">
        <f>FLOOR(105/表1[[#This Row],[漆包线最大外径(毫米)]],1)</f>
        <v>134</v>
      </c>
      <c r="F42">
        <f>CEILING((66-29)/2/表1[[#This Row],[漆包线最大外径(毫米)]],1)</f>
        <v>24</v>
      </c>
      <c r="G42">
        <f>表1[[#This Row],[长(圈)]]*表1[[#This Row],[厚(圈)]]</f>
        <v>3216</v>
      </c>
      <c r="H42">
        <f>14.5+0.5*表1[[#This Row],[厚(圈)]]*表1[[#This Row],[漆包线最大外径(毫米)]]</f>
        <v>23.86</v>
      </c>
      <c r="I42" s="4">
        <f>2*PI()*表1[[#This Row],[平均半径]]*表1[[#This Row],[总圈数]]*0.000001</f>
        <v>0.48213243339664458</v>
      </c>
      <c r="J42" s="4">
        <f>表1[[#This Row],[线圈总长(千米)]]*表1[[#This Row],[+直流电阻(欧/千米)]]</f>
        <v>20.731694636055717</v>
      </c>
      <c r="K42" s="4">
        <f>300/表1[[#This Row],[总电阻]]</f>
        <v>14.470597086561956</v>
      </c>
      <c r="L42" s="4">
        <f>220/表1[[#This Row],[总电阻]]*表1[[#This Row],[总圈数]]</f>
        <v>34127.45616894772</v>
      </c>
      <c r="M42" s="2"/>
    </row>
    <row r="43" spans="1:13" x14ac:dyDescent="0.25">
      <c r="A43" s="6">
        <v>0.74</v>
      </c>
      <c r="B43" s="6">
        <v>0.8</v>
      </c>
      <c r="C43" s="6">
        <v>40.700000000000003</v>
      </c>
      <c r="D43" s="6">
        <v>3.9</v>
      </c>
      <c r="E43">
        <f>FLOOR(105/表1[[#This Row],[漆包线最大外径(毫米)]],1)</f>
        <v>131</v>
      </c>
      <c r="F43">
        <f>CEILING((66-29)/2/表1[[#This Row],[漆包线最大外径(毫米)]],1)</f>
        <v>24</v>
      </c>
      <c r="G43">
        <f>表1[[#This Row],[长(圈)]]*表1[[#This Row],[厚(圈)]]</f>
        <v>3144</v>
      </c>
      <c r="H43">
        <f>14.5+0.5*表1[[#This Row],[厚(圈)]]*表1[[#This Row],[漆包线最大外径(毫米)]]</f>
        <v>24.1</v>
      </c>
      <c r="I43" s="4">
        <f>2*PI()*表1[[#This Row],[平均半径]]*表1[[#This Row],[总圈数]]*0.000001</f>
        <v>0.4760794639991201</v>
      </c>
      <c r="J43" s="4">
        <f>表1[[#This Row],[线圈总长(千米)]]*表1[[#This Row],[+直流电阻(欧/千米)]]</f>
        <v>19.376434184764189</v>
      </c>
      <c r="K43" s="4">
        <f>300/表1[[#This Row],[总电阻]]</f>
        <v>15.482724898675725</v>
      </c>
      <c r="L43" s="4">
        <f>220/表1[[#This Row],[总电阻]]*表1[[#This Row],[总圈数]]</f>
        <v>35696.970526386751</v>
      </c>
      <c r="M43" s="2"/>
    </row>
    <row r="44" spans="1:13" x14ac:dyDescent="0.25">
      <c r="A44" s="6">
        <v>0.77</v>
      </c>
      <c r="B44" s="6">
        <v>0.83</v>
      </c>
      <c r="C44" s="6">
        <v>37.6</v>
      </c>
      <c r="D44" s="6">
        <v>4.21</v>
      </c>
      <c r="E44">
        <f>FLOOR(105/表1[[#This Row],[漆包线最大外径(毫米)]],1)</f>
        <v>126</v>
      </c>
      <c r="F44">
        <f>CEILING((66-29)/2/表1[[#This Row],[漆包线最大外径(毫米)]],1)</f>
        <v>23</v>
      </c>
      <c r="G44">
        <f>表1[[#This Row],[长(圈)]]*表1[[#This Row],[厚(圈)]]</f>
        <v>2898</v>
      </c>
      <c r="H44">
        <f>14.5+0.5*表1[[#This Row],[厚(圈)]]*表1[[#This Row],[漆包线最大外径(毫米)]]</f>
        <v>24.045000000000002</v>
      </c>
      <c r="I44" s="4">
        <f>2*PI()*表1[[#This Row],[平均半径]]*表1[[#This Row],[总圈数]]*0.000001</f>
        <v>0.43782749468086385</v>
      </c>
      <c r="J44" s="4">
        <f>表1[[#This Row],[线圈总长(千米)]]*表1[[#This Row],[+直流电阻(欧/千米)]]</f>
        <v>16.46231380000048</v>
      </c>
      <c r="K44" s="4">
        <f>300/表1[[#This Row],[总电阻]]</f>
        <v>18.223440741361109</v>
      </c>
      <c r="L44" s="4">
        <f>220/表1[[#This Row],[总电阻]]*表1[[#This Row],[总圈数]]</f>
        <v>38728.456263540633</v>
      </c>
      <c r="M44" s="2"/>
    </row>
    <row r="45" spans="1:13" x14ac:dyDescent="0.25">
      <c r="A45" s="6">
        <v>0.8</v>
      </c>
      <c r="B45" s="6">
        <v>0.86</v>
      </c>
      <c r="C45" s="6">
        <v>34.799999999999997</v>
      </c>
      <c r="D45" s="6">
        <v>4.55</v>
      </c>
      <c r="E45">
        <f>FLOOR(105/表1[[#This Row],[漆包线最大外径(毫米)]],1)</f>
        <v>122</v>
      </c>
      <c r="F45">
        <f>CEILING((66-29)/2/表1[[#This Row],[漆包线最大外径(毫米)]],1)</f>
        <v>22</v>
      </c>
      <c r="G45">
        <f>表1[[#This Row],[长(圈)]]*表1[[#This Row],[厚(圈)]]</f>
        <v>2684</v>
      </c>
      <c r="H45">
        <f>14.5+0.5*表1[[#This Row],[厚(圈)]]*表1[[#This Row],[漆包线最大外径(毫米)]]</f>
        <v>23.96</v>
      </c>
      <c r="I45" s="4">
        <f>2*PI()*表1[[#This Row],[平均半径]]*表1[[#This Row],[总圈数]]*0.000001</f>
        <v>0.40406310197270146</v>
      </c>
      <c r="J45" s="4">
        <f>表1[[#This Row],[线圈总长(千米)]]*表1[[#This Row],[+直流电阻(欧/千米)]]</f>
        <v>14.061395948650009</v>
      </c>
      <c r="K45" s="4">
        <f>300/表1[[#This Row],[总电阻]]</f>
        <v>21.335008351628279</v>
      </c>
      <c r="L45" s="4">
        <f>220/表1[[#This Row],[总电阻]]*表1[[#This Row],[总圈数]]</f>
        <v>41992.98577156489</v>
      </c>
      <c r="M45" s="2"/>
    </row>
    <row r="46" spans="1:13" x14ac:dyDescent="0.25">
      <c r="A46" s="6">
        <v>0.83</v>
      </c>
      <c r="B46" s="6">
        <v>0.89</v>
      </c>
      <c r="C46" s="6">
        <v>32.4</v>
      </c>
      <c r="D46" s="6">
        <v>4.8899999999999997</v>
      </c>
      <c r="E46">
        <f>FLOOR(105/表1[[#This Row],[漆包线最大外径(毫米)]],1)</f>
        <v>117</v>
      </c>
      <c r="F46">
        <f>CEILING((66-29)/2/表1[[#This Row],[漆包线最大外径(毫米)]],1)</f>
        <v>21</v>
      </c>
      <c r="G46">
        <f>表1[[#This Row],[长(圈)]]*表1[[#This Row],[厚(圈)]]</f>
        <v>2457</v>
      </c>
      <c r="H46">
        <f>14.5+0.5*表1[[#This Row],[厚(圈)]]*表1[[#This Row],[漆包线最大外径(毫米)]]</f>
        <v>23.844999999999999</v>
      </c>
      <c r="I46" s="4">
        <f>2*PI()*表1[[#This Row],[平均半径]]*表1[[#This Row],[总圈数]]*0.000001</f>
        <v>0.36811401431730612</v>
      </c>
      <c r="J46" s="4">
        <f>表1[[#This Row],[线圈总长(千米)]]*表1[[#This Row],[+直流电阻(欧/千米)]]</f>
        <v>11.926894063880718</v>
      </c>
      <c r="K46" s="4">
        <f>300/表1[[#This Row],[总电阻]]</f>
        <v>25.153237581653119</v>
      </c>
      <c r="L46" s="4">
        <f>220/表1[[#This Row],[总电阻]]*表1[[#This Row],[总圈数]]</f>
        <v>45321.103474622592</v>
      </c>
      <c r="M46" s="2"/>
    </row>
    <row r="47" spans="1:13" x14ac:dyDescent="0.25">
      <c r="A47" s="6">
        <v>0.86</v>
      </c>
      <c r="B47" s="6">
        <v>0.92</v>
      </c>
      <c r="C47" s="6">
        <v>30.1</v>
      </c>
      <c r="D47" s="6">
        <v>5.25</v>
      </c>
      <c r="E47">
        <f>FLOOR(105/表1[[#This Row],[漆包线最大外径(毫米)]],1)</f>
        <v>114</v>
      </c>
      <c r="F47">
        <f>CEILING((66-29)/2/表1[[#This Row],[漆包线最大外径(毫米)]],1)</f>
        <v>21</v>
      </c>
      <c r="G47">
        <f>表1[[#This Row],[长(圈)]]*表1[[#This Row],[厚(圈)]]</f>
        <v>2394</v>
      </c>
      <c r="H47">
        <f>14.5+0.5*表1[[#This Row],[厚(圈)]]*表1[[#This Row],[漆包线最大外径(毫米)]]</f>
        <v>24.16</v>
      </c>
      <c r="I47" s="4">
        <f>2*PI()*表1[[#This Row],[平均半径]]*表1[[#This Row],[总圈数]]*0.000001</f>
        <v>0.3634134063093723</v>
      </c>
      <c r="J47" s="4">
        <f>表1[[#This Row],[线圈总长(千米)]]*表1[[#This Row],[+直流电阻(欧/千米)]]</f>
        <v>10.938743529912106</v>
      </c>
      <c r="K47" s="4">
        <f>300/表1[[#This Row],[总电阻]]</f>
        <v>27.425453314601164</v>
      </c>
      <c r="L47" s="4">
        <f>220/表1[[#This Row],[总电阻]]*表1[[#This Row],[总圈数]]</f>
        <v>48148.125839113804</v>
      </c>
      <c r="M47" s="2"/>
    </row>
    <row r="48" spans="1:13" x14ac:dyDescent="0.25">
      <c r="A48" s="6">
        <v>0.9</v>
      </c>
      <c r="B48" s="6">
        <v>0.96</v>
      </c>
      <c r="C48" s="6">
        <v>27.5</v>
      </c>
      <c r="D48" s="6">
        <v>5.74</v>
      </c>
      <c r="E48">
        <f>FLOOR(105/表1[[#This Row],[漆包线最大外径(毫米)]],1)</f>
        <v>109</v>
      </c>
      <c r="F48">
        <f>CEILING((66-29)/2/表1[[#This Row],[漆包线最大外径(毫米)]],1)</f>
        <v>20</v>
      </c>
      <c r="G48">
        <f>表1[[#This Row],[长(圈)]]*表1[[#This Row],[厚(圈)]]</f>
        <v>2180</v>
      </c>
      <c r="H48">
        <f>14.5+0.5*表1[[#This Row],[厚(圈)]]*表1[[#This Row],[漆包线最大外径(毫米)]]</f>
        <v>24.1</v>
      </c>
      <c r="I48" s="4">
        <f>2*PI()*表1[[#This Row],[平均半径]]*表1[[#This Row],[总圈数]]*0.000001</f>
        <v>0.33010598966860111</v>
      </c>
      <c r="J48" s="4">
        <f>表1[[#This Row],[线圈总长(千米)]]*表1[[#This Row],[+直流电阻(欧/千米)]]</f>
        <v>9.0779147158865303</v>
      </c>
      <c r="K48" s="4">
        <f>300/表1[[#This Row],[总电阻]]</f>
        <v>33.047237101158714</v>
      </c>
      <c r="L48" s="4">
        <f>220/表1[[#This Row],[总电阻]]*表1[[#This Row],[总圈数]]</f>
        <v>52831.516379052395</v>
      </c>
      <c r="M48" s="2"/>
    </row>
    <row r="49" spans="1:13" x14ac:dyDescent="0.25">
      <c r="A49" s="6">
        <v>0.93</v>
      </c>
      <c r="B49" s="6">
        <v>0.99</v>
      </c>
      <c r="C49" s="6">
        <v>25.8</v>
      </c>
      <c r="D49" s="6">
        <v>6.13</v>
      </c>
      <c r="E49">
        <f>FLOOR(105/表1[[#This Row],[漆包线最大外径(毫米)]],1)</f>
        <v>106</v>
      </c>
      <c r="F49">
        <f>CEILING((66-29)/2/表1[[#This Row],[漆包线最大外径(毫米)]],1)</f>
        <v>19</v>
      </c>
      <c r="G49">
        <f>表1[[#This Row],[长(圈)]]*表1[[#This Row],[厚(圈)]]</f>
        <v>2014</v>
      </c>
      <c r="H49">
        <f>14.5+0.5*表1[[#This Row],[厚(圈)]]*表1[[#This Row],[漆包线最大外径(毫米)]]</f>
        <v>23.905000000000001</v>
      </c>
      <c r="I49" s="4">
        <f>2*PI()*表1[[#This Row],[平均半径]]*表1[[#This Row],[总圈数]]*0.000001</f>
        <v>0.3025018831630098</v>
      </c>
      <c r="J49" s="4">
        <f>表1[[#This Row],[线圈总长(千米)]]*表1[[#This Row],[+直流电阻(欧/千米)]]</f>
        <v>7.8045485856056533</v>
      </c>
      <c r="K49" s="4">
        <f>300/表1[[#This Row],[总电阻]]</f>
        <v>38.439122610282169</v>
      </c>
      <c r="L49" s="4">
        <f>220/表1[[#This Row],[总电阻]]*表1[[#This Row],[总圈数]]</f>
        <v>56772.021487212747</v>
      </c>
      <c r="M49" s="2"/>
    </row>
    <row r="50" spans="1:13" x14ac:dyDescent="0.25">
      <c r="A50" s="6">
        <v>0.96</v>
      </c>
      <c r="B50" s="6">
        <v>1.02</v>
      </c>
      <c r="C50" s="6">
        <v>24.2</v>
      </c>
      <c r="D50" s="6">
        <v>6.53</v>
      </c>
      <c r="E50">
        <f>FLOOR(105/表1[[#This Row],[漆包线最大外径(毫米)]],1)</f>
        <v>102</v>
      </c>
      <c r="F50">
        <f>CEILING((66-29)/2/表1[[#This Row],[漆包线最大外径(毫米)]],1)</f>
        <v>19</v>
      </c>
      <c r="G50">
        <f>表1[[#This Row],[长(圈)]]*表1[[#This Row],[厚(圈)]]</f>
        <v>1938</v>
      </c>
      <c r="H50">
        <f>14.5+0.5*表1[[#This Row],[厚(圈)]]*表1[[#This Row],[漆包线最大外径(毫米)]]</f>
        <v>24.189999999999998</v>
      </c>
      <c r="I50" s="4">
        <f>2*PI()*表1[[#This Row],[平均半径]]*表1[[#This Row],[总圈数]]*0.000001</f>
        <v>0.2945571095013465</v>
      </c>
      <c r="J50" s="4">
        <f>表1[[#This Row],[线圈总长(千米)]]*表1[[#This Row],[+直流电阻(欧/千米)]]</f>
        <v>7.1282820499325847</v>
      </c>
      <c r="K50" s="4">
        <f>300/表1[[#This Row],[总电阻]]</f>
        <v>42.085876779081325</v>
      </c>
      <c r="L50" s="4">
        <f>220/表1[[#This Row],[总电阻]]*表1[[#This Row],[总圈数]]</f>
        <v>59812.448078430381</v>
      </c>
      <c r="M50" s="2"/>
    </row>
    <row r="51" spans="1:13" x14ac:dyDescent="0.25">
      <c r="A51" s="6">
        <v>1</v>
      </c>
      <c r="B51" s="6">
        <v>1.07</v>
      </c>
      <c r="C51" s="6">
        <v>22.4</v>
      </c>
      <c r="D51" s="6">
        <v>7.1</v>
      </c>
      <c r="E51">
        <f>FLOOR(105/表1[[#This Row],[漆包线最大外径(毫米)]],1)</f>
        <v>98</v>
      </c>
      <c r="F51">
        <f>CEILING((66-29)/2/表1[[#This Row],[漆包线最大外径(毫米)]],1)</f>
        <v>18</v>
      </c>
      <c r="G51">
        <f>表1[[#This Row],[长(圈)]]*表1[[#This Row],[厚(圈)]]</f>
        <v>1764</v>
      </c>
      <c r="H51">
        <f>14.5+0.5*表1[[#This Row],[厚(圈)]]*表1[[#This Row],[漆包线最大外径(毫米)]]</f>
        <v>24.130000000000003</v>
      </c>
      <c r="I51" s="4">
        <f>2*PI()*表1[[#This Row],[平均半径]]*表1[[#This Row],[总圈数]]*0.000001</f>
        <v>0.26744579321939743</v>
      </c>
      <c r="J51" s="4">
        <f>表1[[#This Row],[线圈总长(千米)]]*表1[[#This Row],[+直流电阻(欧/千米)]]</f>
        <v>5.9907857681145025</v>
      </c>
      <c r="K51" s="4">
        <f>300/表1[[#This Row],[总电阻]]</f>
        <v>50.076903366621281</v>
      </c>
      <c r="L51" s="4">
        <f>220/表1[[#This Row],[总电阻]]*表1[[#This Row],[总圈数]]</f>
        <v>64779.482195061297</v>
      </c>
      <c r="M51" s="2"/>
    </row>
    <row r="52" spans="1:13" x14ac:dyDescent="0.25">
      <c r="A52" s="6">
        <v>1.04</v>
      </c>
      <c r="B52" s="6">
        <v>1.1200000000000001</v>
      </c>
      <c r="C52" s="6">
        <v>20.6</v>
      </c>
      <c r="D52" s="6">
        <v>7.64</v>
      </c>
      <c r="E52">
        <f>FLOOR(105/表1[[#This Row],[漆包线最大外径(毫米)]],1)</f>
        <v>93</v>
      </c>
      <c r="F52">
        <f>CEILING((66-29)/2/表1[[#This Row],[漆包线最大外径(毫米)]],1)</f>
        <v>17</v>
      </c>
      <c r="G52">
        <f>表1[[#This Row],[长(圈)]]*表1[[#This Row],[厚(圈)]]</f>
        <v>1581</v>
      </c>
      <c r="H52">
        <f>14.5+0.5*表1[[#This Row],[厚(圈)]]*表1[[#This Row],[漆包线最大外径(毫米)]]</f>
        <v>24.020000000000003</v>
      </c>
      <c r="I52" s="4">
        <f>2*PI()*表1[[#This Row],[平均半径]]*表1[[#This Row],[总圈数]]*0.000001</f>
        <v>0.23860785761503525</v>
      </c>
      <c r="J52" s="4">
        <f>表1[[#This Row],[线圈总长(千米)]]*表1[[#This Row],[+直流电阻(欧/千米)]]</f>
        <v>4.9153218668697267</v>
      </c>
      <c r="K52" s="4">
        <f>300/表1[[#This Row],[总电阻]]</f>
        <v>61.033642989294613</v>
      </c>
      <c r="L52" s="4">
        <f>220/表1[[#This Row],[总电阻]]*表1[[#This Row],[总圈数]]</f>
        <v>70762.405681788179</v>
      </c>
      <c r="M52" s="2"/>
    </row>
    <row r="53" spans="1:13" x14ac:dyDescent="0.25">
      <c r="A53" s="6">
        <v>1.08</v>
      </c>
      <c r="B53" s="6">
        <v>1.1599999999999999</v>
      </c>
      <c r="C53" s="6">
        <v>19.100000000000001</v>
      </c>
      <c r="D53" s="6">
        <v>8.27</v>
      </c>
      <c r="E53">
        <f>FLOOR(105/表1[[#This Row],[漆包线最大外径(毫米)]],1)</f>
        <v>90</v>
      </c>
      <c r="F53">
        <f>CEILING((66-29)/2/表1[[#This Row],[漆包线最大外径(毫米)]],1)</f>
        <v>16</v>
      </c>
      <c r="G53">
        <f>表1[[#This Row],[长(圈)]]*表1[[#This Row],[厚(圈)]]</f>
        <v>1440</v>
      </c>
      <c r="H53">
        <f>14.5+0.5*表1[[#This Row],[厚(圈)]]*表1[[#This Row],[漆包线最大外径(毫米)]]</f>
        <v>23.78</v>
      </c>
      <c r="I53" s="4">
        <f>2*PI()*表1[[#This Row],[平均半径]]*表1[[#This Row],[总圈数]]*0.000001</f>
        <v>0.21515637111081201</v>
      </c>
      <c r="J53" s="4">
        <f>表1[[#This Row],[线圈总长(千米)]]*表1[[#This Row],[+直流电阻(欧/千米)]]</f>
        <v>4.10948668821651</v>
      </c>
      <c r="K53" s="4">
        <f>300/表1[[#This Row],[总电阻]]</f>
        <v>73.001818173597258</v>
      </c>
      <c r="L53" s="4">
        <f>220/表1[[#This Row],[总电阻]]*表1[[#This Row],[总圈数]]</f>
        <v>77089.919991318689</v>
      </c>
      <c r="M53" s="2"/>
    </row>
    <row r="54" spans="1:13" x14ac:dyDescent="0.25">
      <c r="A54" s="6">
        <v>1.1200000000000001</v>
      </c>
      <c r="B54" s="6">
        <v>1.2</v>
      </c>
      <c r="C54" s="6">
        <v>17.8</v>
      </c>
      <c r="D54" s="6">
        <v>8.86</v>
      </c>
      <c r="E54">
        <f>FLOOR(105/表1[[#This Row],[漆包线最大外径(毫米)]],1)</f>
        <v>87</v>
      </c>
      <c r="F54">
        <f>CEILING((66-29)/2/表1[[#This Row],[漆包线最大外径(毫米)]],1)</f>
        <v>16</v>
      </c>
      <c r="G54">
        <f>表1[[#This Row],[长(圈)]]*表1[[#This Row],[厚(圈)]]</f>
        <v>1392</v>
      </c>
      <c r="H54">
        <f>14.5+0.5*表1[[#This Row],[厚(圈)]]*表1[[#This Row],[漆包线最大外径(毫米)]]</f>
        <v>24.1</v>
      </c>
      <c r="I54" s="4">
        <f>2*PI()*表1[[#This Row],[平均半径]]*表1[[#This Row],[总圈数]]*0.000001</f>
        <v>0.210783274137015</v>
      </c>
      <c r="J54" s="4">
        <f>表1[[#This Row],[线圈总长(千米)]]*表1[[#This Row],[+直流电阻(欧/千米)]]</f>
        <v>3.7519422796388673</v>
      </c>
      <c r="K54" s="4">
        <f>300/表1[[#This Row],[总电阻]]</f>
        <v>79.958586150977695</v>
      </c>
      <c r="L54" s="4">
        <f>220/表1[[#This Row],[总电阻]]*表1[[#This Row],[总圈数]]</f>
        <v>81621.724742918028</v>
      </c>
      <c r="M54" s="2"/>
    </row>
    <row r="55" spans="1:13" x14ac:dyDescent="0.25">
      <c r="A55" s="6">
        <v>1.1599999999999999</v>
      </c>
      <c r="B55" s="6">
        <v>1.24</v>
      </c>
      <c r="C55" s="6">
        <v>16.600000000000001</v>
      </c>
      <c r="D55" s="6">
        <v>9.5299999999999994</v>
      </c>
      <c r="E55">
        <f>FLOOR(105/表1[[#This Row],[漆包线最大外径(毫米)]],1)</f>
        <v>84</v>
      </c>
      <c r="F55">
        <f>CEILING((66-29)/2/表1[[#This Row],[漆包线最大外径(毫米)]],1)</f>
        <v>15</v>
      </c>
      <c r="G55">
        <f>表1[[#This Row],[长(圈)]]*表1[[#This Row],[厚(圈)]]</f>
        <v>1260</v>
      </c>
      <c r="H55">
        <f>14.5+0.5*表1[[#This Row],[厚(圈)]]*表1[[#This Row],[漆包线最大外径(毫米)]]</f>
        <v>23.8</v>
      </c>
      <c r="I55" s="4">
        <f>2*PI()*表1[[#This Row],[平均半径]]*表1[[#This Row],[总圈数]]*0.000001</f>
        <v>0.18842016099170142</v>
      </c>
      <c r="J55" s="4">
        <f>表1[[#This Row],[线圈总长(千米)]]*表1[[#This Row],[+直流电阻(欧/千米)]]</f>
        <v>3.1277746724622437</v>
      </c>
      <c r="K55" s="4">
        <f>300/表1[[#This Row],[总电阻]]</f>
        <v>95.914837677176493</v>
      </c>
      <c r="L55" s="4">
        <f>220/表1[[#This Row],[总电阻]]*表1[[#This Row],[总圈数]]</f>
        <v>88625.310013711089</v>
      </c>
      <c r="M55" s="2"/>
    </row>
    <row r="56" spans="1:13" x14ac:dyDescent="0.25">
      <c r="A56" s="6">
        <v>1.2</v>
      </c>
      <c r="B56" s="6">
        <v>1.28</v>
      </c>
      <c r="C56" s="6">
        <v>15.5</v>
      </c>
      <c r="D56" s="6">
        <v>10.199999999999999</v>
      </c>
      <c r="E56">
        <f>FLOOR(105/表1[[#This Row],[漆包线最大外径(毫米)]],1)</f>
        <v>82</v>
      </c>
      <c r="F56">
        <f>CEILING((66-29)/2/表1[[#This Row],[漆包线最大外径(毫米)]],1)</f>
        <v>15</v>
      </c>
      <c r="G56">
        <f>表1[[#This Row],[长(圈)]]*表1[[#This Row],[厚(圈)]]</f>
        <v>1230</v>
      </c>
      <c r="H56">
        <f>14.5+0.5*表1[[#This Row],[厚(圈)]]*表1[[#This Row],[漆包线最大外径(毫米)]]</f>
        <v>24.1</v>
      </c>
      <c r="I56" s="4">
        <f>2*PI()*表1[[#This Row],[平均半径]]*表1[[#This Row],[总圈数]]*0.000001</f>
        <v>0.18625246206072446</v>
      </c>
      <c r="J56" s="4">
        <f>表1[[#This Row],[线圈总长(千米)]]*表1[[#This Row],[+直流电阻(欧/千米)]]</f>
        <v>2.8869131619412292</v>
      </c>
      <c r="K56" s="4">
        <f>300/表1[[#This Row],[总电阻]]</f>
        <v>103.91722340490244</v>
      </c>
      <c r="L56" s="4">
        <f>220/表1[[#This Row],[总电阻]]*表1[[#This Row],[总圈数]]</f>
        <v>93733.335511222002</v>
      </c>
      <c r="M56" s="2"/>
    </row>
    <row r="57" spans="1:13" x14ac:dyDescent="0.25">
      <c r="A57" s="7">
        <v>1.25</v>
      </c>
      <c r="B57" s="7">
        <v>1.33</v>
      </c>
      <c r="C57" s="7">
        <v>14.3</v>
      </c>
      <c r="D57" s="7">
        <v>11.1</v>
      </c>
      <c r="E57" s="8">
        <f>FLOOR(105/表1[[#This Row],[漆包线最大外径(毫米)]],1)</f>
        <v>78</v>
      </c>
      <c r="F57" s="8">
        <f>CEILING((66-29)/2/表1[[#This Row],[漆包线最大外径(毫米)]],1)</f>
        <v>14</v>
      </c>
      <c r="G57" s="8">
        <f>表1[[#This Row],[长(圈)]]*表1[[#This Row],[厚(圈)]]</f>
        <v>1092</v>
      </c>
      <c r="H57" s="8">
        <f>14.5+0.5*表1[[#This Row],[厚(圈)]]*表1[[#This Row],[漆包线最大外径(毫米)]]</f>
        <v>23.810000000000002</v>
      </c>
      <c r="I57" s="9">
        <f>2*PI()*表1[[#This Row],[平均半径]]*表1[[#This Row],[总圈数]]*0.000001</f>
        <v>0.16336608524302898</v>
      </c>
      <c r="J57" s="9">
        <f>表1[[#This Row],[线圈总长(千米)]]*表1[[#This Row],[+直流电阻(欧/千米)]]</f>
        <v>2.3361350189753147</v>
      </c>
      <c r="K57" s="9">
        <f>300/表1[[#This Row],[总电阻]]</f>
        <v>128.4172351183654</v>
      </c>
      <c r="L57" s="9">
        <f>220/表1[[#This Row],[总电阻]]*表1[[#This Row],[总圈数]]</f>
        <v>102836.52188278701</v>
      </c>
      <c r="M57" s="10"/>
    </row>
    <row r="58" spans="1:13" x14ac:dyDescent="0.25">
      <c r="A58" s="6">
        <v>1.3</v>
      </c>
      <c r="B58" s="6">
        <v>1.38</v>
      </c>
      <c r="C58" s="6">
        <v>13.2</v>
      </c>
      <c r="D58" s="6">
        <v>11.9</v>
      </c>
      <c r="E58">
        <f>FLOOR(105/表1[[#This Row],[漆包线最大外径(毫米)]],1)</f>
        <v>76</v>
      </c>
      <c r="F58">
        <f>CEILING((66-29)/2/表1[[#This Row],[漆包线最大外径(毫米)]],1)</f>
        <v>14</v>
      </c>
      <c r="G58">
        <f>表1[[#This Row],[长(圈)]]*表1[[#This Row],[厚(圈)]]</f>
        <v>1064</v>
      </c>
      <c r="H58">
        <f>14.5+0.5*表1[[#This Row],[厚(圈)]]*表1[[#This Row],[漆包线最大外径(毫米)]]</f>
        <v>24.16</v>
      </c>
      <c r="I58" s="4">
        <f>2*PI()*表1[[#This Row],[平均半径]]*表1[[#This Row],[总圈数]]*0.000001</f>
        <v>0.16151706947083214</v>
      </c>
      <c r="J58" s="4">
        <f>表1[[#This Row],[线圈总长(千米)]]*表1[[#This Row],[+直流电阻(欧/千米)]]</f>
        <v>2.1320253170149841</v>
      </c>
      <c r="K58" s="4">
        <f>300/表1[[#This Row],[总电阻]]</f>
        <v>140.71127467661847</v>
      </c>
      <c r="L58" s="4">
        <f>220/表1[[#This Row],[总电阻]]*表1[[#This Row],[总圈数]]</f>
        <v>109792.31725434284</v>
      </c>
      <c r="M58" s="2"/>
    </row>
    <row r="59" spans="1:13" x14ac:dyDescent="0.25">
      <c r="A59" s="6">
        <v>1.35</v>
      </c>
      <c r="B59" s="6">
        <v>1.43</v>
      </c>
      <c r="C59" s="6">
        <v>12.3</v>
      </c>
      <c r="D59" s="6">
        <v>12.9</v>
      </c>
      <c r="E59">
        <f>FLOOR(105/表1[[#This Row],[漆包线最大外径(毫米)]],1)</f>
        <v>73</v>
      </c>
      <c r="F59">
        <f>CEILING((66-29)/2/表1[[#This Row],[漆包线最大外径(毫米)]],1)</f>
        <v>13</v>
      </c>
      <c r="G59">
        <f>表1[[#This Row],[长(圈)]]*表1[[#This Row],[厚(圈)]]</f>
        <v>949</v>
      </c>
      <c r="H59">
        <f>14.5+0.5*表1[[#This Row],[厚(圈)]]*表1[[#This Row],[漆包线最大外径(毫米)]]</f>
        <v>23.795000000000002</v>
      </c>
      <c r="I59" s="4">
        <f>2*PI()*表1[[#This Row],[平均半径]]*表1[[#This Row],[总圈数]]*0.000001</f>
        <v>0.141883466270737</v>
      </c>
      <c r="J59" s="4">
        <f>表1[[#This Row],[线圈总长(千米)]]*表1[[#This Row],[+直流电阻(欧/千米)]]</f>
        <v>1.7451666351300652</v>
      </c>
      <c r="K59" s="4">
        <f>300/表1[[#This Row],[总电阻]]</f>
        <v>171.90335522180169</v>
      </c>
      <c r="L59" s="4">
        <f>220/表1[[#This Row],[总电阻]]*表1[[#This Row],[总圈数]]</f>
        <v>119633.27501069254</v>
      </c>
      <c r="M59" s="2"/>
    </row>
    <row r="60" spans="1:13" x14ac:dyDescent="0.25">
      <c r="A60" s="6">
        <v>1.4</v>
      </c>
      <c r="B60" s="6">
        <v>1.48</v>
      </c>
      <c r="C60" s="6">
        <v>11.3</v>
      </c>
      <c r="D60" s="6">
        <v>13.9</v>
      </c>
      <c r="E60">
        <f>FLOOR(105/表1[[#This Row],[漆包线最大外径(毫米)]],1)</f>
        <v>70</v>
      </c>
      <c r="F60">
        <f>CEILING((66-29)/2/表1[[#This Row],[漆包线最大外径(毫米)]],1)</f>
        <v>13</v>
      </c>
      <c r="G60">
        <f>表1[[#This Row],[长(圈)]]*表1[[#This Row],[厚(圈)]]</f>
        <v>910</v>
      </c>
      <c r="H60">
        <f>14.5+0.5*表1[[#This Row],[厚(圈)]]*表1[[#This Row],[漆包线最大外径(毫米)]]</f>
        <v>24.119999999999997</v>
      </c>
      <c r="I60" s="4">
        <f>2*PI()*表1[[#This Row],[平均半径]]*表1[[#This Row],[总圈数]]*0.000001</f>
        <v>0.13791089094434614</v>
      </c>
      <c r="J60" s="4">
        <f>表1[[#This Row],[线圈总长(千米)]]*表1[[#This Row],[+直流电阻(欧/千米)]]</f>
        <v>1.5583930676711115</v>
      </c>
      <c r="K60" s="4">
        <f>300/表1[[#This Row],[总电阻]]</f>
        <v>192.5059898067469</v>
      </c>
      <c r="L60" s="4">
        <f>220/表1[[#This Row],[总电阻]]*表1[[#This Row],[总圈数]]</f>
        <v>128465.66386436908</v>
      </c>
      <c r="M60" s="2"/>
    </row>
    <row r="61" spans="1:13" x14ac:dyDescent="0.25">
      <c r="A61" s="6">
        <v>1.45</v>
      </c>
      <c r="B61" s="6">
        <v>1.53</v>
      </c>
      <c r="C61" s="6">
        <v>10.6</v>
      </c>
      <c r="D61" s="6">
        <v>14.9</v>
      </c>
      <c r="E61">
        <f>FLOOR(105/表1[[#This Row],[漆包线最大外径(毫米)]],1)</f>
        <v>68</v>
      </c>
      <c r="F61">
        <f>CEILING((66-29)/2/表1[[#This Row],[漆包线最大外径(毫米)]],1)</f>
        <v>13</v>
      </c>
      <c r="G61">
        <f>表1[[#This Row],[长(圈)]]*表1[[#This Row],[厚(圈)]]</f>
        <v>884</v>
      </c>
      <c r="H61">
        <f>14.5+0.5*表1[[#This Row],[厚(圈)]]*表1[[#This Row],[漆包线最大外径(毫米)]]</f>
        <v>24.445</v>
      </c>
      <c r="I61" s="4">
        <f>2*PI()*表1[[#This Row],[平均半径]]*表1[[#This Row],[总圈数]]*0.000001</f>
        <v>0.13577573891326042</v>
      </c>
      <c r="J61" s="4">
        <f>表1[[#This Row],[线圈总长(千米)]]*表1[[#This Row],[+直流电阻(欧/千米)]]</f>
        <v>1.4392228324805605</v>
      </c>
      <c r="K61" s="4">
        <f>300/表1[[#This Row],[总电阻]]</f>
        <v>208.44583147901949</v>
      </c>
      <c r="L61" s="4">
        <f>220/表1[[#This Row],[总电阻]]*表1[[#This Row],[总圈数]]</f>
        <v>135128.4843534657</v>
      </c>
      <c r="M61" s="2"/>
    </row>
    <row r="62" spans="1:13" x14ac:dyDescent="0.25">
      <c r="A62" s="6">
        <v>1.5</v>
      </c>
      <c r="B62" s="6">
        <v>1.58</v>
      </c>
      <c r="C62" s="6">
        <v>9.93</v>
      </c>
      <c r="D62" s="6">
        <v>15.9</v>
      </c>
      <c r="E62">
        <f>FLOOR(105/表1[[#This Row],[漆包线最大外径(毫米)]],1)</f>
        <v>66</v>
      </c>
      <c r="F62">
        <f>CEILING((66-29)/2/表1[[#This Row],[漆包线最大外径(毫米)]],1)</f>
        <v>12</v>
      </c>
      <c r="G62">
        <f>表1[[#This Row],[长(圈)]]*表1[[#This Row],[厚(圈)]]</f>
        <v>792</v>
      </c>
      <c r="H62">
        <f>14.5+0.5*表1[[#This Row],[厚(圈)]]*表1[[#This Row],[漆包线最大外径(毫米)]]</f>
        <v>23.98</v>
      </c>
      <c r="I62" s="4">
        <f>2*PI()*表1[[#This Row],[平均半径]]*表1[[#This Row],[总圈数]]*0.000001</f>
        <v>0.11933126066360383</v>
      </c>
      <c r="J62" s="4">
        <f>表1[[#This Row],[线圈总长(千米)]]*表1[[#This Row],[+直流电阻(欧/千米)]]</f>
        <v>1.184959418389586</v>
      </c>
      <c r="K62" s="4">
        <f>300/表1[[#This Row],[总电阻]]</f>
        <v>253.1732271538157</v>
      </c>
      <c r="L62" s="4">
        <f>220/表1[[#This Row],[总电阻]]*表1[[#This Row],[总圈数]]</f>
        <v>147043.01033093617</v>
      </c>
      <c r="M62" s="2"/>
    </row>
    <row r="63" spans="1:13" x14ac:dyDescent="0.25">
      <c r="A63" s="6">
        <v>1.56</v>
      </c>
      <c r="B63" s="6">
        <v>1.64</v>
      </c>
      <c r="C63" s="6">
        <v>9.17</v>
      </c>
      <c r="D63" s="6">
        <v>17.2</v>
      </c>
      <c r="E63">
        <f>FLOOR(105/表1[[#This Row],[漆包线最大外径(毫米)]],1)</f>
        <v>64</v>
      </c>
      <c r="F63">
        <f>CEILING((66-29)/2/表1[[#This Row],[漆包线最大外径(毫米)]],1)</f>
        <v>12</v>
      </c>
      <c r="G63">
        <f>表1[[#This Row],[长(圈)]]*表1[[#This Row],[厚(圈)]]</f>
        <v>768</v>
      </c>
      <c r="H63">
        <f>14.5+0.5*表1[[#This Row],[厚(圈)]]*表1[[#This Row],[漆包线最大外径(毫米)]]</f>
        <v>24.34</v>
      </c>
      <c r="I63" s="4">
        <f>2*PI()*表1[[#This Row],[平均半径]]*表1[[#This Row],[总圈数]]*0.000001</f>
        <v>0.11745233692934486</v>
      </c>
      <c r="J63" s="4">
        <f>表1[[#This Row],[线圈总长(千米)]]*表1[[#This Row],[+直流电阻(欧/千米)]]</f>
        <v>1.0770379296420922</v>
      </c>
      <c r="K63" s="4">
        <f>300/表1[[#This Row],[总电阻]]</f>
        <v>278.54172238826561</v>
      </c>
      <c r="L63" s="4">
        <f>220/表1[[#This Row],[总电阻]]*表1[[#This Row],[总圈数]]</f>
        <v>156874.69804907119</v>
      </c>
      <c r="M63" s="2"/>
    </row>
    <row r="64" spans="1:13" x14ac:dyDescent="0.25">
      <c r="A64" s="6">
        <v>1.62</v>
      </c>
      <c r="B64" s="6">
        <v>1.71</v>
      </c>
      <c r="C64" s="6">
        <v>8.5</v>
      </c>
      <c r="D64" s="6">
        <v>18.5</v>
      </c>
      <c r="E64">
        <f>FLOOR(105/表1[[#This Row],[漆包线最大外径(毫米)]],1)</f>
        <v>61</v>
      </c>
      <c r="F64">
        <f>CEILING((66-29)/2/表1[[#This Row],[漆包线最大外径(毫米)]],1)</f>
        <v>11</v>
      </c>
      <c r="G64">
        <f>表1[[#This Row],[长(圈)]]*表1[[#This Row],[厚(圈)]]</f>
        <v>671</v>
      </c>
      <c r="H64">
        <f>14.5+0.5*表1[[#This Row],[厚(圈)]]*表1[[#This Row],[漆包线最大外径(毫米)]]</f>
        <v>23.905000000000001</v>
      </c>
      <c r="I64" s="4">
        <f>2*PI()*表1[[#This Row],[平均半径]]*表1[[#This Row],[总圈数]]*0.000001</f>
        <v>0.1007838945394139</v>
      </c>
      <c r="J64" s="4">
        <f>表1[[#This Row],[线圈总长(千米)]]*表1[[#This Row],[+直流电阻(欧/千米)]]</f>
        <v>0.85666310358501818</v>
      </c>
      <c r="K64" s="4">
        <f>300/表1[[#This Row],[总电阻]]</f>
        <v>350.19600907817897</v>
      </c>
      <c r="L64" s="4">
        <f>220/表1[[#This Row],[总电阻]]*表1[[#This Row],[总圈数]]</f>
        <v>172319.78286706927</v>
      </c>
      <c r="M64" s="2"/>
    </row>
    <row r="65" spans="1:13" x14ac:dyDescent="0.25">
      <c r="A65" s="6">
        <v>1.68</v>
      </c>
      <c r="B65" s="6">
        <v>1.77</v>
      </c>
      <c r="C65" s="6">
        <v>7.91</v>
      </c>
      <c r="D65" s="6">
        <v>19.899999999999999</v>
      </c>
      <c r="E65">
        <f>FLOOR(105/表1[[#This Row],[漆包线最大外径(毫米)]],1)</f>
        <v>59</v>
      </c>
      <c r="F65">
        <f>CEILING((66-29)/2/表1[[#This Row],[漆包线最大外径(毫米)]],1)</f>
        <v>11</v>
      </c>
      <c r="G65">
        <f>表1[[#This Row],[长(圈)]]*表1[[#This Row],[厚(圈)]]</f>
        <v>649</v>
      </c>
      <c r="H65">
        <f>14.5+0.5*表1[[#This Row],[厚(圈)]]*表1[[#This Row],[漆包线最大外径(毫米)]]</f>
        <v>24.234999999999999</v>
      </c>
      <c r="I65" s="4">
        <f>2*PI()*表1[[#This Row],[平均半径]]*表1[[#This Row],[总圈数]]*0.000001</f>
        <v>9.8825174351753725E-2</v>
      </c>
      <c r="J65" s="4">
        <f>表1[[#This Row],[线圈总长(千米)]]*表1[[#This Row],[+直流电阻(欧/千米)]]</f>
        <v>0.78170712912237195</v>
      </c>
      <c r="K65" s="4">
        <f>300/表1[[#This Row],[总电阻]]</f>
        <v>383.77544328758023</v>
      </c>
      <c r="L65" s="4">
        <f>220/表1[[#This Row],[总电阻]]*表1[[#This Row],[总圈数]]</f>
        <v>182651.52597533568</v>
      </c>
      <c r="M65" s="2"/>
    </row>
    <row r="66" spans="1:13" x14ac:dyDescent="0.25">
      <c r="A66" s="6">
        <v>1.74</v>
      </c>
      <c r="B66" s="6">
        <v>1.83</v>
      </c>
      <c r="C66" s="6">
        <v>7.37</v>
      </c>
      <c r="D66" s="6">
        <v>21.4</v>
      </c>
      <c r="E66">
        <f>FLOOR(105/表1[[#This Row],[漆包线最大外径(毫米)]],1)</f>
        <v>57</v>
      </c>
      <c r="F66">
        <f>CEILING((66-29)/2/表1[[#This Row],[漆包线最大外径(毫米)]],1)</f>
        <v>11</v>
      </c>
      <c r="G66">
        <f>表1[[#This Row],[长(圈)]]*表1[[#This Row],[厚(圈)]]</f>
        <v>627</v>
      </c>
      <c r="H66">
        <f>14.5+0.5*表1[[#This Row],[厚(圈)]]*表1[[#This Row],[漆包线最大外径(毫米)]]</f>
        <v>24.565000000000001</v>
      </c>
      <c r="I66" s="4">
        <f>2*PI()*表1[[#This Row],[平均半径]]*表1[[#This Row],[总圈数]]*0.000001</f>
        <v>9.6775222313433315E-2</v>
      </c>
      <c r="J66" s="4">
        <f>表1[[#This Row],[线圈总长(千米)]]*表1[[#This Row],[+直流电阻(欧/千米)]]</f>
        <v>0.7132333884500035</v>
      </c>
      <c r="K66" s="4">
        <f>300/表1[[#This Row],[总电阻]]</f>
        <v>420.61968053957628</v>
      </c>
      <c r="L66" s="4">
        <f>220/表1[[#This Row],[总电阻]]*表1[[#This Row],[总圈数]]</f>
        <v>193400.92911209719</v>
      </c>
      <c r="M66" s="2"/>
    </row>
    <row r="67" spans="1:13" x14ac:dyDescent="0.25">
      <c r="A67" s="6">
        <v>1.81</v>
      </c>
      <c r="B67" s="6">
        <v>1.9</v>
      </c>
      <c r="C67" s="6">
        <v>6.81</v>
      </c>
      <c r="D67" s="6">
        <v>23.1</v>
      </c>
      <c r="E67">
        <f>FLOOR(105/表1[[#This Row],[漆包线最大外径(毫米)]],1)</f>
        <v>55</v>
      </c>
      <c r="F67">
        <f>CEILING((66-29)/2/表1[[#This Row],[漆包线最大外径(毫米)]],1)</f>
        <v>10</v>
      </c>
      <c r="G67">
        <f>表1[[#This Row],[长(圈)]]*表1[[#This Row],[厚(圈)]]</f>
        <v>550</v>
      </c>
      <c r="H67">
        <f>14.5+0.5*表1[[#This Row],[厚(圈)]]*表1[[#This Row],[漆包线最大外径(毫米)]]</f>
        <v>24</v>
      </c>
      <c r="I67" s="4">
        <f>2*PI()*表1[[#This Row],[平均半径]]*表1[[#This Row],[总圈数]]*0.000001</f>
        <v>8.2938046054770537E-2</v>
      </c>
      <c r="J67" s="4">
        <f>表1[[#This Row],[线圈总长(千米)]]*表1[[#This Row],[+直流电阻(欧/千米)]]</f>
        <v>0.56480809363298734</v>
      </c>
      <c r="K67" s="4">
        <f>300/表1[[#This Row],[总电阻]]</f>
        <v>531.15386160691276</v>
      </c>
      <c r="L67" s="4">
        <f>220/表1[[#This Row],[总电阻]]*表1[[#This Row],[总圈数]]</f>
        <v>214232.05751478818</v>
      </c>
      <c r="M67" s="2"/>
    </row>
    <row r="68" spans="1:13" x14ac:dyDescent="0.25">
      <c r="A68" s="6">
        <v>1.88</v>
      </c>
      <c r="B68" s="6">
        <v>1.97</v>
      </c>
      <c r="C68" s="6">
        <v>6.31</v>
      </c>
      <c r="D68" s="6">
        <v>24.9</v>
      </c>
      <c r="E68">
        <f>FLOOR(105/表1[[#This Row],[漆包线最大外径(毫米)]],1)</f>
        <v>53</v>
      </c>
      <c r="F68">
        <f>CEILING((66-29)/2/表1[[#This Row],[漆包线最大外径(毫米)]],1)</f>
        <v>10</v>
      </c>
      <c r="G68">
        <f>表1[[#This Row],[长(圈)]]*表1[[#This Row],[厚(圈)]]</f>
        <v>530</v>
      </c>
      <c r="H68">
        <f>14.5+0.5*表1[[#This Row],[厚(圈)]]*表1[[#This Row],[漆包线最大外径(毫米)]]</f>
        <v>24.35</v>
      </c>
      <c r="I68" s="4">
        <f>2*PI()*表1[[#This Row],[平均半径]]*表1[[#This Row],[总圈数]]*0.000001</f>
        <v>8.1087647981806149E-2</v>
      </c>
      <c r="J68" s="4">
        <f>表1[[#This Row],[线圈总长(千米)]]*表1[[#This Row],[+直流电阻(欧/千米)]]</f>
        <v>0.5116630587651968</v>
      </c>
      <c r="K68" s="4">
        <f>300/表1[[#This Row],[总电阻]]</f>
        <v>586.32335256720307</v>
      </c>
      <c r="L68" s="4">
        <f>220/表1[[#This Row],[总电阻]]*表1[[#This Row],[总圈数]]</f>
        <v>227884.34303111958</v>
      </c>
      <c r="M68" s="2"/>
    </row>
    <row r="69" spans="1:13" x14ac:dyDescent="0.25">
      <c r="A69" s="6">
        <v>1.95</v>
      </c>
      <c r="B69" s="6">
        <v>2.04</v>
      </c>
      <c r="C69" s="6">
        <v>5.87</v>
      </c>
      <c r="D69" s="6">
        <v>26.8</v>
      </c>
      <c r="E69">
        <f>FLOOR(105/表1[[#This Row],[漆包线最大外径(毫米)]],1)</f>
        <v>51</v>
      </c>
      <c r="F69">
        <f>CEILING((66-29)/2/表1[[#This Row],[漆包线最大外径(毫米)]],1)</f>
        <v>10</v>
      </c>
      <c r="G69">
        <f>表1[[#This Row],[长(圈)]]*表1[[#This Row],[厚(圈)]]</f>
        <v>510</v>
      </c>
      <c r="H69">
        <f>14.5+0.5*表1[[#This Row],[厚(圈)]]*表1[[#This Row],[漆包线最大外径(毫米)]]</f>
        <v>24.7</v>
      </c>
      <c r="I69" s="4">
        <f>2*PI()*表1[[#This Row],[平均半径]]*表1[[#This Row],[总圈数]]*0.000001</f>
        <v>7.9149285314541254E-2</v>
      </c>
      <c r="J69" s="4">
        <f>表1[[#This Row],[线圈总长(千米)]]*表1[[#This Row],[+直流电阻(欧/千米)]]</f>
        <v>0.46460630479635717</v>
      </c>
      <c r="K69" s="4">
        <f>300/表1[[#This Row],[总电阻]]</f>
        <v>645.70798308794758</v>
      </c>
      <c r="L69" s="4">
        <f>220/表1[[#This Row],[总电阻]]*表1[[#This Row],[总圈数]]</f>
        <v>241494.78567489237</v>
      </c>
      <c r="M69" s="2"/>
    </row>
    <row r="70" spans="1:13" x14ac:dyDescent="0.25">
      <c r="A70" s="6">
        <v>2.02</v>
      </c>
      <c r="B70" s="6">
        <v>2.12</v>
      </c>
      <c r="C70" s="6">
        <v>5.47</v>
      </c>
      <c r="D70" s="6">
        <v>28.9</v>
      </c>
      <c r="E70">
        <f>FLOOR(105/表1[[#This Row],[漆包线最大外径(毫米)]],1)</f>
        <v>49</v>
      </c>
      <c r="F70">
        <f>CEILING((66-29)/2/表1[[#This Row],[漆包线最大外径(毫米)]],1)</f>
        <v>9</v>
      </c>
      <c r="G70">
        <f>表1[[#This Row],[长(圈)]]*表1[[#This Row],[厚(圈)]]</f>
        <v>441</v>
      </c>
      <c r="H70">
        <f>14.5+0.5*表1[[#This Row],[厚(圈)]]*表1[[#This Row],[漆包线最大外径(毫米)]]</f>
        <v>24.04</v>
      </c>
      <c r="I70" s="4">
        <f>2*PI()*表1[[#This Row],[平均半径]]*表1[[#This Row],[总圈数]]*0.000001</f>
        <v>6.6612068680007366E-2</v>
      </c>
      <c r="J70" s="4">
        <f>表1[[#This Row],[线圈总长(千米)]]*表1[[#This Row],[+直流电阻(欧/千米)]]</f>
        <v>0.36436801567964028</v>
      </c>
      <c r="K70" s="4">
        <f>300/表1[[#This Row],[总电阻]]</f>
        <v>823.34339758231158</v>
      </c>
      <c r="L70" s="4">
        <f>220/表1[[#This Row],[总电阻]]*表1[[#This Row],[总圈数]]</f>
        <v>266269.25477811956</v>
      </c>
      <c r="M70" s="2"/>
    </row>
    <row r="71" spans="1:13" x14ac:dyDescent="0.25">
      <c r="A71" s="6">
        <v>2.1</v>
      </c>
      <c r="B71" s="6">
        <v>2.2000000000000002</v>
      </c>
      <c r="C71" s="6">
        <v>5.0599999999999996</v>
      </c>
      <c r="D71" s="6">
        <v>31.1</v>
      </c>
      <c r="E71">
        <f>FLOOR(105/表1[[#This Row],[漆包线最大外径(毫米)]],1)</f>
        <v>47</v>
      </c>
      <c r="F71">
        <f>CEILING((66-29)/2/表1[[#This Row],[漆包线最大外径(毫米)]],1)</f>
        <v>9</v>
      </c>
      <c r="G71">
        <f>表1[[#This Row],[长(圈)]]*表1[[#This Row],[厚(圈)]]</f>
        <v>423</v>
      </c>
      <c r="H71">
        <f>14.5+0.5*表1[[#This Row],[厚(圈)]]*表1[[#This Row],[漆包线最大外径(毫米)]]</f>
        <v>24.4</v>
      </c>
      <c r="I71" s="4">
        <f>2*PI()*表1[[#This Row],[平均半径]]*表1[[#This Row],[总圈数]]*0.000001</f>
        <v>6.4850012192461934E-2</v>
      </c>
      <c r="J71" s="4">
        <f>表1[[#This Row],[线圈总长(千米)]]*表1[[#This Row],[+直流电阻(欧/千米)]]</f>
        <v>0.32814106169385737</v>
      </c>
      <c r="K71" s="4">
        <f>300/表1[[#This Row],[总电阻]]</f>
        <v>914.24096225996891</v>
      </c>
      <c r="L71" s="4">
        <f>220/表1[[#This Row],[总电阻]]*表1[[#This Row],[总圈数]]</f>
        <v>283597.54649304238</v>
      </c>
      <c r="M71" s="2"/>
    </row>
    <row r="72" spans="1:13" x14ac:dyDescent="0.25">
      <c r="A72" s="6">
        <v>2.2599999999999998</v>
      </c>
      <c r="B72" s="6">
        <v>2.36</v>
      </c>
      <c r="C72" s="6">
        <v>4.37</v>
      </c>
      <c r="D72" s="6">
        <v>36.200000000000003</v>
      </c>
      <c r="E72">
        <f>FLOOR(105/表1[[#This Row],[漆包线最大外径(毫米)]],1)</f>
        <v>44</v>
      </c>
      <c r="F72">
        <f>CEILING((66-29)/2/表1[[#This Row],[漆包线最大外径(毫米)]],1)</f>
        <v>8</v>
      </c>
      <c r="G72">
        <f>表1[[#This Row],[长(圈)]]*表1[[#This Row],[厚(圈)]]</f>
        <v>352</v>
      </c>
      <c r="H72">
        <f>14.5+0.5*表1[[#This Row],[厚(圈)]]*表1[[#This Row],[漆包线最大外径(毫米)]]</f>
        <v>23.939999999999998</v>
      </c>
      <c r="I72" s="4">
        <f>2*PI()*表1[[#This Row],[平均半径]]*表1[[#This Row],[总圈数]]*0.000001</f>
        <v>5.2947648601365506E-2</v>
      </c>
      <c r="J72" s="4">
        <f>表1[[#This Row],[线圈总长(千米)]]*表1[[#This Row],[+直流电阻(欧/千米)]]</f>
        <v>0.23138122438796727</v>
      </c>
      <c r="K72" s="4">
        <f>300/表1[[#This Row],[总电阻]]</f>
        <v>1296.5615546098786</v>
      </c>
      <c r="L72" s="4">
        <f>220/表1[[#This Row],[总电阻]]*表1[[#This Row],[总圈数]]</f>
        <v>334685.75596329669</v>
      </c>
      <c r="M72" s="2"/>
    </row>
    <row r="73" spans="1:13" x14ac:dyDescent="0.25">
      <c r="A73" s="6">
        <v>2.44</v>
      </c>
      <c r="B73" s="6">
        <v>2.54</v>
      </c>
      <c r="C73" s="6">
        <v>3.75</v>
      </c>
      <c r="D73" s="6">
        <v>42.2</v>
      </c>
      <c r="E73">
        <f>FLOOR(105/表1[[#This Row],[漆包线最大外径(毫米)]],1)</f>
        <v>41</v>
      </c>
      <c r="F73">
        <f>CEILING((66-29)/2/表1[[#This Row],[漆包线最大外径(毫米)]],1)</f>
        <v>8</v>
      </c>
      <c r="G73">
        <f>表1[[#This Row],[长(圈)]]*表1[[#This Row],[厚(圈)]]</f>
        <v>328</v>
      </c>
      <c r="H73">
        <f>14.5+0.5*表1[[#This Row],[厚(圈)]]*表1[[#This Row],[漆包线最大外径(毫米)]]</f>
        <v>24.66</v>
      </c>
      <c r="I73" s="4">
        <f>2*PI()*表1[[#This Row],[平均半径]]*表1[[#This Row],[总圈数]]*0.000001</f>
        <v>5.0821418693415943E-2</v>
      </c>
      <c r="J73" s="4">
        <f>表1[[#This Row],[线圈总长(千米)]]*表1[[#This Row],[+直流电阻(欧/千米)]]</f>
        <v>0.19058032010030979</v>
      </c>
      <c r="K73" s="4">
        <f>300/表1[[#This Row],[总电阻]]</f>
        <v>1574.1394486172467</v>
      </c>
      <c r="L73" s="4">
        <f>220/表1[[#This Row],[总电阻]]*表1[[#This Row],[总圈数]]</f>
        <v>378633.00870740169</v>
      </c>
      <c r="M73" s="2"/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Kaihong.HUANG</dc:creator>
  <cp:lastModifiedBy>Kaihong.HUANG</cp:lastModifiedBy>
  <dcterms:created xsi:type="dcterms:W3CDTF">2014-09-08T00:12:29Z</dcterms:created>
  <dcterms:modified xsi:type="dcterms:W3CDTF">2014-09-24T02:52:04Z</dcterms:modified>
</cp:coreProperties>
</file>