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15336" windowHeight="772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K8" i="1"/>
  <c r="F8" i="1"/>
  <c r="G8" i="1" s="1"/>
  <c r="H8" i="1" s="1"/>
  <c r="J8" i="1" s="1"/>
  <c r="K5" i="1"/>
  <c r="F5" i="1"/>
  <c r="G5" i="1" s="1"/>
  <c r="H5" i="1" s="1"/>
  <c r="J5" i="1" s="1"/>
  <c r="G6" i="1"/>
  <c r="H6" i="1" s="1"/>
  <c r="J6" i="1" s="1"/>
  <c r="K6" i="1"/>
  <c r="F6" i="1"/>
  <c r="K3" i="1"/>
  <c r="K4" i="1"/>
  <c r="K7" i="1"/>
  <c r="K2" i="1"/>
  <c r="F3" i="1"/>
  <c r="G3" i="1" s="1"/>
  <c r="H3" i="1" s="1"/>
  <c r="J3" i="1" s="1"/>
  <c r="F4" i="1"/>
  <c r="G4" i="1" s="1"/>
  <c r="H4" i="1" s="1"/>
  <c r="J4" i="1" s="1"/>
  <c r="F7" i="1"/>
  <c r="G7" i="1" s="1"/>
  <c r="H7" i="1" s="1"/>
  <c r="J7" i="1" s="1"/>
  <c r="F2" i="1"/>
  <c r="G2" i="1" s="1"/>
  <c r="H2" i="1" s="1"/>
  <c r="J2" i="1" s="1"/>
  <c r="E7" i="1"/>
  <c r="E4" i="1" l="1"/>
  <c r="E3" i="1"/>
  <c r="E2" i="1"/>
</calcChain>
</file>

<file path=xl/sharedStrings.xml><?xml version="1.0" encoding="utf-8"?>
<sst xmlns="http://schemas.openxmlformats.org/spreadsheetml/2006/main" count="15" uniqueCount="15">
  <si>
    <t>扭矩Nm</t>
    <phoneticPr fontId="1" type="noConversion"/>
  </si>
  <si>
    <t>电流常数mNm/A</t>
    <phoneticPr fontId="1" type="noConversion"/>
  </si>
  <si>
    <t>单轮牵引力N</t>
    <phoneticPr fontId="1" type="noConversion"/>
  </si>
  <si>
    <t>四轮合力N</t>
    <phoneticPr fontId="1" type="noConversion"/>
  </si>
  <si>
    <t>车体质量kg</t>
    <phoneticPr fontId="1" type="noConversion"/>
  </si>
  <si>
    <t>最大加速度</t>
    <phoneticPr fontId="1" type="noConversion"/>
  </si>
  <si>
    <t>减速比</t>
    <phoneticPr fontId="1" type="noConversion"/>
  </si>
  <si>
    <t>最大电流A</t>
    <phoneticPr fontId="1" type="noConversion"/>
  </si>
  <si>
    <t>最大速度</t>
    <phoneticPr fontId="1" type="noConversion"/>
  </si>
  <si>
    <t>转速常数rpm/v</t>
    <phoneticPr fontId="1" type="noConversion"/>
  </si>
  <si>
    <t>守门员</t>
    <phoneticPr fontId="1" type="noConversion"/>
  </si>
  <si>
    <t>EC40 15v</t>
    <phoneticPr fontId="1" type="noConversion"/>
  </si>
  <si>
    <t>EC40 24v</t>
    <phoneticPr fontId="1" type="noConversion"/>
  </si>
  <si>
    <t>RE40 24v</t>
    <phoneticPr fontId="1" type="noConversion"/>
  </si>
  <si>
    <t>守门员 RE40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</si>
</sst>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</cellXfs>
  <cellStyles count="1">
    <cellStyle name="常规" xfId="0" builtinId="0"/>
  </cellStyles>
  <dxfs count="11"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1:K8" totalsRowShown="0" dataDxfId="10" headerRowCellStyle="常规" dataCellStyle="常规">
  <autoFilter ref="B1:K8"/>
  <tableColumns count="10">
    <tableColumn id="1" name="电流常数mNm/A" dataDxfId="9" dataCellStyle="常规"/>
    <tableColumn id="10" name="转速常数rpm/v" dataDxfId="0"/>
    <tableColumn id="2" name="最大电流A" dataDxfId="8" dataCellStyle="常规"/>
    <tableColumn id="3" name="减速比" dataDxfId="7" dataCellStyle="常规"/>
    <tableColumn id="4" name="扭矩Nm" dataDxfId="6" dataCellStyle="常规">
      <calculatedColumnFormula>表1[[#This Row],[电流常数mNm/A]]*表1[[#This Row],[最大电流A]]*表1[[#This Row],[减速比]]*0.8/1000</calculatedColumnFormula>
    </tableColumn>
    <tableColumn id="5" name="单轮牵引力N" dataDxfId="5" dataCellStyle="常规">
      <calculatedColumnFormula>表1[[#This Row],[扭矩Nm]]/0.06</calculatedColumnFormula>
    </tableColumn>
    <tableColumn id="6" name="四轮合力N" dataDxfId="4" dataCellStyle="常规">
      <calculatedColumnFormula>表1[[#This Row],[单轮牵引力N]]*SIN(RADIANS(45))*4</calculatedColumnFormula>
    </tableColumn>
    <tableColumn id="7" name="车体质量kg" dataDxfId="3" dataCellStyle="常规"/>
    <tableColumn id="8" name="最大加速度" dataDxfId="2" dataCellStyle="常规">
      <calculatedColumnFormula>表1[[#This Row],[四轮合力N]]/I2</calculatedColumnFormula>
    </tableColumn>
    <tableColumn id="9" name="最大速度" dataDxfId="1" dataCellStyle="常规">
      <calculatedColumnFormula>表1[[#This Row],[转速常数rpm/v]]*24/60/表1[[#This Row],[减速比]]*(PI()*0.06)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6" sqref="A6:K6"/>
    </sheetView>
  </sheetViews>
  <sheetFormatPr defaultRowHeight="14.4" x14ac:dyDescent="0.25"/>
  <cols>
    <col min="1" max="1" width="13.77734375" customWidth="1"/>
    <col min="2" max="3" width="16.88671875" customWidth="1"/>
    <col min="4" max="4" width="12.44140625" customWidth="1"/>
    <col min="5" max="5" width="9.21875" customWidth="1"/>
    <col min="6" max="6" width="11.33203125" customWidth="1"/>
    <col min="7" max="7" width="15.44140625" customWidth="1"/>
    <col min="8" max="8" width="15.5546875" customWidth="1"/>
    <col min="9" max="9" width="13.5546875" customWidth="1"/>
    <col min="10" max="10" width="13.44140625" customWidth="1"/>
    <col min="11" max="11" width="15.109375" customWidth="1"/>
    <col min="12" max="12" width="13.109375" customWidth="1"/>
    <col min="13" max="13" width="15.6640625" customWidth="1"/>
    <col min="14" max="14" width="12.77734375" customWidth="1"/>
    <col min="15" max="15" width="16.77734375" customWidth="1"/>
  </cols>
  <sheetData>
    <row r="1" spans="1:11" x14ac:dyDescent="0.25">
      <c r="B1" t="s">
        <v>1</v>
      </c>
      <c r="C1" t="s">
        <v>9</v>
      </c>
      <c r="D1" t="s">
        <v>7</v>
      </c>
      <c r="E1" t="s">
        <v>6</v>
      </c>
      <c r="F1" t="s">
        <v>0</v>
      </c>
      <c r="G1" t="s">
        <v>2</v>
      </c>
      <c r="H1" t="s">
        <v>3</v>
      </c>
      <c r="I1" t="s">
        <v>4</v>
      </c>
      <c r="J1" t="s">
        <v>5</v>
      </c>
      <c r="K1" s="2" t="s">
        <v>8</v>
      </c>
    </row>
    <row r="2" spans="1:11" s="1" customFormat="1" x14ac:dyDescent="0.25">
      <c r="A2" s="1" t="s">
        <v>11</v>
      </c>
      <c r="B2" s="1">
        <v>14.5</v>
      </c>
      <c r="C2" s="1">
        <v>659</v>
      </c>
      <c r="D2" s="1">
        <v>20</v>
      </c>
      <c r="E2" s="1">
        <f>49/4</f>
        <v>12.25</v>
      </c>
      <c r="F2" s="1">
        <f>表1[[#This Row],[电流常数mNm/A]]*表1[[#This Row],[最大电流A]]*表1[[#This Row],[减速比]]*0.8/1000</f>
        <v>2.8420000000000001</v>
      </c>
      <c r="G2" s="1">
        <f>表1[[#This Row],[扭矩Nm]]/0.06</f>
        <v>47.366666666666667</v>
      </c>
      <c r="H2" s="1">
        <f>表1[[#This Row],[单轮牵引力N]]*SIN(RADIANS(45))*4</f>
        <v>133.97316480881119</v>
      </c>
      <c r="I2" s="1">
        <v>29.6</v>
      </c>
      <c r="J2" s="1">
        <f>表1[[#This Row],[四轮合力N]]/I2</f>
        <v>4.5261204327301074</v>
      </c>
      <c r="K2" s="3">
        <f>表1[[#This Row],[转速常数rpm/v]]*24/60/表1[[#This Row],[减速比]]*(PI()*0.06)</f>
        <v>4.0561166864633611</v>
      </c>
    </row>
    <row r="3" spans="1:11" x14ac:dyDescent="0.25">
      <c r="B3" s="3">
        <v>14.5</v>
      </c>
      <c r="C3" s="1">
        <v>659</v>
      </c>
      <c r="D3" s="3">
        <v>20</v>
      </c>
      <c r="E3" s="3">
        <f>91/6</f>
        <v>15.166666666666666</v>
      </c>
      <c r="F3" s="1">
        <f>表1[[#This Row],[电流常数mNm/A]]*表1[[#This Row],[最大电流A]]*表1[[#This Row],[减速比]]*0.8/1000</f>
        <v>3.5186666666666664</v>
      </c>
      <c r="G3" s="1">
        <f>表1[[#This Row],[扭矩Nm]]/0.06</f>
        <v>58.644444444444439</v>
      </c>
      <c r="H3" s="1">
        <f>表1[[#This Row],[单轮牵引力N]]*SIN(RADIANS(45))*4</f>
        <v>165.87153738233766</v>
      </c>
      <c r="I3" s="1">
        <v>29.6</v>
      </c>
      <c r="J3" s="1">
        <f>表1[[#This Row],[四轮合力N]]/I3</f>
        <v>5.6037681548087042</v>
      </c>
      <c r="K3" s="3">
        <f>表1[[#This Row],[转速常数rpm/v]]*24/60/表1[[#This Row],[减速比]]*(PI()*0.06)</f>
        <v>3.2760942467588685</v>
      </c>
    </row>
    <row r="4" spans="1:11" x14ac:dyDescent="0.25">
      <c r="B4" s="3">
        <v>14.5</v>
      </c>
      <c r="C4" s="1">
        <v>659</v>
      </c>
      <c r="D4" s="3">
        <v>20</v>
      </c>
      <c r="E4" s="3">
        <f>169/9</f>
        <v>18.777777777777779</v>
      </c>
      <c r="F4" s="1">
        <f>表1[[#This Row],[电流常数mNm/A]]*表1[[#This Row],[最大电流A]]*表1[[#This Row],[减速比]]*0.8/1000</f>
        <v>4.3564444444444446</v>
      </c>
      <c r="G4" s="1">
        <f>表1[[#This Row],[扭矩Nm]]/0.06</f>
        <v>72.607407407407408</v>
      </c>
      <c r="H4" s="1">
        <f>表1[[#This Row],[单轮牵引力N]]*SIN(RADIANS(45))*4</f>
        <v>205.36476056860855</v>
      </c>
      <c r="I4" s="1">
        <v>29.6</v>
      </c>
      <c r="J4" s="1">
        <f>表1[[#This Row],[四轮合力N]]/I4</f>
        <v>6.9379986678583965</v>
      </c>
      <c r="K4" s="3">
        <f>表1[[#This Row],[转速常数rpm/v]]*24/60/表1[[#This Row],[减速比]]*(PI()*0.06)</f>
        <v>2.6460761223821629</v>
      </c>
    </row>
    <row r="5" spans="1:11" x14ac:dyDescent="0.25">
      <c r="A5" t="s">
        <v>12</v>
      </c>
      <c r="B5" s="3">
        <v>23.2</v>
      </c>
      <c r="C5" s="3">
        <v>412</v>
      </c>
      <c r="D5" s="3">
        <v>20</v>
      </c>
      <c r="E5" s="3">
        <v>12.25</v>
      </c>
      <c r="F5" s="1">
        <f>表1[[#This Row],[电流常数mNm/A]]*表1[[#This Row],[最大电流A]]*表1[[#This Row],[减速比]]*0.8/1000</f>
        <v>4.5472000000000001</v>
      </c>
      <c r="G5" s="1">
        <f>表1[[#This Row],[扭矩Nm]]/0.06</f>
        <v>75.786666666666676</v>
      </c>
      <c r="H5" s="1">
        <f>表1[[#This Row],[单轮牵引力N]]*SIN(RADIANS(45))*4</f>
        <v>214.35706369409795</v>
      </c>
      <c r="I5" s="1">
        <v>29.6</v>
      </c>
      <c r="J5" s="1">
        <f>表1[[#This Row],[四轮合力N]]/I5</f>
        <v>7.2417926923681737</v>
      </c>
      <c r="K5" s="3">
        <f>表1[[#This Row],[转速常数rpm/v]]*24/60/表1[[#This Row],[减速比]]*(PI()*0.06)</f>
        <v>2.535842298669051</v>
      </c>
    </row>
    <row r="6" spans="1:11" x14ac:dyDescent="0.25">
      <c r="A6" t="s">
        <v>13</v>
      </c>
      <c r="B6" s="3">
        <v>30.2</v>
      </c>
      <c r="C6" s="1">
        <v>317</v>
      </c>
      <c r="D6" s="3">
        <v>20</v>
      </c>
      <c r="E6" s="3">
        <v>12.25</v>
      </c>
      <c r="F6" s="1">
        <f>表1[[#This Row],[电流常数mNm/A]]*表1[[#This Row],[最大电流A]]*表1[[#This Row],[减速比]]*0.8/1000</f>
        <v>5.9192000000000009</v>
      </c>
      <c r="G6" s="1">
        <f>表1[[#This Row],[扭矩Nm]]/0.06</f>
        <v>98.65333333333335</v>
      </c>
      <c r="H6" s="1">
        <f>表1[[#This Row],[单轮牵引力N]]*SIN(RADIANS(45))*4</f>
        <v>279.03376394662752</v>
      </c>
      <c r="I6" s="1">
        <v>29.6</v>
      </c>
      <c r="J6" s="1">
        <f>表1[[#This Row],[四轮合力N]]/I6</f>
        <v>9.4268163495482273</v>
      </c>
      <c r="K6" s="3">
        <f>表1[[#This Row],[转速常数rpm/v]]*24/60/表1[[#This Row],[减速比]]*(PI()*0.06)</f>
        <v>1.9511213802866241</v>
      </c>
    </row>
    <row r="7" spans="1:11" x14ac:dyDescent="0.25">
      <c r="A7" t="s">
        <v>10</v>
      </c>
      <c r="B7" s="3">
        <v>14.5</v>
      </c>
      <c r="C7" s="1">
        <v>659</v>
      </c>
      <c r="D7" s="3">
        <v>20</v>
      </c>
      <c r="E7" s="3">
        <f>E2*1.8</f>
        <v>22.05</v>
      </c>
      <c r="F7" s="1">
        <f>表1[[#This Row],[电流常数mNm/A]]*表1[[#This Row],[最大电流A]]*表1[[#This Row],[减速比]]*0.8/1000</f>
        <v>5.1156000000000006</v>
      </c>
      <c r="G7" s="1">
        <f>表1[[#This Row],[扭矩Nm]]/0.06</f>
        <v>85.260000000000019</v>
      </c>
      <c r="H7" s="1">
        <f>表1[[#This Row],[单轮牵引力N]]*SIN(RADIANS(60))*4</f>
        <v>295.349303706645</v>
      </c>
      <c r="I7" s="1">
        <v>20.6</v>
      </c>
      <c r="J7" s="1">
        <f>表1[[#This Row],[四轮合力N]]/I7</f>
        <v>14.337344840128397</v>
      </c>
      <c r="K7" s="3">
        <f>表1[[#This Row],[转速常数rpm/v]]*24/60/表1[[#This Row],[减速比]]*(PI()*0.06)</f>
        <v>2.2533981591463115</v>
      </c>
    </row>
    <row r="8" spans="1:11" x14ac:dyDescent="0.25">
      <c r="A8" t="s">
        <v>14</v>
      </c>
      <c r="B8" s="3">
        <v>30.2</v>
      </c>
      <c r="C8" s="3">
        <v>317</v>
      </c>
      <c r="D8" s="3">
        <v>20</v>
      </c>
      <c r="E8" s="3">
        <f>E3*1.8</f>
        <v>27.3</v>
      </c>
      <c r="F8" s="3">
        <f>表1[[#This Row],[电流常数mNm/A]]*表1[[#This Row],[最大电流A]]*表1[[#This Row],[减速比]]*0.8/1000</f>
        <v>13.191360000000001</v>
      </c>
      <c r="G8" s="3">
        <f>表1[[#This Row],[扭矩Nm]]/0.06</f>
        <v>219.85600000000002</v>
      </c>
      <c r="H8" s="3">
        <f>表1[[#This Row],[单轮牵引力N]]*SIN(RADIANS(45))*4</f>
        <v>621.84667393819836</v>
      </c>
      <c r="I8" s="3">
        <v>20.6</v>
      </c>
      <c r="J8" s="3">
        <f>表1[[#This Row],[四轮合力N]]/I8</f>
        <v>30.186731744572732</v>
      </c>
      <c r="K8" s="3">
        <f>表1[[#This Row],[转速常数rpm/v]]*24/60/表1[[#This Row],[减速比]]*(PI()*0.06)</f>
        <v>0.87550318346194655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Kaihong.HUANG</dc:creator>
  <cp:lastModifiedBy>Kaihong.HUANG</cp:lastModifiedBy>
  <dcterms:created xsi:type="dcterms:W3CDTF">2014-05-01T01:28:47Z</dcterms:created>
  <dcterms:modified xsi:type="dcterms:W3CDTF">2014-06-20T05:02:08Z</dcterms:modified>
</cp:coreProperties>
</file>