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752" yWindow="84" windowWidth="15336" windowHeight="9672"/>
  </bookViews>
  <sheets>
    <sheet name="5" sheetId="8" r:id="rId1"/>
    <sheet name="4" sheetId="7" r:id="rId2"/>
    <sheet name="3" sheetId="6" r:id="rId3"/>
    <sheet name="1" sheetId="2" r:id="rId4"/>
    <sheet name="2" sheetId="4" r:id="rId5"/>
    <sheet name="以前的主动带球" sheetId="1" r:id="rId6"/>
    <sheet name="Sheet3" sheetId="3" r:id="rId7"/>
    <sheet name="Sheet2" sheetId="5" r:id="rId8"/>
  </sheets>
  <calcPr calcId="144525"/>
</workbook>
</file>

<file path=xl/calcChain.xml><?xml version="1.0" encoding="utf-8"?>
<calcChain xmlns="http://schemas.openxmlformats.org/spreadsheetml/2006/main">
  <c r="D2" i="8" l="1"/>
  <c r="D3" i="8"/>
  <c r="F3" i="8" s="1"/>
  <c r="D4" i="8"/>
  <c r="F4" i="8" s="1"/>
  <c r="D5" i="8"/>
  <c r="F5" i="8" s="1"/>
  <c r="D6" i="8"/>
  <c r="D7" i="8"/>
  <c r="D8" i="8"/>
  <c r="D9" i="8"/>
  <c r="D10" i="8"/>
  <c r="D11" i="8"/>
  <c r="D12" i="8"/>
  <c r="F12" i="8" s="1"/>
  <c r="D13" i="8"/>
  <c r="F13" i="8" s="1"/>
  <c r="D14" i="8"/>
  <c r="D15" i="8"/>
  <c r="D16" i="8"/>
  <c r="F16" i="8" s="1"/>
  <c r="D17" i="8"/>
  <c r="F17" i="8" s="1"/>
  <c r="D18" i="8"/>
  <c r="D19" i="8"/>
  <c r="D20" i="8"/>
  <c r="D21" i="8"/>
  <c r="F21" i="8" s="1"/>
  <c r="D22" i="8"/>
  <c r="D23" i="8"/>
  <c r="D24" i="8"/>
  <c r="F24" i="8" s="1"/>
  <c r="D25" i="8"/>
  <c r="F25" i="8" s="1"/>
  <c r="D26" i="8"/>
  <c r="D27" i="8"/>
  <c r="D28" i="8"/>
  <c r="F28" i="8" s="1"/>
  <c r="D29" i="8"/>
  <c r="D30" i="8"/>
  <c r="D31" i="8"/>
  <c r="D32" i="8"/>
  <c r="D33" i="8"/>
  <c r="D34" i="8"/>
  <c r="F34" i="8" s="1"/>
  <c r="D35" i="8"/>
  <c r="F35" i="8" s="1"/>
  <c r="D36" i="8"/>
  <c r="F36" i="8" s="1"/>
  <c r="D37" i="8"/>
  <c r="F37" i="8" s="1"/>
  <c r="D38" i="8"/>
  <c r="D39" i="8"/>
  <c r="D40" i="8"/>
  <c r="D41" i="8"/>
  <c r="D42" i="8"/>
  <c r="F42" i="8" s="1"/>
  <c r="D43" i="8"/>
  <c r="F43" i="8" s="1"/>
  <c r="D44" i="8"/>
  <c r="F44" i="8" s="1"/>
  <c r="D45" i="8"/>
  <c r="F45" i="8" s="1"/>
  <c r="D46" i="8"/>
  <c r="D47" i="8"/>
  <c r="D48" i="8"/>
  <c r="D49" i="8"/>
  <c r="F49" i="8" s="1"/>
  <c r="D50" i="8"/>
  <c r="D51" i="8"/>
  <c r="F51" i="8" s="1"/>
  <c r="D52" i="8"/>
  <c r="F52" i="8" s="1"/>
  <c r="D53" i="8"/>
  <c r="F53" i="8" s="1"/>
  <c r="D54" i="8"/>
  <c r="D55" i="8"/>
  <c r="D56" i="8"/>
  <c r="D57" i="8"/>
  <c r="F57" i="8" s="1"/>
  <c r="D58" i="8"/>
  <c r="D59" i="8"/>
  <c r="F59" i="8" s="1"/>
  <c r="D60" i="8"/>
  <c r="F60" i="8" s="1"/>
  <c r="D61" i="8"/>
  <c r="F61" i="8" s="1"/>
  <c r="F6" i="8"/>
  <c r="F9" i="8"/>
  <c r="F11" i="8"/>
  <c r="F22" i="8"/>
  <c r="F29" i="8"/>
  <c r="F30" i="8"/>
  <c r="F38" i="8"/>
  <c r="F41" i="8"/>
  <c r="F46" i="8"/>
  <c r="F54" i="8"/>
  <c r="F10" i="8"/>
  <c r="F56" i="8"/>
  <c r="F58" i="8"/>
  <c r="F55" i="8"/>
  <c r="F50" i="8"/>
  <c r="F47" i="8"/>
  <c r="F48" i="8"/>
  <c r="F40" i="8"/>
  <c r="F2" i="8"/>
  <c r="F14" i="8"/>
  <c r="F15" i="8"/>
  <c r="F18" i="8"/>
  <c r="F19" i="8"/>
  <c r="F7" i="8"/>
  <c r="F8" i="8"/>
  <c r="F20" i="8"/>
  <c r="F23" i="8"/>
  <c r="F26" i="8"/>
  <c r="F27" i="8"/>
  <c r="F31" i="8"/>
  <c r="F32" i="8"/>
  <c r="F33" i="8"/>
  <c r="F39" i="8"/>
  <c r="E14" i="7"/>
  <c r="C15" i="7"/>
  <c r="E15" i="7" s="1"/>
  <c r="C16" i="7"/>
  <c r="E16" i="7" s="1"/>
  <c r="C14" i="7"/>
  <c r="C2" i="7"/>
  <c r="E13" i="7" l="1"/>
  <c r="C13" i="7"/>
  <c r="E6" i="7" l="1"/>
  <c r="E7" i="7"/>
  <c r="E8" i="7"/>
  <c r="E9" i="7"/>
  <c r="E10" i="7"/>
  <c r="E11" i="7"/>
  <c r="E2" i="7"/>
  <c r="C3" i="7"/>
  <c r="E3" i="7" s="1"/>
  <c r="C4" i="7"/>
  <c r="E4" i="7" s="1"/>
  <c r="C5" i="7"/>
  <c r="E5" i="7" s="1"/>
  <c r="C6" i="7"/>
  <c r="C7" i="7"/>
  <c r="C8" i="7"/>
  <c r="C9" i="7"/>
  <c r="C10" i="7"/>
  <c r="C11" i="7"/>
  <c r="C12" i="7"/>
  <c r="E12" i="7" s="1"/>
  <c r="E79" i="6" l="1"/>
  <c r="E7" i="6" l="1"/>
  <c r="E8" i="6"/>
  <c r="E12" i="6"/>
  <c r="E13" i="6"/>
  <c r="E23" i="6"/>
  <c r="E24" i="6"/>
  <c r="E32" i="6"/>
  <c r="E39" i="6"/>
  <c r="E48" i="6"/>
  <c r="E55" i="6"/>
  <c r="E64" i="6"/>
  <c r="E71" i="6"/>
  <c r="C2" i="6"/>
  <c r="E2" i="6" s="1"/>
  <c r="C3" i="6"/>
  <c r="E3" i="6" s="1"/>
  <c r="C4" i="6"/>
  <c r="E4" i="6" s="1"/>
  <c r="C5" i="6"/>
  <c r="E5" i="6" s="1"/>
  <c r="C6" i="6"/>
  <c r="E6" i="6" s="1"/>
  <c r="C7" i="6"/>
  <c r="C8" i="6"/>
  <c r="C9" i="6"/>
  <c r="E9" i="6" s="1"/>
  <c r="C10" i="6"/>
  <c r="E10" i="6" s="1"/>
  <c r="C11" i="6"/>
  <c r="E11" i="6" s="1"/>
  <c r="C12" i="6"/>
  <c r="C13" i="6"/>
  <c r="C14" i="6"/>
  <c r="E14" i="6" s="1"/>
  <c r="C15" i="6"/>
  <c r="E15" i="6" s="1"/>
  <c r="C16" i="6"/>
  <c r="E16" i="6" s="1"/>
  <c r="C17" i="6"/>
  <c r="E17" i="6" s="1"/>
  <c r="C18" i="6"/>
  <c r="E18" i="6" s="1"/>
  <c r="C19" i="6"/>
  <c r="E19" i="6" s="1"/>
  <c r="C20" i="6"/>
  <c r="E20" i="6" s="1"/>
  <c r="C21" i="6"/>
  <c r="E21" i="6" s="1"/>
  <c r="C22" i="6"/>
  <c r="E22" i="6" s="1"/>
  <c r="C23" i="6"/>
  <c r="C24" i="6"/>
  <c r="C25" i="6"/>
  <c r="E25" i="6" s="1"/>
  <c r="C26" i="6"/>
  <c r="E26" i="6" s="1"/>
  <c r="C27" i="6"/>
  <c r="E27" i="6" s="1"/>
  <c r="C28" i="6"/>
  <c r="E28" i="6" s="1"/>
  <c r="C29" i="6"/>
  <c r="E29" i="6" s="1"/>
  <c r="C30" i="6"/>
  <c r="E30" i="6" s="1"/>
  <c r="C31" i="6"/>
  <c r="E31" i="6" s="1"/>
  <c r="C32" i="6"/>
  <c r="C33" i="6"/>
  <c r="E33" i="6" s="1"/>
  <c r="C34" i="6"/>
  <c r="E34" i="6" s="1"/>
  <c r="C35" i="6"/>
  <c r="E35" i="6" s="1"/>
  <c r="C36" i="6"/>
  <c r="E36" i="6" s="1"/>
  <c r="C37" i="6"/>
  <c r="E37" i="6" s="1"/>
  <c r="C38" i="6"/>
  <c r="E38" i="6" s="1"/>
  <c r="C39" i="6"/>
  <c r="C40" i="6"/>
  <c r="E40" i="6" s="1"/>
  <c r="C41" i="6"/>
  <c r="E41" i="6" s="1"/>
  <c r="C42" i="6"/>
  <c r="E42" i="6" s="1"/>
  <c r="C43" i="6"/>
  <c r="E43" i="6" s="1"/>
  <c r="C44" i="6"/>
  <c r="E44" i="6" s="1"/>
  <c r="C45" i="6"/>
  <c r="E45" i="6" s="1"/>
  <c r="C46" i="6"/>
  <c r="E46" i="6" s="1"/>
  <c r="C47" i="6"/>
  <c r="E47" i="6" s="1"/>
  <c r="C48" i="6"/>
  <c r="C49" i="6"/>
  <c r="E49" i="6" s="1"/>
  <c r="C50" i="6"/>
  <c r="E50" i="6" s="1"/>
  <c r="C51" i="6"/>
  <c r="E51" i="6" s="1"/>
  <c r="C52" i="6"/>
  <c r="E52" i="6" s="1"/>
  <c r="C53" i="6"/>
  <c r="E53" i="6" s="1"/>
  <c r="C54" i="6"/>
  <c r="E54" i="6" s="1"/>
  <c r="C55" i="6"/>
  <c r="C56" i="6"/>
  <c r="E56" i="6" s="1"/>
  <c r="C57" i="6"/>
  <c r="E57" i="6" s="1"/>
  <c r="C58" i="6"/>
  <c r="E58" i="6" s="1"/>
  <c r="C59" i="6"/>
  <c r="E59" i="6" s="1"/>
  <c r="C60" i="6"/>
  <c r="E60" i="6" s="1"/>
  <c r="C61" i="6"/>
  <c r="E61" i="6" s="1"/>
  <c r="C62" i="6"/>
  <c r="E62" i="6" s="1"/>
  <c r="C63" i="6"/>
  <c r="E63" i="6" s="1"/>
  <c r="C64" i="6"/>
  <c r="C65" i="6"/>
  <c r="E65" i="6" s="1"/>
  <c r="C66" i="6"/>
  <c r="E66" i="6" s="1"/>
  <c r="C67" i="6"/>
  <c r="E67" i="6" s="1"/>
  <c r="C68" i="6"/>
  <c r="E68" i="6" s="1"/>
  <c r="C69" i="6"/>
  <c r="E69" i="6" s="1"/>
  <c r="C70" i="6"/>
  <c r="E70" i="6" s="1"/>
  <c r="C71" i="6"/>
  <c r="C72" i="6"/>
  <c r="E72" i="6" s="1"/>
  <c r="C73" i="6"/>
  <c r="E73" i="6" s="1"/>
  <c r="C74" i="6"/>
  <c r="E74" i="6" s="1"/>
  <c r="C75" i="6"/>
  <c r="E75" i="6" s="1"/>
  <c r="C76" i="6"/>
  <c r="E76" i="6" s="1"/>
  <c r="C77" i="6"/>
  <c r="E77" i="6" s="1"/>
  <c r="C78" i="6"/>
  <c r="E78" i="6" s="1"/>
  <c r="G12" i="4" l="1"/>
  <c r="G8" i="4"/>
  <c r="G9" i="4"/>
  <c r="G10" i="4"/>
  <c r="G11" i="4"/>
  <c r="G7" i="4"/>
  <c r="E18" i="4"/>
  <c r="E13" i="4"/>
  <c r="E19" i="4"/>
  <c r="C15" i="4"/>
  <c r="E15" i="4" s="1"/>
  <c r="C16" i="4"/>
  <c r="E16" i="4" s="1"/>
  <c r="E17" i="4"/>
  <c r="C14" i="4"/>
  <c r="E14" i="4" s="1"/>
  <c r="C13" i="4"/>
  <c r="E11" i="4" l="1"/>
  <c r="E10" i="4"/>
  <c r="E7" i="4"/>
  <c r="E9" i="4"/>
  <c r="E12" i="4"/>
  <c r="E8" i="4"/>
  <c r="C2" i="4"/>
  <c r="E2" i="4" s="1"/>
  <c r="C3" i="4"/>
  <c r="E3" i="4" s="1"/>
  <c r="C4" i="4"/>
  <c r="E4" i="4" s="1"/>
  <c r="C5" i="4"/>
  <c r="E5" i="4" s="1"/>
  <c r="C6" i="4"/>
  <c r="E6" i="4" s="1"/>
  <c r="C2" i="2" l="1"/>
  <c r="E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E53" i="2" l="1"/>
  <c r="D3" i="1"/>
  <c r="D4" i="1"/>
  <c r="D5" i="1"/>
  <c r="D6" i="1"/>
  <c r="D7" i="1"/>
  <c r="D8" i="1"/>
  <c r="D9" i="1"/>
  <c r="D10" i="1"/>
  <c r="D2" i="1"/>
  <c r="D11" i="1" l="1"/>
</calcChain>
</file>

<file path=xl/sharedStrings.xml><?xml version="1.0" encoding="utf-8"?>
<sst xmlns="http://schemas.openxmlformats.org/spreadsheetml/2006/main" count="274" uniqueCount="205">
  <si>
    <t>轮架</t>
    <phoneticPr fontId="1" type="noConversion"/>
  </si>
  <si>
    <t>电机安装块</t>
    <phoneticPr fontId="1" type="noConversion"/>
  </si>
  <si>
    <t>轮盘</t>
    <phoneticPr fontId="1" type="noConversion"/>
  </si>
  <si>
    <t>轮毂</t>
    <phoneticPr fontId="1" type="noConversion"/>
  </si>
  <si>
    <t>滑杆</t>
    <phoneticPr fontId="1" type="noConversion"/>
  </si>
  <si>
    <t>挡片</t>
    <phoneticPr fontId="1" type="noConversion"/>
  </si>
  <si>
    <t>转轴</t>
    <phoneticPr fontId="1" type="noConversion"/>
  </si>
  <si>
    <t>支撑块</t>
    <phoneticPr fontId="1" type="noConversion"/>
  </si>
  <si>
    <t>铜垫片</t>
    <phoneticPr fontId="1" type="noConversion"/>
  </si>
  <si>
    <t>数量</t>
    <phoneticPr fontId="1" type="noConversion"/>
  </si>
  <si>
    <t>合计</t>
    <phoneticPr fontId="1" type="noConversion"/>
  </si>
  <si>
    <t>单价(含税)</t>
    <phoneticPr fontId="1" type="noConversion"/>
  </si>
  <si>
    <t>小计</t>
    <phoneticPr fontId="1" type="noConversion"/>
  </si>
  <si>
    <t>轮系</t>
    <phoneticPr fontId="1" type="noConversion"/>
  </si>
  <si>
    <t>镜筒</t>
    <phoneticPr fontId="1" type="noConversion"/>
  </si>
  <si>
    <t>电磁铁</t>
    <phoneticPr fontId="1" type="noConversion"/>
  </si>
  <si>
    <t>电机套</t>
    <phoneticPr fontId="1" type="noConversion"/>
  </si>
  <si>
    <t>轮系主支撑</t>
    <phoneticPr fontId="1" type="noConversion"/>
  </si>
  <si>
    <t>轮轴</t>
    <phoneticPr fontId="1" type="noConversion"/>
  </si>
  <si>
    <t>垫圈</t>
    <phoneticPr fontId="1" type="noConversion"/>
  </si>
  <si>
    <t>减震座子</t>
    <phoneticPr fontId="1" type="noConversion"/>
  </si>
  <si>
    <t>轮系固定轴</t>
    <phoneticPr fontId="1" type="noConversion"/>
  </si>
  <si>
    <t>镜筒盖</t>
    <phoneticPr fontId="1" type="noConversion"/>
  </si>
  <si>
    <t>镜筒座</t>
    <phoneticPr fontId="1" type="noConversion"/>
  </si>
  <si>
    <t>摄像头支架</t>
    <phoneticPr fontId="1" type="noConversion"/>
  </si>
  <si>
    <t>支撑管</t>
    <phoneticPr fontId="1" type="noConversion"/>
  </si>
  <si>
    <t>传动铝轴</t>
    <phoneticPr fontId="1" type="noConversion"/>
  </si>
  <si>
    <t>铁滑块</t>
    <phoneticPr fontId="1" type="noConversion"/>
  </si>
  <si>
    <t>射门杆限位环</t>
    <phoneticPr fontId="1" type="noConversion"/>
  </si>
  <si>
    <t>螺纹拉杆</t>
    <phoneticPr fontId="1" type="noConversion"/>
  </si>
  <si>
    <t>线圈安装法兰</t>
    <phoneticPr fontId="1" type="noConversion"/>
  </si>
  <si>
    <t>线圈安装法兰2</t>
    <phoneticPr fontId="1" type="noConversion"/>
  </si>
  <si>
    <t>磁屏蔽管</t>
    <phoneticPr fontId="1" type="noConversion"/>
  </si>
  <si>
    <t>侧板</t>
    <phoneticPr fontId="1" type="noConversion"/>
  </si>
  <si>
    <t>滑臂</t>
    <phoneticPr fontId="1" type="noConversion"/>
  </si>
  <si>
    <t>光轴立柱</t>
    <phoneticPr fontId="1" type="noConversion"/>
  </si>
  <si>
    <t>后立柱</t>
    <phoneticPr fontId="1" type="noConversion"/>
  </si>
  <si>
    <t>射门杆</t>
    <phoneticPr fontId="1" type="noConversion"/>
  </si>
  <si>
    <t>顶尖</t>
    <phoneticPr fontId="1" type="noConversion"/>
  </si>
  <si>
    <t>射门杆横轴</t>
    <phoneticPr fontId="1" type="noConversion"/>
  </si>
  <si>
    <t>滑动销</t>
    <phoneticPr fontId="1" type="noConversion"/>
  </si>
  <si>
    <t>后支撑块</t>
    <phoneticPr fontId="1" type="noConversion"/>
  </si>
  <si>
    <t>装配（含螺钉）</t>
    <phoneticPr fontId="1" type="noConversion"/>
  </si>
  <si>
    <t>单价(不含税)</t>
    <phoneticPr fontId="1" type="noConversion"/>
  </si>
  <si>
    <t>光栅尺</t>
    <phoneticPr fontId="1" type="noConversion"/>
  </si>
  <si>
    <t>分度台</t>
    <phoneticPr fontId="1" type="noConversion"/>
  </si>
  <si>
    <t>可倾工作台</t>
    <phoneticPr fontId="1" type="noConversion"/>
  </si>
  <si>
    <t>电机架3b</t>
    <phoneticPr fontId="1" type="noConversion"/>
  </si>
  <si>
    <t>轮架</t>
    <phoneticPr fontId="1" type="noConversion"/>
  </si>
  <si>
    <t>轮盘</t>
    <phoneticPr fontId="1" type="noConversion"/>
  </si>
  <si>
    <t>锥齿轮垫圈</t>
    <phoneticPr fontId="1" type="noConversion"/>
  </si>
  <si>
    <t>小轮子</t>
    <phoneticPr fontId="1" type="noConversion"/>
  </si>
  <si>
    <t>零件2</t>
    <phoneticPr fontId="1" type="noConversion"/>
  </si>
  <si>
    <t>钢轴</t>
    <phoneticPr fontId="1" type="noConversion"/>
  </si>
  <si>
    <t>直臂</t>
    <phoneticPr fontId="1" type="noConversion"/>
  </si>
  <si>
    <t>延伸片</t>
    <phoneticPr fontId="1" type="noConversion"/>
  </si>
  <si>
    <t>推拉头</t>
    <phoneticPr fontId="1" type="noConversion"/>
  </si>
  <si>
    <t>铰接块</t>
    <phoneticPr fontId="1" type="noConversion"/>
  </si>
  <si>
    <t>装配（含螺钉）</t>
    <phoneticPr fontId="1" type="noConversion"/>
  </si>
  <si>
    <t>下滚轮</t>
    <phoneticPr fontId="1" type="noConversion"/>
  </si>
  <si>
    <t>小轮支座</t>
    <phoneticPr fontId="1" type="noConversion"/>
  </si>
  <si>
    <t>离合器安装法兰</t>
    <phoneticPr fontId="1" type="noConversion"/>
  </si>
  <si>
    <t>钣金架子后</t>
    <phoneticPr fontId="1" type="noConversion"/>
  </si>
  <si>
    <t>钣金架子前</t>
    <phoneticPr fontId="1" type="noConversion"/>
  </si>
  <si>
    <t>临时安装板</t>
    <phoneticPr fontId="1" type="noConversion"/>
  </si>
  <si>
    <t>底盘</t>
    <phoneticPr fontId="1" type="noConversion"/>
  </si>
  <si>
    <t>不锈钢框架</t>
    <phoneticPr fontId="1" type="noConversion"/>
  </si>
  <si>
    <t>木箱</t>
    <phoneticPr fontId="1" type="noConversion"/>
  </si>
  <si>
    <t>运费</t>
    <phoneticPr fontId="1" type="noConversion"/>
  </si>
  <si>
    <t>含税</t>
    <phoneticPr fontId="1" type="noConversion"/>
  </si>
  <si>
    <t>合计</t>
    <phoneticPr fontId="1" type="noConversion"/>
  </si>
  <si>
    <t>小计</t>
    <phoneticPr fontId="1" type="noConversion"/>
  </si>
  <si>
    <t>名称</t>
    <phoneticPr fontId="1" type="noConversion"/>
  </si>
  <si>
    <t>tue线圈</t>
    <phoneticPr fontId="1" type="noConversion"/>
  </si>
  <si>
    <t>线圈外管</t>
    <phoneticPr fontId="1" type="noConversion"/>
  </si>
  <si>
    <t>线圈安装法兰-tue</t>
    <phoneticPr fontId="1" type="noConversion"/>
  </si>
  <si>
    <t>轮轴2</t>
    <phoneticPr fontId="1" type="noConversion"/>
  </si>
  <si>
    <t>垫圈2</t>
    <phoneticPr fontId="1" type="noConversion"/>
  </si>
  <si>
    <t>传动铝轴2</t>
    <phoneticPr fontId="1" type="noConversion"/>
  </si>
  <si>
    <t>铁滑块2</t>
    <phoneticPr fontId="1" type="noConversion"/>
  </si>
  <si>
    <t>螺纹拉杆2</t>
    <phoneticPr fontId="1" type="noConversion"/>
  </si>
  <si>
    <t>线圈外管2</t>
    <phoneticPr fontId="1" type="noConversion"/>
  </si>
  <si>
    <t>摄像头支架2</t>
    <phoneticPr fontId="1" type="noConversion"/>
  </si>
  <si>
    <t>推拉头2</t>
    <phoneticPr fontId="1" type="noConversion"/>
  </si>
  <si>
    <t>铰接块2</t>
    <phoneticPr fontId="1" type="noConversion"/>
  </si>
  <si>
    <t>零件7</t>
    <phoneticPr fontId="1" type="noConversion"/>
  </si>
  <si>
    <t>零件6</t>
    <phoneticPr fontId="1" type="noConversion"/>
  </si>
  <si>
    <t>玻璃镜筒孔</t>
    <phoneticPr fontId="1" type="noConversion"/>
  </si>
  <si>
    <t>附件1</t>
    <phoneticPr fontId="1" type="noConversion"/>
  </si>
  <si>
    <t>附件2</t>
  </si>
  <si>
    <t>附件3</t>
  </si>
  <si>
    <t>附件4</t>
  </si>
  <si>
    <t>附件5</t>
  </si>
  <si>
    <t>开关安装板</t>
    <phoneticPr fontId="1" type="noConversion"/>
  </si>
  <si>
    <t>防撞边框-后</t>
    <phoneticPr fontId="1" type="noConversion"/>
  </si>
  <si>
    <t>防撞边框-左右</t>
    <phoneticPr fontId="1" type="noConversion"/>
  </si>
  <si>
    <t>防撞边框-后斜面</t>
    <phoneticPr fontId="1" type="noConversion"/>
  </si>
  <si>
    <t>防撞边框-前斜面</t>
    <phoneticPr fontId="1" type="noConversion"/>
  </si>
  <si>
    <t>运费</t>
    <phoneticPr fontId="1" type="noConversion"/>
  </si>
  <si>
    <t>电池座</t>
    <phoneticPr fontId="1" type="noConversion"/>
  </si>
  <si>
    <t>簧片安装绝缘块</t>
    <phoneticPr fontId="1" type="noConversion"/>
  </si>
  <si>
    <t>接触簧片</t>
    <phoneticPr fontId="1" type="noConversion"/>
  </si>
  <si>
    <t>绝缘片</t>
    <phoneticPr fontId="1" type="noConversion"/>
  </si>
  <si>
    <t>铝立柱</t>
    <phoneticPr fontId="1" type="noConversion"/>
  </si>
  <si>
    <t>线圈屏蔽后盖</t>
    <phoneticPr fontId="1" type="noConversion"/>
  </si>
  <si>
    <t>传动铝轴</t>
    <phoneticPr fontId="1" type="noConversion"/>
  </si>
  <si>
    <t>铁滑块</t>
    <phoneticPr fontId="1" type="noConversion"/>
  </si>
  <si>
    <t>滑臂</t>
    <phoneticPr fontId="1" type="noConversion"/>
  </si>
  <si>
    <t>射门杆</t>
    <phoneticPr fontId="1" type="noConversion"/>
  </si>
  <si>
    <t>顶尖</t>
    <phoneticPr fontId="1" type="noConversion"/>
  </si>
  <si>
    <t>射门杆横轴</t>
    <phoneticPr fontId="1" type="noConversion"/>
  </si>
  <si>
    <t>滑动销</t>
    <phoneticPr fontId="1" type="noConversion"/>
  </si>
  <si>
    <t>外壳</t>
    <phoneticPr fontId="1" type="noConversion"/>
  </si>
  <si>
    <t>合页</t>
    <phoneticPr fontId="1" type="noConversion"/>
  </si>
  <si>
    <t>搭扣</t>
    <phoneticPr fontId="1" type="noConversion"/>
  </si>
  <si>
    <t>前向安装块</t>
    <phoneticPr fontId="1" type="noConversion"/>
  </si>
  <si>
    <t>轮系主支持-窄</t>
    <phoneticPr fontId="1" type="noConversion"/>
  </si>
  <si>
    <t>轮轴-实心</t>
    <phoneticPr fontId="1" type="noConversion"/>
  </si>
  <si>
    <t>链轮</t>
    <phoneticPr fontId="1" type="noConversion"/>
  </si>
  <si>
    <t>垫圈</t>
    <phoneticPr fontId="1" type="noConversion"/>
  </si>
  <si>
    <t>工控机安装立柱</t>
    <phoneticPr fontId="1" type="noConversion"/>
  </si>
  <si>
    <t>紧定块</t>
    <phoneticPr fontId="1" type="noConversion"/>
  </si>
  <si>
    <t>守门员框架-下</t>
    <phoneticPr fontId="1" type="noConversion"/>
  </si>
  <si>
    <t>守门员框架-上</t>
    <phoneticPr fontId="1" type="noConversion"/>
  </si>
  <si>
    <t>守门员框架附件1</t>
    <phoneticPr fontId="1" type="noConversion"/>
  </si>
  <si>
    <t>守门员框架附件2</t>
    <phoneticPr fontId="1" type="noConversion"/>
  </si>
  <si>
    <t>守门员框架附件3</t>
    <phoneticPr fontId="1" type="noConversion"/>
  </si>
  <si>
    <t>木箱</t>
    <phoneticPr fontId="1" type="noConversion"/>
  </si>
  <si>
    <t>守门员底板</t>
    <phoneticPr fontId="1" type="noConversion"/>
  </si>
  <si>
    <t>电机座</t>
    <phoneticPr fontId="1" type="noConversion"/>
  </si>
  <si>
    <t>守门员-钣金架子后</t>
    <phoneticPr fontId="1" type="noConversion"/>
  </si>
  <si>
    <t>守门员-钣金架子前</t>
    <phoneticPr fontId="1" type="noConversion"/>
  </si>
  <si>
    <t>前向视觉盖板</t>
    <phoneticPr fontId="1" type="noConversion"/>
  </si>
  <si>
    <t>前向视觉保护盒</t>
    <phoneticPr fontId="1" type="noConversion"/>
  </si>
  <si>
    <t>守门员外壳前</t>
    <phoneticPr fontId="1" type="noConversion"/>
  </si>
  <si>
    <t>守门员外壳后</t>
    <phoneticPr fontId="1" type="noConversion"/>
  </si>
  <si>
    <t>不锈钢钣金</t>
    <phoneticPr fontId="1" type="noConversion"/>
  </si>
  <si>
    <t>侧向轮固定座</t>
    <phoneticPr fontId="1" type="noConversion"/>
  </si>
  <si>
    <t>前向轮固定座</t>
    <phoneticPr fontId="1" type="noConversion"/>
  </si>
  <si>
    <t>tue线圈</t>
  </si>
  <si>
    <t>线圈外管</t>
  </si>
  <si>
    <t>线圈屏蔽后盖</t>
  </si>
  <si>
    <t>线圈安装法兰-tue</t>
  </si>
  <si>
    <t>传动铝轴</t>
  </si>
  <si>
    <t>铁滑块</t>
  </si>
  <si>
    <t>滑动销</t>
  </si>
  <si>
    <t>支撑铜管</t>
    <phoneticPr fontId="1" type="noConversion"/>
  </si>
  <si>
    <t>矽钢片</t>
    <phoneticPr fontId="1" type="noConversion"/>
  </si>
  <si>
    <t>底板</t>
    <phoneticPr fontId="1" type="noConversion"/>
  </si>
  <si>
    <t>轮系x3</t>
    <phoneticPr fontId="1" type="noConversion"/>
  </si>
  <si>
    <t>底板x1</t>
    <phoneticPr fontId="1" type="noConversion"/>
  </si>
  <si>
    <t>电池模块x2</t>
    <phoneticPr fontId="1" type="noConversion"/>
  </si>
  <si>
    <t>电池座</t>
  </si>
  <si>
    <t>绝缘片</t>
  </si>
  <si>
    <t>簧片安装绝缘块</t>
  </si>
  <si>
    <t>接触簧片</t>
  </si>
  <si>
    <t>防撞边框-后</t>
  </si>
  <si>
    <t>防撞边框-左右</t>
  </si>
  <si>
    <t>防撞边框-后斜面</t>
  </si>
  <si>
    <t>防撞边框-前斜面</t>
  </si>
  <si>
    <t>铝立柱</t>
  </si>
  <si>
    <t>铝立柱</t>
    <phoneticPr fontId="1" type="noConversion"/>
  </si>
  <si>
    <t>铝立柱x6</t>
    <phoneticPr fontId="1" type="noConversion"/>
  </si>
  <si>
    <t>主体框架</t>
    <phoneticPr fontId="1" type="noConversion"/>
  </si>
  <si>
    <t>电机架3b</t>
  </si>
  <si>
    <t>轮架</t>
  </si>
  <si>
    <t>轮盘</t>
  </si>
  <si>
    <t>锥齿轮垫圈</t>
  </si>
  <si>
    <t>小轮子</t>
  </si>
  <si>
    <t>零件2</t>
  </si>
  <si>
    <t>钢轴</t>
  </si>
  <si>
    <t>直臂</t>
  </si>
  <si>
    <t>延伸片</t>
  </si>
  <si>
    <t>推拉头</t>
  </si>
  <si>
    <t>铰接块</t>
  </si>
  <si>
    <t>主动带球x2</t>
    <phoneticPr fontId="1" type="noConversion"/>
  </si>
  <si>
    <t>主动带球支撑</t>
    <phoneticPr fontId="1" type="noConversion"/>
  </si>
  <si>
    <t>主动带球支撑座</t>
    <phoneticPr fontId="1" type="noConversion"/>
  </si>
  <si>
    <t>被动轮支撑</t>
    <phoneticPr fontId="1" type="noConversion"/>
  </si>
  <si>
    <t>被动轮轴</t>
    <phoneticPr fontId="1" type="noConversion"/>
  </si>
  <si>
    <t>支撑铜管</t>
  </si>
  <si>
    <t>矽钢片</t>
  </si>
  <si>
    <t>滑臂</t>
  </si>
  <si>
    <t>射门杆</t>
  </si>
  <si>
    <t>顶尖</t>
  </si>
  <si>
    <t>射门杆横轴</t>
  </si>
  <si>
    <t>电磁铁</t>
    <phoneticPr fontId="1" type="noConversion"/>
  </si>
  <si>
    <t>射门机构</t>
    <phoneticPr fontId="1" type="noConversion"/>
  </si>
  <si>
    <t>侧面支撑</t>
    <phoneticPr fontId="1" type="noConversion"/>
  </si>
  <si>
    <t>不锈钢钣金</t>
  </si>
  <si>
    <t>前向视觉保护盒</t>
  </si>
  <si>
    <t>前向视觉盖板</t>
  </si>
  <si>
    <t>前向安装块</t>
  </si>
  <si>
    <t>守门员-全向安装板</t>
    <phoneticPr fontId="1" type="noConversion"/>
  </si>
  <si>
    <t>全向安装板</t>
    <phoneticPr fontId="1" type="noConversion"/>
  </si>
  <si>
    <t>镜筒盖</t>
  </si>
  <si>
    <t>镜筒座</t>
  </si>
  <si>
    <t>摄像头支架</t>
  </si>
  <si>
    <t>全向视觉</t>
    <phoneticPr fontId="1" type="noConversion"/>
  </si>
  <si>
    <t>外壳</t>
    <phoneticPr fontId="1" type="noConversion"/>
  </si>
  <si>
    <t>木箱</t>
  </si>
  <si>
    <t>运费</t>
  </si>
  <si>
    <t>整车装配（含螺钉）</t>
    <phoneticPr fontId="1" type="noConversion"/>
  </si>
  <si>
    <t>工控机底板</t>
    <phoneticPr fontId="1" type="noConversion"/>
  </si>
  <si>
    <t>悬挂铝柱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</si>
</sst>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Times New Roman"/>
      <family val="1"/>
    </font>
    <font>
      <b/>
      <sz val="11"/>
      <color theme="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176" fontId="0" fillId="2" borderId="2" xfId="0" applyNumberFormat="1" applyFont="1" applyFill="1" applyBorder="1">
      <alignment vertical="center"/>
    </xf>
    <xf numFmtId="176" fontId="0" fillId="2" borderId="3" xfId="0" applyNumberFormat="1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76" fontId="0" fillId="0" borderId="3" xfId="0" applyNumberFormat="1" applyFont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176" fontId="0" fillId="2" borderId="5" xfId="0" applyNumberFormat="1" applyFont="1" applyFill="1" applyBorder="1">
      <alignment vertical="center"/>
    </xf>
    <xf numFmtId="176" fontId="0" fillId="2" borderId="6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176" fontId="2" fillId="2" borderId="3" xfId="0" applyNumberFormat="1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6" fontId="2" fillId="2" borderId="6" xfId="0" applyNumberFormat="1" applyFont="1" applyFill="1" applyBorder="1">
      <alignment vertical="center"/>
    </xf>
    <xf numFmtId="0" fontId="3" fillId="0" borderId="7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justify" vertical="center" wrapText="1"/>
    </xf>
    <xf numFmtId="58" fontId="0" fillId="0" borderId="0" xfId="0" applyNumberFormat="1">
      <alignment vertical="center"/>
    </xf>
    <xf numFmtId="0" fontId="4" fillId="3" borderId="9" xfId="0" applyFont="1" applyFill="1" applyBorder="1">
      <alignment vertical="center"/>
    </xf>
    <xf numFmtId="0" fontId="2" fillId="2" borderId="0" xfId="0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5">
    <dxf>
      <numFmt numFmtId="0" formatCode="General"/>
    </dxf>
    <dxf>
      <numFmt numFmtId="176" formatCode="0.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表5" displayName="表5" ref="B1:F61" totalsRowShown="0" headerRowDxfId="4" headerRowBorderDxfId="2" tableBorderDxfId="3">
  <autoFilter ref="B1:F61"/>
  <tableColumns count="5">
    <tableColumn id="1" name="名称"/>
    <tableColumn id="2" name="单价(不含税)"/>
    <tableColumn id="3" name="含税" dataDxfId="0">
      <calculatedColumnFormula>表5[[#This Row],[单价(不含税)]]*1.17</calculatedColumnFormula>
    </tableColumn>
    <tableColumn id="4" name="数量"/>
    <tableColumn id="5" name="小计" dataDxfId="1">
      <calculatedColumnFormula>表5[[#This Row],[含税]]*表5[[#This Row],[数量]]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E17" totalsRowShown="0" headerRowDxfId="24" dataDxfId="22" headerRowBorderDxfId="23" tableBorderDxfId="21" totalsRowBorderDxfId="20">
  <autoFilter ref="A1:E17"/>
  <tableColumns count="5">
    <tableColumn id="1" name="名称" dataDxfId="19"/>
    <tableColumn id="2" name="单价(不含税)" dataDxfId="18"/>
    <tableColumn id="3" name="含税" dataDxfId="17">
      <calculatedColumnFormula>TRUNC(表4[[#This Row],[单价(不含税)]]*1.12,1)</calculatedColumnFormula>
    </tableColumn>
    <tableColumn id="4" name="数量" dataDxfId="16"/>
    <tableColumn id="5" name="小计" dataDxfId="15">
      <calculatedColumnFormula>表4[[#This Row],[含税]]*表4[[#This Row],[数量]]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E79" totalsRowShown="0">
  <autoFilter ref="A1:E79"/>
  <tableColumns count="5">
    <tableColumn id="1" name="名称"/>
    <tableColumn id="2" name="单价(不含税)"/>
    <tableColumn id="3" name="含税" dataDxfId="14">
      <calculatedColumnFormula>TRUNC(表3[[#This Row],[单价(不含税)]]*1.12,1)</calculatedColumnFormula>
    </tableColumn>
    <tableColumn id="4" name="数量"/>
    <tableColumn id="5" name="小计" dataDxfId="13">
      <calculatedColumnFormula>表3[[#This Row],[含税]]*表3[[#This Row],[数量]]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:E53" totalsRowShown="0">
  <autoFilter ref="A1:E53"/>
  <tableColumns count="5">
    <tableColumn id="1" name="名称"/>
    <tableColumn id="2" name="单价(不含税)"/>
    <tableColumn id="6" name="含税" dataDxfId="12">
      <calculatedColumnFormula>表1[[#This Row],[单价(不含税)]]*1.12</calculatedColumnFormula>
    </tableColumn>
    <tableColumn id="3" name="数量"/>
    <tableColumn id="4" name="小计" dataDxfId="11">
      <calculatedColumnFormula>表1[[#This Row],[含税]]*表1[[#This Row],[数量]]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表2" displayName="表2" ref="A1:E19" totalsRowShown="0" tableBorderDxfId="10">
  <autoFilter ref="A1:E19"/>
  <tableColumns count="5">
    <tableColumn id="1" name="名称" dataDxfId="9"/>
    <tableColumn id="2" name="单价(不含税)" dataDxfId="8"/>
    <tableColumn id="3" name="含税" dataDxfId="7">
      <calculatedColumnFormula>表2[[#This Row],[单价(不含税)]]*1.12</calculatedColumnFormula>
    </tableColumn>
    <tableColumn id="4" name="数量" dataDxfId="6"/>
    <tableColumn id="5" name="小计" dataDxfId="5">
      <calculatedColumnFormula>表2[[#This Row],[含税]]*表2[[#This Row],[数量]]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P45" sqref="P45"/>
    </sheetView>
  </sheetViews>
  <sheetFormatPr defaultRowHeight="14.4" x14ac:dyDescent="0.25"/>
  <cols>
    <col min="1" max="1" width="13.33203125" customWidth="1"/>
    <col min="2" max="2" width="18.5546875" customWidth="1"/>
    <col min="3" max="3" width="15.6640625" customWidth="1"/>
    <col min="4" max="4" width="11.33203125" customWidth="1"/>
    <col min="5" max="5" width="12" customWidth="1"/>
    <col min="6" max="6" width="20.44140625" customWidth="1"/>
  </cols>
  <sheetData>
    <row r="1" spans="1:6" x14ac:dyDescent="0.25">
      <c r="B1" s="31" t="s">
        <v>72</v>
      </c>
      <c r="C1" s="28" t="s">
        <v>43</v>
      </c>
      <c r="D1" s="28" t="s">
        <v>69</v>
      </c>
      <c r="E1" s="28" t="s">
        <v>9</v>
      </c>
      <c r="F1" s="32" t="s">
        <v>12</v>
      </c>
    </row>
    <row r="2" spans="1:6" x14ac:dyDescent="0.25">
      <c r="A2" s="33" t="s">
        <v>150</v>
      </c>
      <c r="B2" t="s">
        <v>148</v>
      </c>
      <c r="C2">
        <v>710</v>
      </c>
      <c r="D2">
        <f>表5[[#This Row],[单价(不含税)]]*1.17</f>
        <v>830.69999999999993</v>
      </c>
      <c r="E2">
        <v>1</v>
      </c>
      <c r="F2">
        <f>表5[[#This Row],[含税]]*表5[[#This Row],[数量]]</f>
        <v>830.69999999999993</v>
      </c>
    </row>
    <row r="3" spans="1:6" x14ac:dyDescent="0.25">
      <c r="A3" s="33"/>
      <c r="B3" t="s">
        <v>156</v>
      </c>
      <c r="C3">
        <v>74</v>
      </c>
      <c r="D3">
        <f>表5[[#This Row],[单价(不含税)]]*1.17</f>
        <v>86.58</v>
      </c>
      <c r="E3">
        <v>1</v>
      </c>
      <c r="F3">
        <f>表5[[#This Row],[含税]]*表5[[#This Row],[数量]]</f>
        <v>86.58</v>
      </c>
    </row>
    <row r="4" spans="1:6" x14ac:dyDescent="0.25">
      <c r="A4" s="33"/>
      <c r="B4" t="s">
        <v>157</v>
      </c>
      <c r="C4">
        <v>84</v>
      </c>
      <c r="D4">
        <f>表5[[#This Row],[单价(不含税)]]*1.17</f>
        <v>98.28</v>
      </c>
      <c r="E4">
        <v>2</v>
      </c>
      <c r="F4">
        <f>表5[[#This Row],[含税]]*表5[[#This Row],[数量]]</f>
        <v>196.56</v>
      </c>
    </row>
    <row r="5" spans="1:6" x14ac:dyDescent="0.25">
      <c r="A5" s="33"/>
      <c r="B5" t="s">
        <v>158</v>
      </c>
      <c r="C5">
        <v>52</v>
      </c>
      <c r="D5">
        <f>表5[[#This Row],[单价(不含税)]]*1.17</f>
        <v>60.839999999999996</v>
      </c>
      <c r="E5">
        <v>1</v>
      </c>
      <c r="F5">
        <f>表5[[#This Row],[含税]]*表5[[#This Row],[数量]]</f>
        <v>60.839999999999996</v>
      </c>
    </row>
    <row r="6" spans="1:6" x14ac:dyDescent="0.25">
      <c r="A6" s="33"/>
      <c r="B6" t="s">
        <v>159</v>
      </c>
      <c r="C6">
        <v>52</v>
      </c>
      <c r="D6">
        <f>表5[[#This Row],[单价(不含税)]]*1.17</f>
        <v>60.839999999999996</v>
      </c>
      <c r="E6">
        <v>1</v>
      </c>
      <c r="F6">
        <f>表5[[#This Row],[含税]]*表5[[#This Row],[数量]]</f>
        <v>60.839999999999996</v>
      </c>
    </row>
    <row r="7" spans="1:6" x14ac:dyDescent="0.25">
      <c r="A7" s="7" t="s">
        <v>162</v>
      </c>
      <c r="B7" t="s">
        <v>161</v>
      </c>
      <c r="C7">
        <v>160</v>
      </c>
      <c r="D7">
        <f>表5[[#This Row],[单价(不含税)]]*1.17</f>
        <v>187.2</v>
      </c>
      <c r="E7">
        <v>6</v>
      </c>
      <c r="F7">
        <f>表5[[#This Row],[含税]]*表5[[#This Row],[数量]]</f>
        <v>1123.1999999999998</v>
      </c>
    </row>
    <row r="8" spans="1:6" x14ac:dyDescent="0.25">
      <c r="B8" t="s">
        <v>163</v>
      </c>
      <c r="C8">
        <v>310</v>
      </c>
      <c r="D8">
        <f>表5[[#This Row],[单价(不含税)]]*1.17</f>
        <v>362.7</v>
      </c>
      <c r="E8">
        <v>1</v>
      </c>
      <c r="F8">
        <f>表5[[#This Row],[含税]]*表5[[#This Row],[数量]]</f>
        <v>362.7</v>
      </c>
    </row>
    <row r="9" spans="1:6" x14ac:dyDescent="0.25">
      <c r="B9" t="s">
        <v>199</v>
      </c>
      <c r="C9">
        <v>300</v>
      </c>
      <c r="D9" s="2">
        <f>表5[[#This Row],[单价(不含税)]]*1.17</f>
        <v>351</v>
      </c>
      <c r="E9">
        <v>1</v>
      </c>
      <c r="F9" s="2">
        <f>表5[[#This Row],[含税]]*表5[[#This Row],[数量]]</f>
        <v>351</v>
      </c>
    </row>
    <row r="10" spans="1:6" x14ac:dyDescent="0.25">
      <c r="B10" t="s">
        <v>203</v>
      </c>
      <c r="C10">
        <v>130</v>
      </c>
      <c r="D10" s="2">
        <f>表5[[#This Row],[单价(不含税)]]*1.17</f>
        <v>152.1</v>
      </c>
      <c r="E10">
        <v>1</v>
      </c>
      <c r="F10" s="2">
        <f>表5[[#This Row],[含税]]*表5[[#This Row],[数量]]</f>
        <v>152.1</v>
      </c>
    </row>
    <row r="11" spans="1:6" x14ac:dyDescent="0.25">
      <c r="B11" t="s">
        <v>204</v>
      </c>
      <c r="C11">
        <v>43</v>
      </c>
      <c r="D11" s="2">
        <f>表5[[#This Row],[单价(不含税)]]*1.17</f>
        <v>50.309999999999995</v>
      </c>
      <c r="E11">
        <v>4</v>
      </c>
      <c r="F11" s="2">
        <f>表5[[#This Row],[含税]]*表5[[#This Row],[数量]]</f>
        <v>201.23999999999998</v>
      </c>
    </row>
    <row r="12" spans="1:6" x14ac:dyDescent="0.25">
      <c r="A12" s="33" t="s">
        <v>149</v>
      </c>
      <c r="B12" t="s">
        <v>16</v>
      </c>
      <c r="C12">
        <v>184</v>
      </c>
      <c r="D12">
        <f>表5[[#This Row],[单价(不含税)]]*1.17</f>
        <v>215.27999999999997</v>
      </c>
      <c r="E12">
        <v>3</v>
      </c>
      <c r="F12">
        <f>表5[[#This Row],[含税]]*表5[[#This Row],[数量]]</f>
        <v>645.83999999999992</v>
      </c>
    </row>
    <row r="13" spans="1:6" x14ac:dyDescent="0.25">
      <c r="A13" s="33"/>
      <c r="B13" t="s">
        <v>17</v>
      </c>
      <c r="C13">
        <v>338</v>
      </c>
      <c r="D13">
        <f>表5[[#This Row],[单价(不含税)]]*1.17</f>
        <v>395.46</v>
      </c>
      <c r="E13">
        <v>3</v>
      </c>
      <c r="F13">
        <f>表5[[#This Row],[含税]]*表5[[#This Row],[数量]]</f>
        <v>1186.3799999999999</v>
      </c>
    </row>
    <row r="14" spans="1:6" x14ac:dyDescent="0.25">
      <c r="A14" s="33"/>
      <c r="B14" t="s">
        <v>18</v>
      </c>
      <c r="C14">
        <v>174</v>
      </c>
      <c r="D14">
        <f>表5[[#This Row],[单价(不含税)]]*1.17</f>
        <v>203.57999999999998</v>
      </c>
      <c r="E14">
        <v>3</v>
      </c>
      <c r="F14">
        <f>表5[[#This Row],[含税]]*表5[[#This Row],[数量]]</f>
        <v>610.74</v>
      </c>
    </row>
    <row r="15" spans="1:6" x14ac:dyDescent="0.25">
      <c r="A15" s="33"/>
      <c r="B15" t="s">
        <v>19</v>
      </c>
      <c r="C15">
        <v>15</v>
      </c>
      <c r="D15">
        <f>表5[[#This Row],[单价(不含税)]]*1.17</f>
        <v>17.549999999999997</v>
      </c>
      <c r="E15">
        <v>3</v>
      </c>
      <c r="F15">
        <f>表5[[#This Row],[含税]]*表5[[#This Row],[数量]]</f>
        <v>52.649999999999991</v>
      </c>
    </row>
    <row r="16" spans="1:6" x14ac:dyDescent="0.25">
      <c r="A16" s="33" t="s">
        <v>151</v>
      </c>
      <c r="B16" t="s">
        <v>152</v>
      </c>
      <c r="C16">
        <v>94</v>
      </c>
      <c r="D16">
        <f>表5[[#This Row],[单价(不含税)]]*1.17</f>
        <v>109.97999999999999</v>
      </c>
      <c r="E16">
        <v>2</v>
      </c>
      <c r="F16">
        <f>表5[[#This Row],[含税]]*表5[[#This Row],[数量]]</f>
        <v>219.95999999999998</v>
      </c>
    </row>
    <row r="17" spans="1:6" x14ac:dyDescent="0.25">
      <c r="A17" s="33"/>
      <c r="B17" t="s">
        <v>153</v>
      </c>
      <c r="C17">
        <v>10</v>
      </c>
      <c r="D17">
        <f>表5[[#This Row],[单价(不含税)]]*1.17</f>
        <v>11.7</v>
      </c>
      <c r="E17">
        <v>2</v>
      </c>
      <c r="F17">
        <f>表5[[#This Row],[含税]]*表5[[#This Row],[数量]]</f>
        <v>23.4</v>
      </c>
    </row>
    <row r="18" spans="1:6" x14ac:dyDescent="0.25">
      <c r="A18" s="33"/>
      <c r="B18" t="s">
        <v>154</v>
      </c>
      <c r="C18">
        <v>47</v>
      </c>
      <c r="D18">
        <f>表5[[#This Row],[单价(不含税)]]*1.17</f>
        <v>54.989999999999995</v>
      </c>
      <c r="E18">
        <v>2</v>
      </c>
      <c r="F18">
        <f>表5[[#This Row],[含税]]*表5[[#This Row],[数量]]</f>
        <v>109.97999999999999</v>
      </c>
    </row>
    <row r="19" spans="1:6" x14ac:dyDescent="0.25">
      <c r="A19" s="33"/>
      <c r="B19" t="s">
        <v>155</v>
      </c>
      <c r="C19">
        <v>23</v>
      </c>
      <c r="D19">
        <f>表5[[#This Row],[单价(不含税)]]*1.17</f>
        <v>26.909999999999997</v>
      </c>
      <c r="E19">
        <v>4</v>
      </c>
      <c r="F19">
        <f>表5[[#This Row],[含税]]*表5[[#This Row],[数量]]</f>
        <v>107.63999999999999</v>
      </c>
    </row>
    <row r="20" spans="1:6" x14ac:dyDescent="0.25">
      <c r="A20" s="33" t="s">
        <v>175</v>
      </c>
      <c r="B20" t="s">
        <v>164</v>
      </c>
      <c r="C20">
        <v>141</v>
      </c>
      <c r="D20">
        <f>表5[[#This Row],[单价(不含税)]]*1.17</f>
        <v>164.97</v>
      </c>
      <c r="E20">
        <v>2</v>
      </c>
      <c r="F20">
        <f>表5[[#This Row],[含税]]*表5[[#This Row],[数量]]</f>
        <v>329.94</v>
      </c>
    </row>
    <row r="21" spans="1:6" x14ac:dyDescent="0.25">
      <c r="A21" s="33"/>
      <c r="B21" t="s">
        <v>165</v>
      </c>
      <c r="C21">
        <v>175</v>
      </c>
      <c r="D21">
        <f>表5[[#This Row],[单价(不含税)]]*1.17</f>
        <v>204.75</v>
      </c>
      <c r="E21">
        <v>2</v>
      </c>
      <c r="F21">
        <f>表5[[#This Row],[含税]]*表5[[#This Row],[数量]]</f>
        <v>409.5</v>
      </c>
    </row>
    <row r="22" spans="1:6" x14ac:dyDescent="0.25">
      <c r="A22" s="33"/>
      <c r="B22" t="s">
        <v>166</v>
      </c>
      <c r="C22">
        <v>93</v>
      </c>
      <c r="D22" s="2">
        <f>表5[[#This Row],[单价(不含税)]]*1.17</f>
        <v>108.80999999999999</v>
      </c>
      <c r="E22">
        <v>2</v>
      </c>
      <c r="F22" s="2">
        <f>表5[[#This Row],[含税]]*表5[[#This Row],[数量]]</f>
        <v>217.61999999999998</v>
      </c>
    </row>
    <row r="23" spans="1:6" x14ac:dyDescent="0.25">
      <c r="A23" s="33"/>
      <c r="B23" t="s">
        <v>167</v>
      </c>
      <c r="C23">
        <v>15</v>
      </c>
      <c r="D23" s="2">
        <f>表5[[#This Row],[单价(不含税)]]*1.17</f>
        <v>17.549999999999997</v>
      </c>
      <c r="E23">
        <v>2</v>
      </c>
      <c r="F23" s="2">
        <f>表5[[#This Row],[含税]]*表5[[#This Row],[数量]]</f>
        <v>35.099999999999994</v>
      </c>
    </row>
    <row r="24" spans="1:6" x14ac:dyDescent="0.25">
      <c r="A24" s="33"/>
      <c r="B24" t="s">
        <v>168</v>
      </c>
      <c r="C24">
        <v>70</v>
      </c>
      <c r="D24" s="2">
        <f>表5[[#This Row],[单价(不含税)]]*1.17</f>
        <v>81.899999999999991</v>
      </c>
      <c r="E24">
        <v>2</v>
      </c>
      <c r="F24" s="2">
        <f>表5[[#This Row],[含税]]*表5[[#This Row],[数量]]</f>
        <v>163.79999999999998</v>
      </c>
    </row>
    <row r="25" spans="1:6" x14ac:dyDescent="0.25">
      <c r="A25" s="33"/>
      <c r="B25" t="s">
        <v>169</v>
      </c>
      <c r="C25">
        <v>139</v>
      </c>
      <c r="D25" s="2">
        <f>表5[[#This Row],[单价(不含税)]]*1.17</f>
        <v>162.63</v>
      </c>
      <c r="E25">
        <v>2</v>
      </c>
      <c r="F25" s="2">
        <f>表5[[#This Row],[含税]]*表5[[#This Row],[数量]]</f>
        <v>325.26</v>
      </c>
    </row>
    <row r="26" spans="1:6" x14ac:dyDescent="0.25">
      <c r="A26" s="33"/>
      <c r="B26" t="s">
        <v>170</v>
      </c>
      <c r="C26">
        <v>23</v>
      </c>
      <c r="D26" s="2">
        <f>表5[[#This Row],[单价(不含税)]]*1.17</f>
        <v>26.909999999999997</v>
      </c>
      <c r="E26">
        <v>2</v>
      </c>
      <c r="F26" s="2">
        <f>表5[[#This Row],[含税]]*表5[[#This Row],[数量]]</f>
        <v>53.819999999999993</v>
      </c>
    </row>
    <row r="27" spans="1:6" x14ac:dyDescent="0.25">
      <c r="A27" s="33"/>
      <c r="B27" t="s">
        <v>171</v>
      </c>
      <c r="C27">
        <v>292</v>
      </c>
      <c r="D27" s="2">
        <f>表5[[#This Row],[单价(不含税)]]*1.17</f>
        <v>341.64</v>
      </c>
      <c r="E27">
        <v>2</v>
      </c>
      <c r="F27" s="2">
        <f>表5[[#This Row],[含税]]*表5[[#This Row],[数量]]</f>
        <v>683.28</v>
      </c>
    </row>
    <row r="28" spans="1:6" x14ac:dyDescent="0.25">
      <c r="A28" s="33"/>
      <c r="B28" t="s">
        <v>172</v>
      </c>
      <c r="C28">
        <v>45</v>
      </c>
      <c r="D28" s="2">
        <f>表5[[#This Row],[单价(不含税)]]*1.17</f>
        <v>52.65</v>
      </c>
      <c r="E28">
        <v>2</v>
      </c>
      <c r="F28" s="2">
        <f>表5[[#This Row],[含税]]*表5[[#This Row],[数量]]</f>
        <v>105.3</v>
      </c>
    </row>
    <row r="29" spans="1:6" x14ac:dyDescent="0.25">
      <c r="A29" s="33"/>
      <c r="B29" t="s">
        <v>173</v>
      </c>
      <c r="C29">
        <v>47</v>
      </c>
      <c r="D29" s="2">
        <f>表5[[#This Row],[单价(不含税)]]*1.17</f>
        <v>54.989999999999995</v>
      </c>
      <c r="E29">
        <v>2</v>
      </c>
      <c r="F29" s="2">
        <f>表5[[#This Row],[含税]]*表5[[#This Row],[数量]]</f>
        <v>109.97999999999999</v>
      </c>
    </row>
    <row r="30" spans="1:6" x14ac:dyDescent="0.25">
      <c r="A30" s="33"/>
      <c r="B30" t="s">
        <v>174</v>
      </c>
      <c r="C30">
        <v>23</v>
      </c>
      <c r="D30" s="2">
        <f>表5[[#This Row],[单价(不含税)]]*1.17</f>
        <v>26.909999999999997</v>
      </c>
      <c r="E30">
        <v>2</v>
      </c>
      <c r="F30" s="2">
        <f>表5[[#This Row],[含税]]*表5[[#This Row],[数量]]</f>
        <v>53.819999999999993</v>
      </c>
    </row>
    <row r="31" spans="1:6" x14ac:dyDescent="0.25">
      <c r="A31" s="33"/>
      <c r="B31" t="s">
        <v>176</v>
      </c>
      <c r="C31">
        <v>210</v>
      </c>
      <c r="D31" s="2">
        <f>表5[[#This Row],[单价(不含税)]]*1.17</f>
        <v>245.7</v>
      </c>
      <c r="E31">
        <v>2</v>
      </c>
      <c r="F31" s="2">
        <f>表5[[#This Row],[含税]]*表5[[#This Row],[数量]]</f>
        <v>491.4</v>
      </c>
    </row>
    <row r="32" spans="1:6" x14ac:dyDescent="0.25">
      <c r="A32" s="33"/>
      <c r="B32" t="s">
        <v>177</v>
      </c>
      <c r="C32">
        <v>68</v>
      </c>
      <c r="D32" s="2">
        <f>表5[[#This Row],[单价(不含税)]]*1.17</f>
        <v>79.56</v>
      </c>
      <c r="E32">
        <v>2</v>
      </c>
      <c r="F32" s="2">
        <f>表5[[#This Row],[含税]]*表5[[#This Row],[数量]]</f>
        <v>159.12</v>
      </c>
    </row>
    <row r="33" spans="1:6" x14ac:dyDescent="0.25">
      <c r="A33" s="33"/>
      <c r="B33" t="s">
        <v>178</v>
      </c>
      <c r="C33">
        <v>32</v>
      </c>
      <c r="D33" s="2">
        <f>表5[[#This Row],[单价(不含税)]]*1.17</f>
        <v>37.44</v>
      </c>
      <c r="E33">
        <v>4</v>
      </c>
      <c r="F33" s="2">
        <f>表5[[#This Row],[含税]]*表5[[#This Row],[数量]]</f>
        <v>149.76</v>
      </c>
    </row>
    <row r="34" spans="1:6" x14ac:dyDescent="0.25">
      <c r="A34" s="33"/>
      <c r="B34" t="s">
        <v>179</v>
      </c>
      <c r="C34">
        <v>35</v>
      </c>
      <c r="D34" s="2">
        <f>表5[[#This Row],[单价(不含税)]]*1.17</f>
        <v>40.949999999999996</v>
      </c>
      <c r="E34">
        <v>2</v>
      </c>
      <c r="F34" s="2">
        <f>表5[[#This Row],[含税]]*表5[[#This Row],[数量]]</f>
        <v>81.899999999999991</v>
      </c>
    </row>
    <row r="35" spans="1:6" x14ac:dyDescent="0.25">
      <c r="A35" s="33" t="s">
        <v>186</v>
      </c>
      <c r="B35" t="s">
        <v>139</v>
      </c>
      <c r="C35">
        <v>340</v>
      </c>
      <c r="D35" s="2">
        <f>表5[[#This Row],[单价(不含税)]]*1.17</f>
        <v>397.79999999999995</v>
      </c>
      <c r="E35">
        <v>1</v>
      </c>
      <c r="F35" s="2">
        <f>表5[[#This Row],[含税]]*表5[[#This Row],[数量]]</f>
        <v>397.79999999999995</v>
      </c>
    </row>
    <row r="36" spans="1:6" x14ac:dyDescent="0.25">
      <c r="A36" s="33"/>
      <c r="B36" t="s">
        <v>140</v>
      </c>
      <c r="C36">
        <v>136</v>
      </c>
      <c r="D36" s="2">
        <f>表5[[#This Row],[单价(不含税)]]*1.17</f>
        <v>159.12</v>
      </c>
      <c r="E36">
        <v>1</v>
      </c>
      <c r="F36" s="2">
        <f>表5[[#This Row],[含税]]*表5[[#This Row],[数量]]</f>
        <v>159.12</v>
      </c>
    </row>
    <row r="37" spans="1:6" x14ac:dyDescent="0.25">
      <c r="A37" s="33"/>
      <c r="B37" t="s">
        <v>141</v>
      </c>
      <c r="C37">
        <v>47</v>
      </c>
      <c r="D37" s="2">
        <f>表5[[#This Row],[单价(不含税)]]*1.17</f>
        <v>54.989999999999995</v>
      </c>
      <c r="E37">
        <v>1</v>
      </c>
      <c r="F37" s="2">
        <f>表5[[#This Row],[含税]]*表5[[#This Row],[数量]]</f>
        <v>54.989999999999995</v>
      </c>
    </row>
    <row r="38" spans="1:6" x14ac:dyDescent="0.25">
      <c r="A38" s="33"/>
      <c r="B38" t="s">
        <v>142</v>
      </c>
      <c r="C38">
        <v>253</v>
      </c>
      <c r="D38" s="2">
        <f>表5[[#This Row],[单价(不含税)]]*1.17</f>
        <v>296.01</v>
      </c>
      <c r="E38">
        <v>1</v>
      </c>
      <c r="F38" s="2">
        <f>表5[[#This Row],[含税]]*表5[[#This Row],[数量]]</f>
        <v>296.01</v>
      </c>
    </row>
    <row r="39" spans="1:6" x14ac:dyDescent="0.25">
      <c r="A39" s="33"/>
      <c r="B39" t="s">
        <v>143</v>
      </c>
      <c r="C39">
        <v>78</v>
      </c>
      <c r="D39" s="2">
        <f>表5[[#This Row],[单价(不含税)]]*1.17</f>
        <v>91.259999999999991</v>
      </c>
      <c r="E39">
        <v>1</v>
      </c>
      <c r="F39">
        <f>表5[[#This Row],[含税]]*表5[[#This Row],[数量]]</f>
        <v>91.259999999999991</v>
      </c>
    </row>
    <row r="40" spans="1:6" x14ac:dyDescent="0.25">
      <c r="A40" s="33"/>
      <c r="B40" t="s">
        <v>144</v>
      </c>
      <c r="C40">
        <v>58</v>
      </c>
      <c r="D40" s="2">
        <f>表5[[#This Row],[单价(不含税)]]*1.17</f>
        <v>67.86</v>
      </c>
      <c r="E40">
        <v>1</v>
      </c>
      <c r="F40" s="2">
        <f>表5[[#This Row],[含税]]*表5[[#This Row],[数量]]</f>
        <v>67.86</v>
      </c>
    </row>
    <row r="41" spans="1:6" x14ac:dyDescent="0.25">
      <c r="A41" s="33"/>
      <c r="B41" t="s">
        <v>145</v>
      </c>
      <c r="C41">
        <v>15</v>
      </c>
      <c r="D41" s="2">
        <f>表5[[#This Row],[单价(不含税)]]*1.17</f>
        <v>17.549999999999997</v>
      </c>
      <c r="E41">
        <v>2</v>
      </c>
      <c r="F41" s="2">
        <f>表5[[#This Row],[含税]]*表5[[#This Row],[数量]]</f>
        <v>35.099999999999994</v>
      </c>
    </row>
    <row r="42" spans="1:6" x14ac:dyDescent="0.25">
      <c r="A42" s="33"/>
      <c r="B42" t="s">
        <v>180</v>
      </c>
      <c r="C42">
        <v>30</v>
      </c>
      <c r="D42" s="2">
        <f>表5[[#This Row],[单价(不含税)]]*1.17</f>
        <v>35.099999999999994</v>
      </c>
      <c r="E42">
        <v>1</v>
      </c>
      <c r="F42" s="2">
        <f>表5[[#This Row],[含税]]*表5[[#This Row],[数量]]</f>
        <v>35.099999999999994</v>
      </c>
    </row>
    <row r="43" spans="1:6" x14ac:dyDescent="0.25">
      <c r="A43" s="33"/>
      <c r="B43" t="s">
        <v>181</v>
      </c>
      <c r="C43">
        <v>27</v>
      </c>
      <c r="D43" s="2">
        <f>表5[[#This Row],[单价(不含税)]]*1.17</f>
        <v>31.589999999999996</v>
      </c>
      <c r="E43">
        <v>2</v>
      </c>
      <c r="F43" s="2">
        <f>表5[[#This Row],[含税]]*表5[[#This Row],[数量]]</f>
        <v>63.179999999999993</v>
      </c>
    </row>
    <row r="44" spans="1:6" x14ac:dyDescent="0.25">
      <c r="A44" s="33" t="s">
        <v>187</v>
      </c>
      <c r="B44" t="s">
        <v>160</v>
      </c>
      <c r="C44">
        <v>59</v>
      </c>
      <c r="D44" s="2">
        <f>表5[[#This Row],[单价(不含税)]]*1.17</f>
        <v>69.03</v>
      </c>
      <c r="E44">
        <v>2</v>
      </c>
      <c r="F44" s="2">
        <f>表5[[#This Row],[含税]]*表5[[#This Row],[数量]]</f>
        <v>138.06</v>
      </c>
    </row>
    <row r="45" spans="1:6" x14ac:dyDescent="0.25">
      <c r="A45" s="33"/>
      <c r="B45" t="s">
        <v>182</v>
      </c>
      <c r="C45">
        <v>89</v>
      </c>
      <c r="D45" s="2">
        <f>表5[[#This Row],[单价(不含税)]]*1.17</f>
        <v>104.13</v>
      </c>
      <c r="E45">
        <v>1</v>
      </c>
      <c r="F45" s="2">
        <f>表5[[#This Row],[含税]]*表5[[#This Row],[数量]]</f>
        <v>104.13</v>
      </c>
    </row>
    <row r="46" spans="1:6" x14ac:dyDescent="0.25">
      <c r="A46" s="33"/>
      <c r="B46" t="s">
        <v>183</v>
      </c>
      <c r="C46">
        <v>134</v>
      </c>
      <c r="D46" s="2">
        <f>表5[[#This Row],[单价(不含税)]]*1.17</f>
        <v>156.78</v>
      </c>
      <c r="E46">
        <v>1</v>
      </c>
      <c r="F46" s="2">
        <f>表5[[#This Row],[含税]]*表5[[#This Row],[数量]]</f>
        <v>156.78</v>
      </c>
    </row>
    <row r="47" spans="1:6" x14ac:dyDescent="0.25">
      <c r="A47" s="33"/>
      <c r="B47" t="s">
        <v>184</v>
      </c>
      <c r="C47">
        <v>120</v>
      </c>
      <c r="D47" s="2">
        <f>表5[[#This Row],[单价(不含税)]]*1.17</f>
        <v>140.39999999999998</v>
      </c>
      <c r="E47">
        <v>1</v>
      </c>
      <c r="F47" s="2">
        <f>表5[[#This Row],[含税]]*表5[[#This Row],[数量]]</f>
        <v>140.39999999999998</v>
      </c>
    </row>
    <row r="48" spans="1:6" x14ac:dyDescent="0.25">
      <c r="A48" s="33"/>
      <c r="B48" t="s">
        <v>185</v>
      </c>
      <c r="C48">
        <v>35</v>
      </c>
      <c r="D48" s="2">
        <f>表5[[#This Row],[单价(不含税)]]*1.17</f>
        <v>40.949999999999996</v>
      </c>
      <c r="E48">
        <v>1</v>
      </c>
      <c r="F48" s="2">
        <f>表5[[#This Row],[含税]]*表5[[#This Row],[数量]]</f>
        <v>40.949999999999996</v>
      </c>
    </row>
    <row r="49" spans="1:6" x14ac:dyDescent="0.25">
      <c r="A49" s="33"/>
      <c r="B49" t="s">
        <v>145</v>
      </c>
      <c r="C49">
        <v>30</v>
      </c>
      <c r="D49" s="2">
        <f>表5[[#This Row],[单价(不含税)]]*1.17</f>
        <v>35.099999999999994</v>
      </c>
      <c r="E49">
        <v>2</v>
      </c>
      <c r="F49" s="2">
        <f>表5[[#This Row],[含税]]*表5[[#This Row],[数量]]</f>
        <v>70.199999999999989</v>
      </c>
    </row>
    <row r="50" spans="1:6" x14ac:dyDescent="0.25">
      <c r="A50" s="33"/>
      <c r="B50" t="s">
        <v>188</v>
      </c>
      <c r="C50">
        <v>20</v>
      </c>
      <c r="D50" s="2">
        <f>表5[[#This Row],[单价(不含税)]]*1.17</f>
        <v>23.4</v>
      </c>
      <c r="E50">
        <v>2</v>
      </c>
      <c r="F50" s="2">
        <f>表5[[#This Row],[含税]]*表5[[#This Row],[数量]]</f>
        <v>46.8</v>
      </c>
    </row>
    <row r="51" spans="1:6" x14ac:dyDescent="0.25">
      <c r="A51" s="33" t="s">
        <v>198</v>
      </c>
      <c r="B51" t="s">
        <v>189</v>
      </c>
      <c r="C51">
        <v>100</v>
      </c>
      <c r="D51" s="2">
        <f>表5[[#This Row],[单价(不含税)]]*1.17</f>
        <v>117</v>
      </c>
      <c r="E51">
        <v>3</v>
      </c>
      <c r="F51" s="2">
        <f>表5[[#This Row],[含税]]*表5[[#This Row],[数量]]</f>
        <v>351</v>
      </c>
    </row>
    <row r="52" spans="1:6" x14ac:dyDescent="0.25">
      <c r="A52" s="33"/>
      <c r="B52" t="s">
        <v>194</v>
      </c>
      <c r="C52">
        <v>73</v>
      </c>
      <c r="D52" s="2">
        <f>表5[[#This Row],[单价(不含税)]]*1.17</f>
        <v>85.41</v>
      </c>
      <c r="E52">
        <v>1</v>
      </c>
      <c r="F52" s="2">
        <f>表5[[#This Row],[含税]]*表5[[#This Row],[数量]]</f>
        <v>85.41</v>
      </c>
    </row>
    <row r="53" spans="1:6" x14ac:dyDescent="0.25">
      <c r="A53" s="33"/>
      <c r="B53" t="s">
        <v>195</v>
      </c>
      <c r="C53">
        <v>55</v>
      </c>
      <c r="D53" s="2">
        <f>表5[[#This Row],[单价(不含税)]]*1.17</f>
        <v>64.349999999999994</v>
      </c>
      <c r="E53">
        <v>1</v>
      </c>
      <c r="F53" s="2">
        <f>表5[[#This Row],[含税]]*表5[[#This Row],[数量]]</f>
        <v>64.349999999999994</v>
      </c>
    </row>
    <row r="54" spans="1:6" x14ac:dyDescent="0.25">
      <c r="A54" s="33"/>
      <c r="B54" t="s">
        <v>196</v>
      </c>
      <c r="C54">
        <v>198</v>
      </c>
      <c r="D54" s="2">
        <f>表5[[#This Row],[单价(不含税)]]*1.17</f>
        <v>231.66</v>
      </c>
      <c r="E54">
        <v>1</v>
      </c>
      <c r="F54" s="2">
        <f>表5[[#This Row],[含税]]*表5[[#This Row],[数量]]</f>
        <v>231.66</v>
      </c>
    </row>
    <row r="55" spans="1:6" x14ac:dyDescent="0.25">
      <c r="A55" s="33"/>
      <c r="B55" t="s">
        <v>197</v>
      </c>
      <c r="C55">
        <v>313</v>
      </c>
      <c r="D55" s="2">
        <f>表5[[#This Row],[单价(不含税)]]*1.17</f>
        <v>366.21</v>
      </c>
      <c r="E55">
        <v>1</v>
      </c>
      <c r="F55" s="2">
        <f>表5[[#This Row],[含税]]*表5[[#This Row],[数量]]</f>
        <v>366.21</v>
      </c>
    </row>
    <row r="56" spans="1:6" x14ac:dyDescent="0.25">
      <c r="A56" s="33"/>
      <c r="B56" t="s">
        <v>190</v>
      </c>
      <c r="C56">
        <v>135</v>
      </c>
      <c r="D56" s="2">
        <f>表5[[#This Row],[单价(不含税)]]*1.17</f>
        <v>157.94999999999999</v>
      </c>
      <c r="E56">
        <v>1</v>
      </c>
      <c r="F56" s="2">
        <f>表5[[#This Row],[含税]]*表5[[#This Row],[数量]]</f>
        <v>157.94999999999999</v>
      </c>
    </row>
    <row r="57" spans="1:6" x14ac:dyDescent="0.25">
      <c r="A57" s="33"/>
      <c r="B57" t="s">
        <v>191</v>
      </c>
      <c r="C57">
        <v>35</v>
      </c>
      <c r="D57" s="2">
        <f>表5[[#This Row],[单价(不含税)]]*1.17</f>
        <v>40.949999999999996</v>
      </c>
      <c r="E57">
        <v>1</v>
      </c>
      <c r="F57" s="2">
        <f>表5[[#This Row],[含税]]*表5[[#This Row],[数量]]</f>
        <v>40.949999999999996</v>
      </c>
    </row>
    <row r="58" spans="1:6" x14ac:dyDescent="0.25">
      <c r="A58" s="33"/>
      <c r="B58" t="s">
        <v>192</v>
      </c>
      <c r="C58">
        <v>83</v>
      </c>
      <c r="D58" s="2">
        <f>表5[[#This Row],[单价(不含税)]]*1.17</f>
        <v>97.11</v>
      </c>
      <c r="E58">
        <v>1</v>
      </c>
      <c r="F58" s="2">
        <f>表5[[#This Row],[含税]]*表5[[#This Row],[数量]]</f>
        <v>97.11</v>
      </c>
    </row>
    <row r="59" spans="1:6" x14ac:dyDescent="0.25">
      <c r="B59" t="s">
        <v>202</v>
      </c>
      <c r="C59">
        <v>530</v>
      </c>
      <c r="D59" s="2">
        <f>表5[[#This Row],[单价(不含税)]]*1.17</f>
        <v>620.09999999999991</v>
      </c>
      <c r="E59">
        <v>1</v>
      </c>
      <c r="F59" s="2">
        <f>表5[[#This Row],[含税]]*表5[[#This Row],[数量]]</f>
        <v>620.09999999999991</v>
      </c>
    </row>
    <row r="60" spans="1:6" x14ac:dyDescent="0.25">
      <c r="B60" t="s">
        <v>200</v>
      </c>
      <c r="C60">
        <v>200</v>
      </c>
      <c r="D60" s="2">
        <f>表5[[#This Row],[单价(不含税)]]*1.17</f>
        <v>234</v>
      </c>
      <c r="E60">
        <v>1</v>
      </c>
      <c r="F60" s="2">
        <f>表5[[#This Row],[含税]]*表5[[#This Row],[数量]]</f>
        <v>234</v>
      </c>
    </row>
    <row r="61" spans="1:6" x14ac:dyDescent="0.25">
      <c r="B61" t="s">
        <v>201</v>
      </c>
      <c r="C61">
        <v>160</v>
      </c>
      <c r="D61" s="2">
        <f>表5[[#This Row],[单价(不含税)]]*1.17</f>
        <v>187.2</v>
      </c>
      <c r="E61">
        <v>1</v>
      </c>
      <c r="F61" s="2">
        <f>表5[[#This Row],[含税]]*表5[[#This Row],[数量]]</f>
        <v>187.2</v>
      </c>
    </row>
  </sheetData>
  <mergeCells count="7">
    <mergeCell ref="A35:A43"/>
    <mergeCell ref="A44:A50"/>
    <mergeCell ref="A51:A58"/>
    <mergeCell ref="A12:A15"/>
    <mergeCell ref="A16:A19"/>
    <mergeCell ref="A2:A6"/>
    <mergeCell ref="A20:A34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6" sqref="C26"/>
    </sheetView>
  </sheetViews>
  <sheetFormatPr defaultRowHeight="14.4" x14ac:dyDescent="0.25"/>
  <cols>
    <col min="1" max="1" width="19.5546875" customWidth="1"/>
    <col min="2" max="2" width="15.6640625" customWidth="1"/>
    <col min="3" max="3" width="10.77734375" customWidth="1"/>
    <col min="5" max="5" width="14.77734375" customWidth="1"/>
  </cols>
  <sheetData>
    <row r="1" spans="1:5" x14ac:dyDescent="0.25">
      <c r="A1" s="28" t="s">
        <v>72</v>
      </c>
      <c r="B1" s="28" t="s">
        <v>43</v>
      </c>
      <c r="C1" s="28" t="s">
        <v>69</v>
      </c>
      <c r="D1" s="28" t="s">
        <v>9</v>
      </c>
      <c r="E1" s="28" t="s">
        <v>12</v>
      </c>
    </row>
    <row r="2" spans="1:5" x14ac:dyDescent="0.25">
      <c r="A2" s="12" t="s">
        <v>136</v>
      </c>
      <c r="B2" s="12">
        <v>100</v>
      </c>
      <c r="C2" s="13">
        <f>TRUNC(表4[[#This Row],[单价(不含税)]]*1.12,1)</f>
        <v>112</v>
      </c>
      <c r="D2" s="12">
        <v>15</v>
      </c>
      <c r="E2" s="13">
        <f>表4[[#This Row],[含税]]*表4[[#This Row],[数量]]</f>
        <v>1680</v>
      </c>
    </row>
    <row r="3" spans="1:5" x14ac:dyDescent="0.25">
      <c r="A3" s="29" t="s">
        <v>137</v>
      </c>
      <c r="B3" s="29">
        <v>44</v>
      </c>
      <c r="C3" s="13">
        <f>TRUNC(表4[[#This Row],[单价(不含税)]]*1.12,1)</f>
        <v>49.2</v>
      </c>
      <c r="D3" s="29">
        <v>10</v>
      </c>
      <c r="E3" s="30">
        <f>表4[[#This Row],[含税]]*表4[[#This Row],[数量]]</f>
        <v>492</v>
      </c>
    </row>
    <row r="4" spans="1:5" x14ac:dyDescent="0.25">
      <c r="A4" s="29" t="s">
        <v>138</v>
      </c>
      <c r="B4" s="29">
        <v>49</v>
      </c>
      <c r="C4" s="13">
        <f>TRUNC(表4[[#This Row],[单价(不含税)]]*1.12,1)</f>
        <v>54.8</v>
      </c>
      <c r="D4" s="29">
        <v>10</v>
      </c>
      <c r="E4" s="30">
        <f>表4[[#This Row],[含税]]*表4[[#This Row],[数量]]</f>
        <v>548</v>
      </c>
    </row>
    <row r="5" spans="1:5" x14ac:dyDescent="0.25">
      <c r="A5" s="29" t="s">
        <v>139</v>
      </c>
      <c r="B5" s="29">
        <v>340</v>
      </c>
      <c r="C5" s="13">
        <f>TRUNC(表4[[#This Row],[单价(不含税)]]*1.12,1)</f>
        <v>380.8</v>
      </c>
      <c r="D5" s="29">
        <v>6</v>
      </c>
      <c r="E5" s="30">
        <f>表4[[#This Row],[含税]]*表4[[#This Row],[数量]]</f>
        <v>2284.8000000000002</v>
      </c>
    </row>
    <row r="6" spans="1:5" x14ac:dyDescent="0.25">
      <c r="A6" s="29" t="s">
        <v>140</v>
      </c>
      <c r="B6" s="29">
        <v>136</v>
      </c>
      <c r="C6" s="13">
        <f>TRUNC(表4[[#This Row],[单价(不含税)]]*1.12,1)</f>
        <v>152.30000000000001</v>
      </c>
      <c r="D6" s="29">
        <v>6</v>
      </c>
      <c r="E6" s="30">
        <f>表4[[#This Row],[含税]]*表4[[#This Row],[数量]]</f>
        <v>913.80000000000007</v>
      </c>
    </row>
    <row r="7" spans="1:5" x14ac:dyDescent="0.25">
      <c r="A7" s="29" t="s">
        <v>141</v>
      </c>
      <c r="B7" s="29">
        <v>47</v>
      </c>
      <c r="C7" s="13">
        <f>TRUNC(表4[[#This Row],[单价(不含税)]]*1.12,1)</f>
        <v>52.6</v>
      </c>
      <c r="D7" s="29">
        <v>6</v>
      </c>
      <c r="E7" s="30">
        <f>表4[[#This Row],[含税]]*表4[[#This Row],[数量]]</f>
        <v>315.60000000000002</v>
      </c>
    </row>
    <row r="8" spans="1:5" x14ac:dyDescent="0.25">
      <c r="A8" s="29" t="s">
        <v>142</v>
      </c>
      <c r="B8" s="29">
        <v>253</v>
      </c>
      <c r="C8" s="13">
        <f>TRUNC(表4[[#This Row],[单价(不含税)]]*1.12,1)</f>
        <v>283.3</v>
      </c>
      <c r="D8" s="29">
        <v>6</v>
      </c>
      <c r="E8" s="30">
        <f>表4[[#This Row],[含税]]*表4[[#This Row],[数量]]</f>
        <v>1699.8000000000002</v>
      </c>
    </row>
    <row r="9" spans="1:5" x14ac:dyDescent="0.25">
      <c r="A9" s="29" t="s">
        <v>143</v>
      </c>
      <c r="B9" s="29">
        <v>78</v>
      </c>
      <c r="C9" s="13">
        <f>TRUNC(表4[[#This Row],[单价(不含税)]]*1.12,1)</f>
        <v>87.3</v>
      </c>
      <c r="D9" s="29">
        <v>6</v>
      </c>
      <c r="E9" s="30">
        <f>表4[[#This Row],[含税]]*表4[[#This Row],[数量]]</f>
        <v>523.79999999999995</v>
      </c>
    </row>
    <row r="10" spans="1:5" x14ac:dyDescent="0.25">
      <c r="A10" s="29" t="s">
        <v>144</v>
      </c>
      <c r="B10" s="29">
        <v>58</v>
      </c>
      <c r="C10" s="13">
        <f>TRUNC(表4[[#This Row],[单价(不含税)]]*1.12,1)</f>
        <v>64.900000000000006</v>
      </c>
      <c r="D10" s="29">
        <v>6</v>
      </c>
      <c r="E10" s="30">
        <f>表4[[#This Row],[含税]]*表4[[#This Row],[数量]]</f>
        <v>389.40000000000003</v>
      </c>
    </row>
    <row r="11" spans="1:5" x14ac:dyDescent="0.25">
      <c r="A11" s="29" t="s">
        <v>145</v>
      </c>
      <c r="B11" s="29">
        <v>15</v>
      </c>
      <c r="C11" s="13">
        <f>TRUNC(表4[[#This Row],[单价(不含税)]]*1.12,1)</f>
        <v>16.8</v>
      </c>
      <c r="D11" s="29">
        <v>12</v>
      </c>
      <c r="E11" s="30">
        <f>表4[[#This Row],[含税]]*表4[[#This Row],[数量]]</f>
        <v>201.60000000000002</v>
      </c>
    </row>
    <row r="12" spans="1:5" x14ac:dyDescent="0.25">
      <c r="A12" s="29" t="s">
        <v>146</v>
      </c>
      <c r="B12" s="29">
        <v>30</v>
      </c>
      <c r="C12" s="13">
        <f>TRUNC(表4[[#This Row],[单价(不含税)]]*1.12,1)</f>
        <v>33.6</v>
      </c>
      <c r="D12" s="29">
        <v>6</v>
      </c>
      <c r="E12" s="30">
        <f>表4[[#This Row],[含税]]*表4[[#This Row],[数量]]</f>
        <v>201.60000000000002</v>
      </c>
    </row>
    <row r="13" spans="1:5" x14ac:dyDescent="0.25">
      <c r="A13" s="29" t="s">
        <v>147</v>
      </c>
      <c r="B13" s="29">
        <v>27</v>
      </c>
      <c r="C13" s="13">
        <f>TRUNC(表4[[#This Row],[单价(不含税)]]*1.12,1)</f>
        <v>30.2</v>
      </c>
      <c r="D13" s="29">
        <v>20</v>
      </c>
      <c r="E13" s="30">
        <f>表4[[#This Row],[含税]]*表4[[#This Row],[数量]]</f>
        <v>604</v>
      </c>
    </row>
    <row r="14" spans="1:5" x14ac:dyDescent="0.25">
      <c r="A14" t="s">
        <v>42</v>
      </c>
      <c r="B14">
        <v>300</v>
      </c>
      <c r="C14" s="2">
        <f>TRUNC(表4[[#This Row],[单价(不含税)]]*1.12,1)</f>
        <v>336</v>
      </c>
      <c r="D14">
        <v>1</v>
      </c>
      <c r="E14" s="30">
        <f>表4[[#This Row],[含税]]*表4[[#This Row],[数量]]</f>
        <v>336</v>
      </c>
    </row>
    <row r="15" spans="1:5" x14ac:dyDescent="0.25">
      <c r="A15" t="s">
        <v>67</v>
      </c>
      <c r="B15">
        <v>100</v>
      </c>
      <c r="C15" s="2">
        <f>TRUNC(表4[[#This Row],[单价(不含税)]]*1.12,1)</f>
        <v>112</v>
      </c>
      <c r="D15">
        <v>1</v>
      </c>
      <c r="E15" s="30">
        <f>表4[[#This Row],[含税]]*表4[[#This Row],[数量]]</f>
        <v>112</v>
      </c>
    </row>
    <row r="16" spans="1:5" x14ac:dyDescent="0.25">
      <c r="A16" t="s">
        <v>68</v>
      </c>
      <c r="B16">
        <v>120</v>
      </c>
      <c r="C16" s="2">
        <f>TRUNC(表4[[#This Row],[单价(不含税)]]*1.12,1)</f>
        <v>134.4</v>
      </c>
      <c r="D16">
        <v>1</v>
      </c>
      <c r="E16" s="30">
        <f>表4[[#This Row],[含税]]*表4[[#This Row],[数量]]</f>
        <v>134.4</v>
      </c>
    </row>
    <row r="17" spans="1:5" x14ac:dyDescent="0.25">
      <c r="A17" s="29"/>
      <c r="B17" s="29"/>
      <c r="C17" s="30"/>
      <c r="D17" s="29"/>
      <c r="E17" s="3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55" zoomScaleNormal="100" workbookViewId="0">
      <selection activeCell="A76" sqref="A76:B78"/>
    </sheetView>
  </sheetViews>
  <sheetFormatPr defaultRowHeight="14.4" x14ac:dyDescent="0.25"/>
  <cols>
    <col min="1" max="1" width="20" customWidth="1"/>
    <col min="2" max="2" width="20.44140625" customWidth="1"/>
  </cols>
  <sheetData>
    <row r="1" spans="1:5" x14ac:dyDescent="0.25">
      <c r="A1" t="s">
        <v>72</v>
      </c>
      <c r="B1" t="s">
        <v>43</v>
      </c>
      <c r="C1" t="s">
        <v>69</v>
      </c>
      <c r="D1" t="s">
        <v>9</v>
      </c>
      <c r="E1" t="s">
        <v>12</v>
      </c>
    </row>
    <row r="2" spans="1:5" x14ac:dyDescent="0.25">
      <c r="A2" t="s">
        <v>22</v>
      </c>
      <c r="B2">
        <v>55</v>
      </c>
      <c r="C2" s="2">
        <f>TRUNC(表3[[#This Row],[单价(不含税)]]*1.12,1)</f>
        <v>61.6</v>
      </c>
      <c r="D2">
        <v>5</v>
      </c>
      <c r="E2" s="2">
        <f>表3[[#This Row],[含税]]*表3[[#This Row],[数量]]</f>
        <v>308</v>
      </c>
    </row>
    <row r="3" spans="1:5" x14ac:dyDescent="0.25">
      <c r="A3" t="s">
        <v>23</v>
      </c>
      <c r="B3">
        <v>198</v>
      </c>
      <c r="C3" s="2">
        <f>TRUNC(表3[[#This Row],[单价(不含税)]]*1.12,1)</f>
        <v>221.7</v>
      </c>
      <c r="D3">
        <v>5</v>
      </c>
      <c r="E3" s="2">
        <f>表3[[#This Row],[含税]]*表3[[#This Row],[数量]]</f>
        <v>1108.5</v>
      </c>
    </row>
    <row r="4" spans="1:5" x14ac:dyDescent="0.25">
      <c r="A4" t="s">
        <v>24</v>
      </c>
      <c r="B4">
        <v>313</v>
      </c>
      <c r="C4" s="2">
        <f>TRUNC(表3[[#This Row],[单价(不含税)]]*1.12,1)</f>
        <v>350.5</v>
      </c>
      <c r="D4">
        <v>5</v>
      </c>
      <c r="E4" s="2">
        <f>表3[[#This Row],[含税]]*表3[[#This Row],[数量]]</f>
        <v>1752.5</v>
      </c>
    </row>
    <row r="5" spans="1:5" x14ac:dyDescent="0.25">
      <c r="A5" t="s">
        <v>64</v>
      </c>
      <c r="B5">
        <v>62</v>
      </c>
      <c r="C5" s="2">
        <f>TRUNC(表3[[#This Row],[单价(不含税)]]*1.12,1)</f>
        <v>69.400000000000006</v>
      </c>
      <c r="D5">
        <v>5</v>
      </c>
      <c r="E5" s="2">
        <f>表3[[#This Row],[含税]]*表3[[#This Row],[数量]]</f>
        <v>347</v>
      </c>
    </row>
    <row r="6" spans="1:5" x14ac:dyDescent="0.25">
      <c r="A6" t="s">
        <v>87</v>
      </c>
      <c r="B6">
        <v>5</v>
      </c>
      <c r="C6" s="2">
        <f>TRUNC(表3[[#This Row],[单价(不含税)]]*1.12,1)</f>
        <v>5.6</v>
      </c>
      <c r="D6">
        <v>5</v>
      </c>
      <c r="E6" s="2">
        <f>表3[[#This Row],[含税]]*表3[[#This Row],[数量]]</f>
        <v>28</v>
      </c>
    </row>
    <row r="7" spans="1:5" x14ac:dyDescent="0.25">
      <c r="A7" t="s">
        <v>47</v>
      </c>
      <c r="B7">
        <v>141</v>
      </c>
      <c r="C7" s="2">
        <f>TRUNC(表3[[#This Row],[单价(不含税)]]*1.12,1)</f>
        <v>157.9</v>
      </c>
      <c r="D7">
        <v>10</v>
      </c>
      <c r="E7" s="2">
        <f>表3[[#This Row],[含税]]*表3[[#This Row],[数量]]</f>
        <v>1579</v>
      </c>
    </row>
    <row r="8" spans="1:5" x14ac:dyDescent="0.25">
      <c r="A8" t="s">
        <v>0</v>
      </c>
      <c r="B8">
        <v>175</v>
      </c>
      <c r="C8" s="2">
        <f>TRUNC(表3[[#This Row],[单价(不含税)]]*1.12,1)</f>
        <v>196</v>
      </c>
      <c r="D8">
        <v>10</v>
      </c>
      <c r="E8" s="2">
        <f>表3[[#This Row],[含税]]*表3[[#This Row],[数量]]</f>
        <v>1960</v>
      </c>
    </row>
    <row r="9" spans="1:5" x14ac:dyDescent="0.25">
      <c r="A9" t="s">
        <v>2</v>
      </c>
      <c r="B9">
        <v>93</v>
      </c>
      <c r="C9" s="2">
        <f>TRUNC(表3[[#This Row],[单价(不含税)]]*1.12,1)</f>
        <v>104.1</v>
      </c>
      <c r="D9">
        <v>10</v>
      </c>
      <c r="E9" s="2">
        <f>表3[[#This Row],[含税]]*表3[[#This Row],[数量]]</f>
        <v>1041</v>
      </c>
    </row>
    <row r="10" spans="1:5" x14ac:dyDescent="0.25">
      <c r="A10" t="s">
        <v>50</v>
      </c>
      <c r="B10">
        <v>15</v>
      </c>
      <c r="C10" s="2">
        <f>TRUNC(表3[[#This Row],[单价(不含税)]]*1.12,1)</f>
        <v>16.8</v>
      </c>
      <c r="D10">
        <v>10</v>
      </c>
      <c r="E10" s="2">
        <f>表3[[#This Row],[含税]]*表3[[#This Row],[数量]]</f>
        <v>168</v>
      </c>
    </row>
    <row r="11" spans="1:5" x14ac:dyDescent="0.25">
      <c r="A11" t="s">
        <v>51</v>
      </c>
      <c r="B11">
        <v>70</v>
      </c>
      <c r="C11" s="2">
        <f>TRUNC(表3[[#This Row],[单价(不含税)]]*1.12,1)</f>
        <v>78.400000000000006</v>
      </c>
      <c r="D11">
        <v>10</v>
      </c>
      <c r="E11" s="2">
        <f>表3[[#This Row],[含税]]*表3[[#This Row],[数量]]</f>
        <v>784</v>
      </c>
    </row>
    <row r="12" spans="1:5" x14ac:dyDescent="0.25">
      <c r="A12" t="s">
        <v>52</v>
      </c>
      <c r="B12">
        <v>139</v>
      </c>
      <c r="C12" s="2">
        <f>TRUNC(表3[[#This Row],[单价(不含税)]]*1.12,1)</f>
        <v>155.6</v>
      </c>
      <c r="D12">
        <v>10</v>
      </c>
      <c r="E12" s="2">
        <f>表3[[#This Row],[含税]]*表3[[#This Row],[数量]]</f>
        <v>1556</v>
      </c>
    </row>
    <row r="13" spans="1:5" x14ac:dyDescent="0.25">
      <c r="A13" t="s">
        <v>53</v>
      </c>
      <c r="B13">
        <v>23</v>
      </c>
      <c r="C13" s="2">
        <f>TRUNC(表3[[#This Row],[单价(不含税)]]*1.12,1)</f>
        <v>25.7</v>
      </c>
      <c r="D13">
        <v>10</v>
      </c>
      <c r="E13" s="2">
        <f>表3[[#This Row],[含税]]*表3[[#This Row],[数量]]</f>
        <v>257</v>
      </c>
    </row>
    <row r="14" spans="1:5" x14ac:dyDescent="0.25">
      <c r="A14" t="s">
        <v>54</v>
      </c>
      <c r="B14">
        <v>292</v>
      </c>
      <c r="C14" s="2">
        <f>TRUNC(表3[[#This Row],[单价(不含税)]]*1.12,1)</f>
        <v>327</v>
      </c>
      <c r="D14">
        <v>10</v>
      </c>
      <c r="E14" s="2">
        <f>表3[[#This Row],[含税]]*表3[[#This Row],[数量]]</f>
        <v>3270</v>
      </c>
    </row>
    <row r="15" spans="1:5" x14ac:dyDescent="0.25">
      <c r="A15" t="s">
        <v>55</v>
      </c>
      <c r="B15">
        <v>45</v>
      </c>
      <c r="C15" s="2">
        <f>TRUNC(表3[[#This Row],[单价(不含税)]]*1.12,1)</f>
        <v>50.4</v>
      </c>
      <c r="D15">
        <v>10</v>
      </c>
      <c r="E15" s="2">
        <f>表3[[#This Row],[含税]]*表3[[#This Row],[数量]]</f>
        <v>504</v>
      </c>
    </row>
    <row r="16" spans="1:5" x14ac:dyDescent="0.25">
      <c r="A16" t="s">
        <v>56</v>
      </c>
      <c r="B16">
        <v>47</v>
      </c>
      <c r="C16" s="2">
        <f>TRUNC(表3[[#This Row],[单价(不含税)]]*1.12,1)</f>
        <v>52.6</v>
      </c>
      <c r="D16">
        <v>10</v>
      </c>
      <c r="E16" s="2">
        <f>表3[[#This Row],[含税]]*表3[[#This Row],[数量]]</f>
        <v>526</v>
      </c>
    </row>
    <row r="17" spans="1:5" x14ac:dyDescent="0.25">
      <c r="A17" t="s">
        <v>57</v>
      </c>
      <c r="B17">
        <v>23</v>
      </c>
      <c r="C17" s="2">
        <f>TRUNC(表3[[#This Row],[单价(不含税)]]*1.12,1)</f>
        <v>25.7</v>
      </c>
      <c r="D17">
        <v>10</v>
      </c>
      <c r="E17" s="2">
        <f>表3[[#This Row],[含税]]*表3[[#This Row],[数量]]</f>
        <v>257</v>
      </c>
    </row>
    <row r="18" spans="1:5" x14ac:dyDescent="0.25">
      <c r="A18" t="s">
        <v>59</v>
      </c>
      <c r="B18">
        <v>77</v>
      </c>
      <c r="C18" s="2">
        <f>TRUNC(表3[[#This Row],[单价(不含税)]]*1.12,1)</f>
        <v>86.2</v>
      </c>
      <c r="D18">
        <v>10</v>
      </c>
      <c r="E18" s="2">
        <f>表3[[#This Row],[含税]]*表3[[#This Row],[数量]]</f>
        <v>862</v>
      </c>
    </row>
    <row r="19" spans="1:5" x14ac:dyDescent="0.25">
      <c r="A19" t="s">
        <v>60</v>
      </c>
      <c r="B19">
        <v>93</v>
      </c>
      <c r="C19" s="2">
        <f>TRUNC(表3[[#This Row],[单价(不含税)]]*1.12,1)</f>
        <v>104.1</v>
      </c>
      <c r="D19">
        <v>10</v>
      </c>
      <c r="E19" s="2">
        <f>表3[[#This Row],[含税]]*表3[[#This Row],[数量]]</f>
        <v>1041</v>
      </c>
    </row>
    <row r="20" spans="1:5" x14ac:dyDescent="0.25">
      <c r="A20" t="s">
        <v>61</v>
      </c>
      <c r="B20">
        <v>36</v>
      </c>
      <c r="C20" s="2">
        <f>TRUNC(表3[[#This Row],[单价(不含税)]]*1.12,1)</f>
        <v>40.299999999999997</v>
      </c>
      <c r="D20">
        <v>10</v>
      </c>
      <c r="E20" s="2">
        <f>表3[[#This Row],[含税]]*表3[[#This Row],[数量]]</f>
        <v>403</v>
      </c>
    </row>
    <row r="21" spans="1:5" x14ac:dyDescent="0.25">
      <c r="A21" t="s">
        <v>65</v>
      </c>
      <c r="B21">
        <v>610</v>
      </c>
      <c r="C21" s="2">
        <f>TRUNC(表3[[#This Row],[单价(不含税)]]*1.12,1)</f>
        <v>683.2</v>
      </c>
      <c r="D21">
        <v>5</v>
      </c>
      <c r="E21" s="2">
        <f>表3[[#This Row],[含税]]*表3[[#This Row],[数量]]</f>
        <v>3416</v>
      </c>
    </row>
    <row r="22" spans="1:5" x14ac:dyDescent="0.25">
      <c r="A22" t="s">
        <v>94</v>
      </c>
      <c r="B22">
        <v>74</v>
      </c>
      <c r="C22" s="2">
        <f>TRUNC(表3[[#This Row],[单价(不含税)]]*1.12,1)</f>
        <v>82.8</v>
      </c>
      <c r="D22">
        <v>5</v>
      </c>
      <c r="E22" s="2">
        <f>表3[[#This Row],[含税]]*表3[[#This Row],[数量]]</f>
        <v>414</v>
      </c>
    </row>
    <row r="23" spans="1:5" x14ac:dyDescent="0.25">
      <c r="A23" t="s">
        <v>95</v>
      </c>
      <c r="B23">
        <v>84</v>
      </c>
      <c r="C23" s="2">
        <f>TRUNC(表3[[#This Row],[单价(不含税)]]*1.12,1)</f>
        <v>94</v>
      </c>
      <c r="D23">
        <v>10</v>
      </c>
      <c r="E23" s="2">
        <f>表3[[#This Row],[含税]]*表3[[#This Row],[数量]]</f>
        <v>940</v>
      </c>
    </row>
    <row r="24" spans="1:5" x14ac:dyDescent="0.25">
      <c r="A24" t="s">
        <v>96</v>
      </c>
      <c r="B24">
        <v>52</v>
      </c>
      <c r="C24" s="2">
        <f>TRUNC(表3[[#This Row],[单价(不含税)]]*1.12,1)</f>
        <v>58.2</v>
      </c>
      <c r="D24">
        <v>10</v>
      </c>
      <c r="E24" s="2">
        <f>表3[[#This Row],[含税]]*表3[[#This Row],[数量]]</f>
        <v>582</v>
      </c>
    </row>
    <row r="25" spans="1:5" x14ac:dyDescent="0.25">
      <c r="A25" t="s">
        <v>97</v>
      </c>
      <c r="B25">
        <v>52</v>
      </c>
      <c r="C25" s="2">
        <f>TRUNC(表3[[#This Row],[单价(不含税)]]*1.12,1)</f>
        <v>58.2</v>
      </c>
      <c r="D25">
        <v>10</v>
      </c>
      <c r="E25" s="2">
        <f>表3[[#This Row],[含税]]*表3[[#This Row],[数量]]</f>
        <v>582</v>
      </c>
    </row>
    <row r="26" spans="1:5" x14ac:dyDescent="0.25">
      <c r="A26" t="s">
        <v>66</v>
      </c>
      <c r="B26">
        <v>529</v>
      </c>
      <c r="C26" s="2">
        <f>TRUNC(表3[[#This Row],[单价(不含税)]]*1.12,1)</f>
        <v>592.4</v>
      </c>
      <c r="D26">
        <v>5</v>
      </c>
      <c r="E26" s="2">
        <f>表3[[#This Row],[含税]]*表3[[#This Row],[数量]]</f>
        <v>2962</v>
      </c>
    </row>
    <row r="27" spans="1:5" x14ac:dyDescent="0.25">
      <c r="A27" t="s">
        <v>88</v>
      </c>
      <c r="B27">
        <v>40</v>
      </c>
      <c r="C27" s="2">
        <f>TRUNC(表3[[#This Row],[单价(不含税)]]*1.12,1)</f>
        <v>44.8</v>
      </c>
      <c r="D27">
        <v>10</v>
      </c>
      <c r="E27" s="2">
        <f>表3[[#This Row],[含税]]*表3[[#This Row],[数量]]</f>
        <v>448</v>
      </c>
    </row>
    <row r="28" spans="1:5" x14ac:dyDescent="0.25">
      <c r="A28" t="s">
        <v>89</v>
      </c>
      <c r="B28">
        <v>25</v>
      </c>
      <c r="C28" s="2">
        <f>TRUNC(表3[[#This Row],[单价(不含税)]]*1.12,1)</f>
        <v>28</v>
      </c>
      <c r="D28">
        <v>10</v>
      </c>
      <c r="E28" s="2">
        <f>表3[[#This Row],[含税]]*表3[[#This Row],[数量]]</f>
        <v>280</v>
      </c>
    </row>
    <row r="29" spans="1:5" x14ac:dyDescent="0.25">
      <c r="A29" t="s">
        <v>90</v>
      </c>
      <c r="B29">
        <v>37</v>
      </c>
      <c r="C29" s="2">
        <f>TRUNC(表3[[#This Row],[单价(不含税)]]*1.12,1)</f>
        <v>41.4</v>
      </c>
      <c r="D29">
        <v>10</v>
      </c>
      <c r="E29" s="2">
        <f>表3[[#This Row],[含税]]*表3[[#This Row],[数量]]</f>
        <v>414</v>
      </c>
    </row>
    <row r="30" spans="1:5" x14ac:dyDescent="0.25">
      <c r="A30" t="s">
        <v>91</v>
      </c>
      <c r="B30">
        <v>63</v>
      </c>
      <c r="C30" s="2">
        <f>TRUNC(表3[[#This Row],[单价(不含税)]]*1.12,1)</f>
        <v>70.5</v>
      </c>
      <c r="D30">
        <v>5</v>
      </c>
      <c r="E30" s="2">
        <f>表3[[#This Row],[含税]]*表3[[#This Row],[数量]]</f>
        <v>352.5</v>
      </c>
    </row>
    <row r="31" spans="1:5" x14ac:dyDescent="0.25">
      <c r="A31" t="s">
        <v>92</v>
      </c>
      <c r="B31">
        <v>15</v>
      </c>
      <c r="C31" s="2">
        <f>TRUNC(表3[[#This Row],[单价(不含税)]]*1.12,1)</f>
        <v>16.8</v>
      </c>
      <c r="D31">
        <v>5</v>
      </c>
      <c r="E31" s="2">
        <f>表3[[#This Row],[含税]]*表3[[#This Row],[数量]]</f>
        <v>84</v>
      </c>
    </row>
    <row r="32" spans="1:5" x14ac:dyDescent="0.25">
      <c r="A32" t="s">
        <v>93</v>
      </c>
      <c r="B32">
        <v>55</v>
      </c>
      <c r="C32" s="2">
        <f>TRUNC(表3[[#This Row],[单价(不含税)]]*1.12,1)</f>
        <v>61.6</v>
      </c>
      <c r="D32">
        <v>6</v>
      </c>
      <c r="E32" s="2">
        <f>表3[[#This Row],[含税]]*表3[[#This Row],[数量]]</f>
        <v>369.6</v>
      </c>
    </row>
    <row r="33" spans="1:5" x14ac:dyDescent="0.25">
      <c r="A33" t="s">
        <v>62</v>
      </c>
      <c r="B33">
        <v>110</v>
      </c>
      <c r="C33" s="2">
        <f>TRUNC(表3[[#This Row],[单价(不含税)]]*1.12,1)</f>
        <v>123.2</v>
      </c>
      <c r="D33">
        <v>10</v>
      </c>
      <c r="E33" s="2">
        <f>表3[[#This Row],[含税]]*表3[[#This Row],[数量]]</f>
        <v>1232</v>
      </c>
    </row>
    <row r="34" spans="1:5" x14ac:dyDescent="0.25">
      <c r="A34" t="s">
        <v>63</v>
      </c>
      <c r="B34">
        <v>120</v>
      </c>
      <c r="C34" s="2">
        <f>TRUNC(表3[[#This Row],[单价(不含税)]]*1.12,1)</f>
        <v>134.4</v>
      </c>
      <c r="D34">
        <v>20</v>
      </c>
      <c r="E34" s="2">
        <f>表3[[#This Row],[含税]]*表3[[#This Row],[数量]]</f>
        <v>2688</v>
      </c>
    </row>
    <row r="35" spans="1:5" x14ac:dyDescent="0.25">
      <c r="A35" t="s">
        <v>99</v>
      </c>
      <c r="B35">
        <v>94</v>
      </c>
      <c r="C35" s="2">
        <f>TRUNC(表3[[#This Row],[单价(不含税)]]*1.12,1)</f>
        <v>105.2</v>
      </c>
      <c r="D35">
        <v>12</v>
      </c>
      <c r="E35" s="2">
        <f>表3[[#This Row],[含税]]*表3[[#This Row],[数量]]</f>
        <v>1262.4000000000001</v>
      </c>
    </row>
    <row r="36" spans="1:5" x14ac:dyDescent="0.25">
      <c r="A36" t="s">
        <v>102</v>
      </c>
      <c r="B36">
        <v>10</v>
      </c>
      <c r="C36" s="2">
        <f>TRUNC(表3[[#This Row],[单价(不含税)]]*1.12,1)</f>
        <v>11.2</v>
      </c>
      <c r="D36">
        <v>12</v>
      </c>
      <c r="E36" s="2">
        <f>表3[[#This Row],[含税]]*表3[[#This Row],[数量]]</f>
        <v>134.39999999999998</v>
      </c>
    </row>
    <row r="37" spans="1:5" x14ac:dyDescent="0.25">
      <c r="A37" t="s">
        <v>100</v>
      </c>
      <c r="B37">
        <v>47</v>
      </c>
      <c r="C37" s="2">
        <f>TRUNC(表3[[#This Row],[单价(不含税)]]*1.12,1)</f>
        <v>52.6</v>
      </c>
      <c r="D37">
        <v>12</v>
      </c>
      <c r="E37" s="2">
        <f>表3[[#This Row],[含税]]*表3[[#This Row],[数量]]</f>
        <v>631.20000000000005</v>
      </c>
    </row>
    <row r="38" spans="1:5" x14ac:dyDescent="0.25">
      <c r="A38" t="s">
        <v>101</v>
      </c>
      <c r="B38">
        <v>23</v>
      </c>
      <c r="C38" s="2">
        <f>TRUNC(表3[[#This Row],[单价(不含税)]]*1.12,1)</f>
        <v>25.7</v>
      </c>
      <c r="D38">
        <v>24</v>
      </c>
      <c r="E38" s="2">
        <f>表3[[#This Row],[含税]]*表3[[#This Row],[数量]]</f>
        <v>616.79999999999995</v>
      </c>
    </row>
    <row r="39" spans="1:5" x14ac:dyDescent="0.25">
      <c r="A39" s="15" t="s">
        <v>73</v>
      </c>
      <c r="B39">
        <v>300</v>
      </c>
      <c r="C39" s="2">
        <f>TRUNC(表3[[#This Row],[单价(不含税)]]*1.12,1)</f>
        <v>336</v>
      </c>
      <c r="D39">
        <v>5</v>
      </c>
      <c r="E39" s="2">
        <f>表3[[#This Row],[含税]]*表3[[#This Row],[数量]]</f>
        <v>1680</v>
      </c>
    </row>
    <row r="40" spans="1:5" x14ac:dyDescent="0.25">
      <c r="A40" s="15" t="s">
        <v>74</v>
      </c>
      <c r="B40">
        <v>136</v>
      </c>
      <c r="C40" s="2">
        <f>TRUNC(表3[[#This Row],[单价(不含税)]]*1.12,1)</f>
        <v>152.30000000000001</v>
      </c>
      <c r="D40">
        <v>5</v>
      </c>
      <c r="E40" s="2">
        <f>表3[[#This Row],[含税]]*表3[[#This Row],[数量]]</f>
        <v>761.5</v>
      </c>
    </row>
    <row r="41" spans="1:5" x14ac:dyDescent="0.25">
      <c r="A41" s="15" t="s">
        <v>104</v>
      </c>
      <c r="B41">
        <v>47</v>
      </c>
      <c r="C41" s="2">
        <f>TRUNC(表3[[#This Row],[单价(不含税)]]*1.12,1)</f>
        <v>52.6</v>
      </c>
      <c r="D41">
        <v>5</v>
      </c>
      <c r="E41" s="2">
        <f>表3[[#This Row],[含税]]*表3[[#This Row],[数量]]</f>
        <v>263</v>
      </c>
    </row>
    <row r="42" spans="1:5" x14ac:dyDescent="0.25">
      <c r="A42" s="15" t="s">
        <v>75</v>
      </c>
      <c r="B42">
        <v>253</v>
      </c>
      <c r="C42" s="2">
        <f>TRUNC(表3[[#This Row],[单价(不含税)]]*1.12,1)</f>
        <v>283.3</v>
      </c>
      <c r="D42">
        <v>5</v>
      </c>
      <c r="E42" s="2">
        <f>表3[[#This Row],[含税]]*表3[[#This Row],[数量]]</f>
        <v>1416.5</v>
      </c>
    </row>
    <row r="43" spans="1:5" x14ac:dyDescent="0.25">
      <c r="A43" s="15" t="s">
        <v>105</v>
      </c>
      <c r="B43">
        <v>78</v>
      </c>
      <c r="C43" s="2">
        <f>TRUNC(表3[[#This Row],[单价(不含税)]]*1.12,1)</f>
        <v>87.3</v>
      </c>
      <c r="D43">
        <v>5</v>
      </c>
      <c r="E43" s="2">
        <f>表3[[#This Row],[含税]]*表3[[#This Row],[数量]]</f>
        <v>436.5</v>
      </c>
    </row>
    <row r="44" spans="1:5" x14ac:dyDescent="0.25">
      <c r="A44" s="15" t="s">
        <v>106</v>
      </c>
      <c r="B44">
        <v>58</v>
      </c>
      <c r="C44" s="2">
        <f>TRUNC(表3[[#This Row],[单价(不含税)]]*1.12,1)</f>
        <v>64.900000000000006</v>
      </c>
      <c r="D44">
        <v>5</v>
      </c>
      <c r="E44" s="2">
        <f>表3[[#This Row],[含税]]*表3[[#This Row],[数量]]</f>
        <v>324.5</v>
      </c>
    </row>
    <row r="45" spans="1:5" x14ac:dyDescent="0.25">
      <c r="A45" s="15" t="s">
        <v>29</v>
      </c>
      <c r="B45">
        <v>15</v>
      </c>
      <c r="C45" s="2">
        <f>TRUNC(表3[[#This Row],[单价(不含税)]]*1.12,1)</f>
        <v>16.8</v>
      </c>
      <c r="D45">
        <v>5</v>
      </c>
      <c r="E45" s="2">
        <f>表3[[#This Row],[含税]]*表3[[#This Row],[数量]]</f>
        <v>84</v>
      </c>
    </row>
    <row r="46" spans="1:5" x14ac:dyDescent="0.25">
      <c r="A46" t="s">
        <v>103</v>
      </c>
      <c r="B46">
        <v>59</v>
      </c>
      <c r="C46" s="2">
        <f>TRUNC(表3[[#This Row],[单价(不含税)]]*1.12,1)</f>
        <v>66</v>
      </c>
      <c r="D46">
        <v>10</v>
      </c>
      <c r="E46" s="2">
        <f>表3[[#This Row],[含税]]*表3[[#This Row],[数量]]</f>
        <v>660</v>
      </c>
    </row>
    <row r="47" spans="1:5" x14ac:dyDescent="0.25">
      <c r="A47" t="s">
        <v>107</v>
      </c>
      <c r="B47">
        <v>89</v>
      </c>
      <c r="C47" s="2">
        <f>TRUNC(表3[[#This Row],[单价(不含税)]]*1.12,1)</f>
        <v>99.6</v>
      </c>
      <c r="D47">
        <v>5</v>
      </c>
      <c r="E47" s="2">
        <f>表3[[#This Row],[含税]]*表3[[#This Row],[数量]]</f>
        <v>498</v>
      </c>
    </row>
    <row r="48" spans="1:5" x14ac:dyDescent="0.25">
      <c r="A48" t="s">
        <v>108</v>
      </c>
      <c r="B48">
        <v>134</v>
      </c>
      <c r="C48" s="2">
        <f>TRUNC(表3[[#This Row],[单价(不含税)]]*1.12,1)</f>
        <v>150</v>
      </c>
      <c r="D48">
        <v>10</v>
      </c>
      <c r="E48" s="2">
        <f>表3[[#This Row],[含税]]*表3[[#This Row],[数量]]</f>
        <v>1500</v>
      </c>
    </row>
    <row r="49" spans="1:5" x14ac:dyDescent="0.25">
      <c r="A49" t="s">
        <v>109</v>
      </c>
      <c r="B49">
        <v>120</v>
      </c>
      <c r="C49" s="2">
        <f>TRUNC(表3[[#This Row],[单价(不含税)]]*1.12,1)</f>
        <v>134.4</v>
      </c>
      <c r="D49">
        <v>5</v>
      </c>
      <c r="E49" s="2">
        <f>表3[[#This Row],[含税]]*表3[[#This Row],[数量]]</f>
        <v>672</v>
      </c>
    </row>
    <row r="50" spans="1:5" x14ac:dyDescent="0.25">
      <c r="A50" t="s">
        <v>110</v>
      </c>
      <c r="B50">
        <v>25</v>
      </c>
      <c r="C50" s="2">
        <f>TRUNC(表3[[#This Row],[单价(不含税)]]*1.12,1)</f>
        <v>28</v>
      </c>
      <c r="D50">
        <v>5</v>
      </c>
      <c r="E50" s="2">
        <f>表3[[#This Row],[含税]]*表3[[#This Row],[数量]]</f>
        <v>140</v>
      </c>
    </row>
    <row r="51" spans="1:5" x14ac:dyDescent="0.25">
      <c r="A51" t="s">
        <v>111</v>
      </c>
      <c r="B51">
        <v>15</v>
      </c>
      <c r="C51" s="2">
        <f>TRUNC(表3[[#This Row],[单价(不含税)]]*1.12,1)</f>
        <v>16.8</v>
      </c>
      <c r="D51">
        <v>10</v>
      </c>
      <c r="E51" s="2">
        <f>表3[[#This Row],[含税]]*表3[[#This Row],[数量]]</f>
        <v>168</v>
      </c>
    </row>
    <row r="52" spans="1:5" x14ac:dyDescent="0.25">
      <c r="A52" t="s">
        <v>112</v>
      </c>
      <c r="B52">
        <v>214</v>
      </c>
      <c r="C52" s="2">
        <f>TRUNC(表3[[#This Row],[单价(不含税)]]*1.12,1)</f>
        <v>239.6</v>
      </c>
      <c r="D52">
        <v>5</v>
      </c>
      <c r="E52" s="2">
        <f>表3[[#This Row],[含税]]*表3[[#This Row],[数量]]</f>
        <v>1198</v>
      </c>
    </row>
    <row r="53" spans="1:5" x14ac:dyDescent="0.25">
      <c r="A53" t="s">
        <v>113</v>
      </c>
      <c r="B53">
        <v>4</v>
      </c>
      <c r="C53" s="2">
        <f>TRUNC(表3[[#This Row],[单价(不含税)]]*1.12,1)</f>
        <v>4.4000000000000004</v>
      </c>
      <c r="D53">
        <v>20</v>
      </c>
      <c r="E53" s="2">
        <f>表3[[#This Row],[含税]]*表3[[#This Row],[数量]]</f>
        <v>88</v>
      </c>
    </row>
    <row r="54" spans="1:5" x14ac:dyDescent="0.25">
      <c r="A54" t="s">
        <v>114</v>
      </c>
      <c r="B54">
        <v>12</v>
      </c>
      <c r="C54" s="2">
        <f>TRUNC(表3[[#This Row],[单价(不含税)]]*1.12,1)</f>
        <v>13.4</v>
      </c>
      <c r="D54">
        <v>10</v>
      </c>
      <c r="E54" s="2">
        <f>表3[[#This Row],[含税]]*表3[[#This Row],[数量]]</f>
        <v>134</v>
      </c>
    </row>
    <row r="55" spans="1:5" x14ac:dyDescent="0.25">
      <c r="A55" t="s">
        <v>133</v>
      </c>
      <c r="B55">
        <v>135</v>
      </c>
      <c r="C55" s="2">
        <f>TRUNC(表3[[#This Row],[单价(不含税)]]*1.12,1)</f>
        <v>151.19999999999999</v>
      </c>
      <c r="D55">
        <v>5</v>
      </c>
      <c r="E55" s="2">
        <f>表3[[#This Row],[含税]]*表3[[#This Row],[数量]]</f>
        <v>756</v>
      </c>
    </row>
    <row r="56" spans="1:5" x14ac:dyDescent="0.25">
      <c r="A56" t="s">
        <v>132</v>
      </c>
      <c r="B56">
        <v>35</v>
      </c>
      <c r="C56" s="2">
        <f>TRUNC(表3[[#This Row],[单价(不含税)]]*1.12,1)</f>
        <v>39.200000000000003</v>
      </c>
      <c r="D56">
        <v>5</v>
      </c>
      <c r="E56" s="2">
        <f>表3[[#This Row],[含税]]*表3[[#This Row],[数量]]</f>
        <v>196</v>
      </c>
    </row>
    <row r="57" spans="1:5" x14ac:dyDescent="0.25">
      <c r="A57" t="s">
        <v>115</v>
      </c>
      <c r="B57">
        <v>83</v>
      </c>
      <c r="C57" s="2">
        <f>TRUNC(表3[[#This Row],[单价(不含税)]]*1.12,1)</f>
        <v>92.9</v>
      </c>
      <c r="D57">
        <v>5</v>
      </c>
      <c r="E57" s="2">
        <f>表3[[#This Row],[含税]]*表3[[#This Row],[数量]]</f>
        <v>464.5</v>
      </c>
    </row>
    <row r="58" spans="1:5" x14ac:dyDescent="0.25">
      <c r="A58" t="s">
        <v>128</v>
      </c>
      <c r="B58">
        <v>540</v>
      </c>
      <c r="C58" s="2">
        <f>TRUNC(表3[[#This Row],[单价(不含税)]]*1.12,1)</f>
        <v>604.79999999999995</v>
      </c>
      <c r="D58">
        <v>1</v>
      </c>
      <c r="E58" s="2">
        <f>表3[[#This Row],[含税]]*表3[[#This Row],[数量]]</f>
        <v>604.79999999999995</v>
      </c>
    </row>
    <row r="59" spans="1:5" x14ac:dyDescent="0.25">
      <c r="A59" t="s">
        <v>193</v>
      </c>
      <c r="B59">
        <v>73</v>
      </c>
      <c r="C59" s="2">
        <f>TRUNC(表3[[#This Row],[单价(不含税)]]*1.12,1)</f>
        <v>81.7</v>
      </c>
      <c r="D59">
        <v>1</v>
      </c>
      <c r="E59" s="2">
        <f>表3[[#This Row],[含税]]*表3[[#This Row],[数量]]</f>
        <v>81.7</v>
      </c>
    </row>
    <row r="60" spans="1:5" x14ac:dyDescent="0.25">
      <c r="A60" t="s">
        <v>130</v>
      </c>
      <c r="B60">
        <v>110</v>
      </c>
      <c r="C60" s="2">
        <f>TRUNC(表3[[#This Row],[单价(不含税)]]*1.12,1)</f>
        <v>123.2</v>
      </c>
      <c r="D60">
        <v>2</v>
      </c>
      <c r="E60" s="2">
        <f>表3[[#This Row],[含税]]*表3[[#This Row],[数量]]</f>
        <v>246.4</v>
      </c>
    </row>
    <row r="61" spans="1:5" x14ac:dyDescent="0.25">
      <c r="A61" t="s">
        <v>131</v>
      </c>
      <c r="B61">
        <v>120</v>
      </c>
      <c r="C61" s="2">
        <f>TRUNC(表3[[#This Row],[单价(不含税)]]*1.12,1)</f>
        <v>134.4</v>
      </c>
      <c r="D61">
        <v>1</v>
      </c>
      <c r="E61" s="2">
        <f>表3[[#This Row],[含税]]*表3[[#This Row],[数量]]</f>
        <v>134.4</v>
      </c>
    </row>
    <row r="62" spans="1:5" x14ac:dyDescent="0.25">
      <c r="A62" t="s">
        <v>116</v>
      </c>
      <c r="B62">
        <v>338</v>
      </c>
      <c r="C62" s="2">
        <f>TRUNC(表3[[#This Row],[单价(不含税)]]*1.12,1)</f>
        <v>378.5</v>
      </c>
      <c r="D62">
        <v>4</v>
      </c>
      <c r="E62" s="2">
        <f>表3[[#This Row],[含税]]*表3[[#This Row],[数量]]</f>
        <v>1514</v>
      </c>
    </row>
    <row r="63" spans="1:5" x14ac:dyDescent="0.25">
      <c r="A63" t="s">
        <v>117</v>
      </c>
      <c r="B63">
        <v>174</v>
      </c>
      <c r="C63" s="2">
        <f>TRUNC(表3[[#This Row],[单价(不含税)]]*1.12,1)</f>
        <v>194.8</v>
      </c>
      <c r="D63">
        <v>4</v>
      </c>
      <c r="E63" s="2">
        <f>表3[[#This Row],[含税]]*表3[[#This Row],[数量]]</f>
        <v>779.2</v>
      </c>
    </row>
    <row r="64" spans="1:5" x14ac:dyDescent="0.25">
      <c r="A64" t="s">
        <v>119</v>
      </c>
      <c r="B64">
        <v>15</v>
      </c>
      <c r="C64" s="2">
        <f>TRUNC(表3[[#This Row],[单价(不含税)]]*1.12,1)</f>
        <v>16.8</v>
      </c>
      <c r="D64">
        <v>4</v>
      </c>
      <c r="E64" s="2">
        <f>表3[[#This Row],[含税]]*表3[[#This Row],[数量]]</f>
        <v>67.2</v>
      </c>
    </row>
    <row r="65" spans="1:5" x14ac:dyDescent="0.25">
      <c r="A65" t="s">
        <v>118</v>
      </c>
      <c r="B65">
        <v>30</v>
      </c>
      <c r="C65" s="2">
        <f>TRUNC(表3[[#This Row],[单价(不含税)]]*1.12,1)</f>
        <v>33.6</v>
      </c>
      <c r="D65">
        <v>18</v>
      </c>
      <c r="E65" s="2">
        <f>表3[[#This Row],[含税]]*表3[[#This Row],[数量]]</f>
        <v>604.80000000000007</v>
      </c>
    </row>
    <row r="66" spans="1:5" x14ac:dyDescent="0.25">
      <c r="A66" t="s">
        <v>129</v>
      </c>
      <c r="B66">
        <v>184</v>
      </c>
      <c r="C66" s="2">
        <f>TRUNC(表3[[#This Row],[单价(不含税)]]*1.12,1)</f>
        <v>206</v>
      </c>
      <c r="D66">
        <v>4</v>
      </c>
      <c r="E66" s="2">
        <f>表3[[#This Row],[含税]]*表3[[#This Row],[数量]]</f>
        <v>824</v>
      </c>
    </row>
    <row r="67" spans="1:5" x14ac:dyDescent="0.25">
      <c r="A67" t="s">
        <v>120</v>
      </c>
      <c r="B67">
        <v>20</v>
      </c>
      <c r="C67" s="2">
        <f>TRUNC(表3[[#This Row],[单价(不含税)]]*1.12,1)</f>
        <v>22.4</v>
      </c>
      <c r="D67">
        <v>4</v>
      </c>
      <c r="E67" s="2">
        <f>表3[[#This Row],[含税]]*表3[[#This Row],[数量]]</f>
        <v>89.6</v>
      </c>
    </row>
    <row r="68" spans="1:5" x14ac:dyDescent="0.25">
      <c r="A68" t="s">
        <v>121</v>
      </c>
      <c r="B68">
        <v>30</v>
      </c>
      <c r="C68" s="2">
        <f>TRUNC(表3[[#This Row],[单价(不含税)]]*1.12,1)</f>
        <v>33.6</v>
      </c>
      <c r="D68">
        <v>4</v>
      </c>
      <c r="E68" s="2">
        <f>表3[[#This Row],[含税]]*表3[[#This Row],[数量]]</f>
        <v>134.4</v>
      </c>
    </row>
    <row r="69" spans="1:5" x14ac:dyDescent="0.25">
      <c r="A69" t="s">
        <v>123</v>
      </c>
      <c r="B69">
        <v>195</v>
      </c>
      <c r="C69" s="2">
        <f>TRUNC(表3[[#This Row],[单价(不含税)]]*1.12,1)</f>
        <v>218.4</v>
      </c>
      <c r="D69">
        <v>1</v>
      </c>
      <c r="E69" s="2">
        <f>表3[[#This Row],[含税]]*表3[[#This Row],[数量]]</f>
        <v>218.4</v>
      </c>
    </row>
    <row r="70" spans="1:5" x14ac:dyDescent="0.25">
      <c r="A70" t="s">
        <v>122</v>
      </c>
      <c r="B70">
        <v>372</v>
      </c>
      <c r="C70" s="2">
        <f>TRUNC(表3[[#This Row],[单价(不含税)]]*1.12,1)</f>
        <v>416.6</v>
      </c>
      <c r="D70">
        <v>1</v>
      </c>
      <c r="E70" s="2">
        <f>表3[[#This Row],[含税]]*表3[[#This Row],[数量]]</f>
        <v>416.6</v>
      </c>
    </row>
    <row r="71" spans="1:5" x14ac:dyDescent="0.25">
      <c r="A71" t="s">
        <v>124</v>
      </c>
      <c r="B71">
        <v>40</v>
      </c>
      <c r="C71" s="2">
        <f>TRUNC(表3[[#This Row],[单价(不含税)]]*1.12,1)</f>
        <v>44.8</v>
      </c>
      <c r="D71">
        <v>1</v>
      </c>
      <c r="E71" s="2">
        <f>表3[[#This Row],[含税]]*表3[[#This Row],[数量]]</f>
        <v>44.8</v>
      </c>
    </row>
    <row r="72" spans="1:5" x14ac:dyDescent="0.25">
      <c r="A72" t="s">
        <v>125</v>
      </c>
      <c r="B72">
        <v>40</v>
      </c>
      <c r="C72" s="2">
        <f>TRUNC(表3[[#This Row],[单价(不含税)]]*1.12,1)</f>
        <v>44.8</v>
      </c>
      <c r="D72">
        <v>2</v>
      </c>
      <c r="E72" s="2">
        <f>表3[[#This Row],[含税]]*表3[[#This Row],[数量]]</f>
        <v>89.6</v>
      </c>
    </row>
    <row r="73" spans="1:5" x14ac:dyDescent="0.25">
      <c r="A73" t="s">
        <v>126</v>
      </c>
      <c r="B73">
        <v>36</v>
      </c>
      <c r="C73" s="2">
        <f>TRUNC(表3[[#This Row],[单价(不含税)]]*1.12,1)</f>
        <v>40.299999999999997</v>
      </c>
      <c r="D73">
        <v>2</v>
      </c>
      <c r="E73" s="2">
        <f>表3[[#This Row],[含税]]*表3[[#This Row],[数量]]</f>
        <v>80.599999999999994</v>
      </c>
    </row>
    <row r="74" spans="1:5" x14ac:dyDescent="0.25">
      <c r="A74" t="s">
        <v>134</v>
      </c>
      <c r="B74">
        <v>120</v>
      </c>
      <c r="C74" s="2">
        <f>TRUNC(表3[[#This Row],[单价(不含税)]]*1.12,1)</f>
        <v>134.4</v>
      </c>
      <c r="D74">
        <v>1</v>
      </c>
      <c r="E74" s="2">
        <f>表3[[#This Row],[含税]]*表3[[#This Row],[数量]]</f>
        <v>134.4</v>
      </c>
    </row>
    <row r="75" spans="1:5" x14ac:dyDescent="0.25">
      <c r="A75" t="s">
        <v>135</v>
      </c>
      <c r="B75">
        <v>190</v>
      </c>
      <c r="C75" s="2">
        <f>TRUNC(表3[[#This Row],[单价(不含税)]]*1.12,1)</f>
        <v>212.8</v>
      </c>
      <c r="D75">
        <v>1</v>
      </c>
      <c r="E75" s="2">
        <f>表3[[#This Row],[含税]]*表3[[#This Row],[数量]]</f>
        <v>212.8</v>
      </c>
    </row>
    <row r="76" spans="1:5" x14ac:dyDescent="0.25">
      <c r="A76" t="s">
        <v>42</v>
      </c>
      <c r="B76">
        <v>300</v>
      </c>
      <c r="C76" s="2">
        <f>TRUNC(表3[[#This Row],[单价(不含税)]]*1.12,1)</f>
        <v>336</v>
      </c>
      <c r="D76">
        <v>6</v>
      </c>
      <c r="E76" s="2">
        <f>表3[[#This Row],[含税]]*表3[[#This Row],[数量]]</f>
        <v>2016</v>
      </c>
    </row>
    <row r="77" spans="1:5" x14ac:dyDescent="0.25">
      <c r="A77" t="s">
        <v>127</v>
      </c>
      <c r="B77">
        <v>200</v>
      </c>
      <c r="C77" s="2">
        <f>TRUNC(表3[[#This Row],[单价(不含税)]]*1.12,1)</f>
        <v>224</v>
      </c>
      <c r="D77">
        <v>6</v>
      </c>
      <c r="E77" s="2">
        <f>表3[[#This Row],[含税]]*表3[[#This Row],[数量]]</f>
        <v>1344</v>
      </c>
    </row>
    <row r="78" spans="1:5" x14ac:dyDescent="0.25">
      <c r="A78" t="s">
        <v>98</v>
      </c>
      <c r="B78">
        <v>160</v>
      </c>
      <c r="C78" s="2">
        <f>TRUNC(表3[[#This Row],[单价(不含税)]]*1.12,1)</f>
        <v>179.2</v>
      </c>
      <c r="D78">
        <v>6</v>
      </c>
      <c r="E78" s="2">
        <f>表3[[#This Row],[含税]]*表3[[#This Row],[数量]]</f>
        <v>1075.1999999999998</v>
      </c>
    </row>
    <row r="79" spans="1:5" x14ac:dyDescent="0.25">
      <c r="A79" s="27">
        <v>41836</v>
      </c>
      <c r="C79" s="2"/>
      <c r="E79" s="2">
        <f>SUBTOTAL(109,E2:E78)</f>
        <v>57314.3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4" workbookViewId="0">
      <selection activeCell="A28" sqref="A28"/>
    </sheetView>
  </sheetViews>
  <sheetFormatPr defaultRowHeight="14.4" x14ac:dyDescent="0.25"/>
  <cols>
    <col min="1" max="1" width="19.6640625" customWidth="1"/>
    <col min="2" max="3" width="13.5546875" customWidth="1"/>
  </cols>
  <sheetData>
    <row r="1" spans="1:5" x14ac:dyDescent="0.25">
      <c r="A1" t="s">
        <v>72</v>
      </c>
      <c r="B1" t="s">
        <v>43</v>
      </c>
      <c r="C1" t="s">
        <v>69</v>
      </c>
      <c r="D1" t="s">
        <v>9</v>
      </c>
      <c r="E1" t="s">
        <v>71</v>
      </c>
    </row>
    <row r="2" spans="1:5" x14ac:dyDescent="0.25">
      <c r="A2" t="s">
        <v>16</v>
      </c>
      <c r="B2">
        <v>184</v>
      </c>
      <c r="C2" s="2">
        <f>表1[[#This Row],[单价(不含税)]]*1.12</f>
        <v>206.08</v>
      </c>
      <c r="D2">
        <v>4</v>
      </c>
      <c r="E2" s="2">
        <f>表1[[#This Row],[含税]]*表1[[#This Row],[数量]]</f>
        <v>824.32</v>
      </c>
    </row>
    <row r="3" spans="1:5" x14ac:dyDescent="0.25">
      <c r="A3" t="s">
        <v>17</v>
      </c>
      <c r="B3">
        <v>338</v>
      </c>
      <c r="C3" s="2">
        <f>表1[[#This Row],[单价(不含税)]]*1.12</f>
        <v>378.56000000000006</v>
      </c>
      <c r="D3">
        <v>4</v>
      </c>
      <c r="E3" s="2">
        <f>表1[[#This Row],[含税]]*表1[[#This Row],[数量]]</f>
        <v>1514.2400000000002</v>
      </c>
    </row>
    <row r="4" spans="1:5" x14ac:dyDescent="0.25">
      <c r="A4" t="s">
        <v>18</v>
      </c>
      <c r="B4">
        <v>174</v>
      </c>
      <c r="C4" s="2">
        <f>表1[[#This Row],[单价(不含税)]]*1.12</f>
        <v>194.88000000000002</v>
      </c>
      <c r="D4">
        <v>4</v>
      </c>
      <c r="E4" s="2">
        <f>表1[[#This Row],[含税]]*表1[[#This Row],[数量]]</f>
        <v>779.5200000000001</v>
      </c>
    </row>
    <row r="5" spans="1:5" x14ac:dyDescent="0.25">
      <c r="A5" t="s">
        <v>19</v>
      </c>
      <c r="B5">
        <v>15</v>
      </c>
      <c r="C5" s="2">
        <f>表1[[#This Row],[单价(不含税)]]*1.12</f>
        <v>16.8</v>
      </c>
      <c r="D5">
        <v>4</v>
      </c>
      <c r="E5" s="2">
        <f>表1[[#This Row],[含税]]*表1[[#This Row],[数量]]</f>
        <v>67.2</v>
      </c>
    </row>
    <row r="6" spans="1:5" x14ac:dyDescent="0.25">
      <c r="A6" t="s">
        <v>20</v>
      </c>
      <c r="B6">
        <v>130</v>
      </c>
      <c r="C6" s="2">
        <f>表1[[#This Row],[单价(不含税)]]*1.12</f>
        <v>145.60000000000002</v>
      </c>
      <c r="D6">
        <v>4</v>
      </c>
      <c r="E6" s="2">
        <f>表1[[#This Row],[含税]]*表1[[#This Row],[数量]]</f>
        <v>582.40000000000009</v>
      </c>
    </row>
    <row r="7" spans="1:5" x14ac:dyDescent="0.25">
      <c r="A7" t="s">
        <v>21</v>
      </c>
      <c r="B7">
        <v>37</v>
      </c>
      <c r="C7" s="2">
        <f>表1[[#This Row],[单价(不含税)]]*1.12</f>
        <v>41.440000000000005</v>
      </c>
      <c r="D7">
        <v>8</v>
      </c>
      <c r="E7" s="2">
        <f>表1[[#This Row],[含税]]*表1[[#This Row],[数量]]</f>
        <v>331.52000000000004</v>
      </c>
    </row>
    <row r="8" spans="1:5" x14ac:dyDescent="0.25">
      <c r="A8" t="s">
        <v>42</v>
      </c>
      <c r="B8">
        <v>100</v>
      </c>
      <c r="C8" s="2">
        <f>表1[[#This Row],[单价(不含税)]]*1.12</f>
        <v>112.00000000000001</v>
      </c>
      <c r="D8">
        <v>1</v>
      </c>
      <c r="E8" s="2">
        <f>表1[[#This Row],[含税]]*表1[[#This Row],[数量]]</f>
        <v>112.00000000000001</v>
      </c>
    </row>
    <row r="9" spans="1:5" x14ac:dyDescent="0.25">
      <c r="A9" t="s">
        <v>22</v>
      </c>
      <c r="B9">
        <v>55</v>
      </c>
      <c r="C9" s="2">
        <f>表1[[#This Row],[单价(不含税)]]*1.12</f>
        <v>61.600000000000009</v>
      </c>
      <c r="D9">
        <v>1</v>
      </c>
      <c r="E9" s="2">
        <f>表1[[#This Row],[含税]]*表1[[#This Row],[数量]]</f>
        <v>61.600000000000009</v>
      </c>
    </row>
    <row r="10" spans="1:5" x14ac:dyDescent="0.25">
      <c r="A10" t="s">
        <v>23</v>
      </c>
      <c r="B10">
        <v>198</v>
      </c>
      <c r="C10" s="2">
        <f>表1[[#This Row],[单价(不含税)]]*1.12</f>
        <v>221.76000000000002</v>
      </c>
      <c r="D10">
        <v>1</v>
      </c>
      <c r="E10" s="2">
        <f>表1[[#This Row],[含税]]*表1[[#This Row],[数量]]</f>
        <v>221.76000000000002</v>
      </c>
    </row>
    <row r="11" spans="1:5" x14ac:dyDescent="0.25">
      <c r="A11" t="s">
        <v>24</v>
      </c>
      <c r="B11">
        <v>313</v>
      </c>
      <c r="C11" s="2">
        <f>表1[[#This Row],[单价(不含税)]]*1.12</f>
        <v>350.56000000000006</v>
      </c>
      <c r="D11">
        <v>1</v>
      </c>
      <c r="E11" s="2">
        <f>表1[[#This Row],[含税]]*表1[[#This Row],[数量]]</f>
        <v>350.56000000000006</v>
      </c>
    </row>
    <row r="12" spans="1:5" x14ac:dyDescent="0.25">
      <c r="A12" t="s">
        <v>25</v>
      </c>
      <c r="B12">
        <v>20</v>
      </c>
      <c r="C12" s="2">
        <f>表1[[#This Row],[单价(不含税)]]*1.12</f>
        <v>22.400000000000002</v>
      </c>
      <c r="D12">
        <v>1</v>
      </c>
      <c r="E12" s="2">
        <f>表1[[#This Row],[含税]]*表1[[#This Row],[数量]]</f>
        <v>22.400000000000002</v>
      </c>
    </row>
    <row r="13" spans="1:5" x14ac:dyDescent="0.25">
      <c r="A13" t="s">
        <v>26</v>
      </c>
      <c r="B13">
        <v>70</v>
      </c>
      <c r="C13" s="2">
        <f>表1[[#This Row],[单价(不含税)]]*1.12</f>
        <v>78.400000000000006</v>
      </c>
      <c r="D13">
        <v>1</v>
      </c>
      <c r="E13" s="2">
        <f>表1[[#This Row],[含税]]*表1[[#This Row],[数量]]</f>
        <v>78.400000000000006</v>
      </c>
    </row>
    <row r="14" spans="1:5" x14ac:dyDescent="0.25">
      <c r="A14" t="s">
        <v>27</v>
      </c>
      <c r="B14">
        <v>58</v>
      </c>
      <c r="C14" s="2">
        <f>表1[[#This Row],[单价(不含税)]]*1.12</f>
        <v>64.960000000000008</v>
      </c>
      <c r="D14">
        <v>1</v>
      </c>
      <c r="E14" s="2">
        <f>表1[[#This Row],[含税]]*表1[[#This Row],[数量]]</f>
        <v>64.960000000000008</v>
      </c>
    </row>
    <row r="15" spans="1:5" x14ac:dyDescent="0.25">
      <c r="A15" t="s">
        <v>28</v>
      </c>
      <c r="B15">
        <v>34</v>
      </c>
      <c r="C15" s="2">
        <f>表1[[#This Row],[单价(不含税)]]*1.12</f>
        <v>38.080000000000005</v>
      </c>
      <c r="D15">
        <v>1</v>
      </c>
      <c r="E15" s="2">
        <f>表1[[#This Row],[含税]]*表1[[#This Row],[数量]]</f>
        <v>38.080000000000005</v>
      </c>
    </row>
    <row r="16" spans="1:5" x14ac:dyDescent="0.25">
      <c r="A16" t="s">
        <v>29</v>
      </c>
      <c r="B16">
        <v>15</v>
      </c>
      <c r="C16" s="2">
        <f>表1[[#This Row],[单价(不含税)]]*1.12</f>
        <v>16.8</v>
      </c>
      <c r="D16">
        <v>1</v>
      </c>
      <c r="E16" s="2">
        <f>表1[[#This Row],[含税]]*表1[[#This Row],[数量]]</f>
        <v>16.8</v>
      </c>
    </row>
    <row r="17" spans="1:5" x14ac:dyDescent="0.25">
      <c r="A17" t="s">
        <v>30</v>
      </c>
      <c r="B17">
        <v>86</v>
      </c>
      <c r="C17" s="2">
        <f>表1[[#This Row],[单价(不含税)]]*1.12</f>
        <v>96.320000000000007</v>
      </c>
      <c r="D17">
        <v>1</v>
      </c>
      <c r="E17" s="2">
        <f>表1[[#This Row],[含税]]*表1[[#This Row],[数量]]</f>
        <v>96.320000000000007</v>
      </c>
    </row>
    <row r="18" spans="1:5" x14ac:dyDescent="0.25">
      <c r="A18" t="s">
        <v>31</v>
      </c>
      <c r="B18">
        <v>213</v>
      </c>
      <c r="C18" s="2">
        <f>表1[[#This Row],[单价(不含税)]]*1.12</f>
        <v>238.56000000000003</v>
      </c>
      <c r="D18">
        <v>1</v>
      </c>
      <c r="E18" s="2">
        <f>表1[[#This Row],[含税]]*表1[[#This Row],[数量]]</f>
        <v>238.56000000000003</v>
      </c>
    </row>
    <row r="19" spans="1:5" x14ac:dyDescent="0.25">
      <c r="A19" t="s">
        <v>32</v>
      </c>
      <c r="B19">
        <v>80</v>
      </c>
      <c r="C19" s="2">
        <f>表1[[#This Row],[单价(不含税)]]*1.12</f>
        <v>89.600000000000009</v>
      </c>
      <c r="D19">
        <v>1</v>
      </c>
      <c r="E19" s="2">
        <f>表1[[#This Row],[含税]]*表1[[#This Row],[数量]]</f>
        <v>89.600000000000009</v>
      </c>
    </row>
    <row r="20" spans="1:5" x14ac:dyDescent="0.25">
      <c r="A20" t="s">
        <v>33</v>
      </c>
      <c r="B20">
        <v>62</v>
      </c>
      <c r="C20" s="2">
        <f>表1[[#This Row],[单价(不含税)]]*1.12</f>
        <v>69.440000000000012</v>
      </c>
      <c r="D20">
        <v>2</v>
      </c>
      <c r="E20" s="2">
        <f>表1[[#This Row],[含税]]*表1[[#This Row],[数量]]</f>
        <v>138.88000000000002</v>
      </c>
    </row>
    <row r="21" spans="1:5" x14ac:dyDescent="0.25">
      <c r="A21" t="s">
        <v>34</v>
      </c>
      <c r="B21">
        <v>89</v>
      </c>
      <c r="C21" s="2">
        <f>表1[[#This Row],[单价(不含税)]]*1.12</f>
        <v>99.68</v>
      </c>
      <c r="D21">
        <v>1</v>
      </c>
      <c r="E21" s="2">
        <f>表1[[#This Row],[含税]]*表1[[#This Row],[数量]]</f>
        <v>99.68</v>
      </c>
    </row>
    <row r="22" spans="1:5" x14ac:dyDescent="0.25">
      <c r="A22" t="s">
        <v>35</v>
      </c>
      <c r="B22">
        <v>59</v>
      </c>
      <c r="C22" s="2">
        <f>表1[[#This Row],[单价(不含税)]]*1.12</f>
        <v>66.080000000000013</v>
      </c>
      <c r="D22">
        <v>2</v>
      </c>
      <c r="E22" s="2">
        <f>表1[[#This Row],[含税]]*表1[[#This Row],[数量]]</f>
        <v>132.16000000000003</v>
      </c>
    </row>
    <row r="23" spans="1:5" x14ac:dyDescent="0.25">
      <c r="A23" t="s">
        <v>36</v>
      </c>
      <c r="B23">
        <v>40</v>
      </c>
      <c r="C23" s="2">
        <f>表1[[#This Row],[单价(不含税)]]*1.12</f>
        <v>44.800000000000004</v>
      </c>
      <c r="D23">
        <v>1</v>
      </c>
      <c r="E23" s="2">
        <f>表1[[#This Row],[含税]]*表1[[#This Row],[数量]]</f>
        <v>44.800000000000004</v>
      </c>
    </row>
    <row r="24" spans="1:5" x14ac:dyDescent="0.25">
      <c r="A24" t="s">
        <v>37</v>
      </c>
      <c r="B24">
        <v>134</v>
      </c>
      <c r="C24" s="2">
        <f>表1[[#This Row],[单价(不含税)]]*1.12</f>
        <v>150.08000000000001</v>
      </c>
      <c r="D24">
        <v>1</v>
      </c>
      <c r="E24" s="2">
        <f>表1[[#This Row],[含税]]*表1[[#This Row],[数量]]</f>
        <v>150.08000000000001</v>
      </c>
    </row>
    <row r="25" spans="1:5" x14ac:dyDescent="0.25">
      <c r="A25" t="s">
        <v>38</v>
      </c>
      <c r="B25">
        <v>138</v>
      </c>
      <c r="C25" s="2">
        <f>表1[[#This Row],[单价(不含税)]]*1.12</f>
        <v>154.56</v>
      </c>
      <c r="D25">
        <v>1</v>
      </c>
      <c r="E25" s="2">
        <f>表1[[#This Row],[含税]]*表1[[#This Row],[数量]]</f>
        <v>154.56</v>
      </c>
    </row>
    <row r="26" spans="1:5" x14ac:dyDescent="0.25">
      <c r="A26" t="s">
        <v>39</v>
      </c>
      <c r="B26">
        <v>15</v>
      </c>
      <c r="C26" s="2">
        <f>表1[[#This Row],[单价(不含税)]]*1.12</f>
        <v>16.8</v>
      </c>
      <c r="D26">
        <v>1</v>
      </c>
      <c r="E26" s="2">
        <f>表1[[#This Row],[含税]]*表1[[#This Row],[数量]]</f>
        <v>16.8</v>
      </c>
    </row>
    <row r="27" spans="1:5" x14ac:dyDescent="0.25">
      <c r="A27" t="s">
        <v>40</v>
      </c>
      <c r="B27">
        <v>15</v>
      </c>
      <c r="C27" s="2">
        <f>表1[[#This Row],[单价(不含税)]]*1.12</f>
        <v>16.8</v>
      </c>
      <c r="D27">
        <v>1</v>
      </c>
      <c r="E27" s="2">
        <f>表1[[#This Row],[含税]]*表1[[#This Row],[数量]]</f>
        <v>16.8</v>
      </c>
    </row>
    <row r="28" spans="1:5" x14ac:dyDescent="0.25">
      <c r="A28" t="s">
        <v>41</v>
      </c>
      <c r="B28">
        <v>55</v>
      </c>
      <c r="C28" s="2">
        <f>表1[[#This Row],[单价(不含税)]]*1.12</f>
        <v>61.600000000000009</v>
      </c>
      <c r="D28">
        <v>1</v>
      </c>
      <c r="E28" s="2">
        <f>表1[[#This Row],[含税]]*表1[[#This Row],[数量]]</f>
        <v>61.600000000000009</v>
      </c>
    </row>
    <row r="29" spans="1:5" x14ac:dyDescent="0.25">
      <c r="A29" t="s">
        <v>42</v>
      </c>
      <c r="B29">
        <v>100</v>
      </c>
      <c r="C29" s="2">
        <f>表1[[#This Row],[单价(不含税)]]*1.12</f>
        <v>112.00000000000001</v>
      </c>
      <c r="D29">
        <v>1</v>
      </c>
      <c r="E29" s="2">
        <f>表1[[#This Row],[含税]]*表1[[#This Row],[数量]]</f>
        <v>112.00000000000001</v>
      </c>
    </row>
    <row r="30" spans="1:5" x14ac:dyDescent="0.25">
      <c r="A30" t="s">
        <v>47</v>
      </c>
      <c r="B30">
        <v>141</v>
      </c>
      <c r="C30" s="2">
        <f>表1[[#This Row],[单价(不含税)]]*1.12</f>
        <v>157.92000000000002</v>
      </c>
      <c r="D30">
        <v>2</v>
      </c>
      <c r="E30" s="2">
        <f>表1[[#This Row],[含税]]*表1[[#This Row],[数量]]</f>
        <v>315.84000000000003</v>
      </c>
    </row>
    <row r="31" spans="1:5" x14ac:dyDescent="0.25">
      <c r="A31" t="s">
        <v>48</v>
      </c>
      <c r="B31">
        <v>175</v>
      </c>
      <c r="C31" s="2">
        <f>表1[[#This Row],[单价(不含税)]]*1.12</f>
        <v>196.00000000000003</v>
      </c>
      <c r="D31">
        <v>2</v>
      </c>
      <c r="E31" s="2">
        <f>表1[[#This Row],[含税]]*表1[[#This Row],[数量]]</f>
        <v>392.00000000000006</v>
      </c>
    </row>
    <row r="32" spans="1:5" x14ac:dyDescent="0.25">
      <c r="A32" t="s">
        <v>49</v>
      </c>
      <c r="B32">
        <v>93</v>
      </c>
      <c r="C32" s="2">
        <f>表1[[#This Row],[单价(不含税)]]*1.12</f>
        <v>104.16000000000001</v>
      </c>
      <c r="D32">
        <v>2</v>
      </c>
      <c r="E32" s="2">
        <f>表1[[#This Row],[含税]]*表1[[#This Row],[数量]]</f>
        <v>208.32000000000002</v>
      </c>
    </row>
    <row r="33" spans="1:5" x14ac:dyDescent="0.25">
      <c r="A33" t="s">
        <v>50</v>
      </c>
      <c r="B33">
        <v>15</v>
      </c>
      <c r="C33" s="2">
        <f>表1[[#This Row],[单价(不含税)]]*1.12</f>
        <v>16.8</v>
      </c>
      <c r="D33">
        <v>2</v>
      </c>
      <c r="E33" s="2">
        <f>表1[[#This Row],[含税]]*表1[[#This Row],[数量]]</f>
        <v>33.6</v>
      </c>
    </row>
    <row r="34" spans="1:5" x14ac:dyDescent="0.25">
      <c r="A34" t="s">
        <v>51</v>
      </c>
      <c r="B34">
        <v>70</v>
      </c>
      <c r="C34" s="2">
        <f>表1[[#This Row],[单价(不含税)]]*1.12</f>
        <v>78.400000000000006</v>
      </c>
      <c r="D34">
        <v>2</v>
      </c>
      <c r="E34" s="2">
        <f>表1[[#This Row],[含税]]*表1[[#This Row],[数量]]</f>
        <v>156.80000000000001</v>
      </c>
    </row>
    <row r="35" spans="1:5" x14ac:dyDescent="0.25">
      <c r="A35" t="s">
        <v>58</v>
      </c>
      <c r="B35">
        <v>100</v>
      </c>
      <c r="C35" s="2">
        <f>表1[[#This Row],[单价(不含税)]]*1.12</f>
        <v>112.00000000000001</v>
      </c>
      <c r="D35">
        <v>1</v>
      </c>
      <c r="E35" s="2">
        <f>表1[[#This Row],[含税]]*表1[[#This Row],[数量]]</f>
        <v>112.00000000000001</v>
      </c>
    </row>
    <row r="36" spans="1:5" x14ac:dyDescent="0.25">
      <c r="A36" t="s">
        <v>52</v>
      </c>
      <c r="B36">
        <v>139</v>
      </c>
      <c r="C36" s="2">
        <f>表1[[#This Row],[单价(不含税)]]*1.12</f>
        <v>155.68</v>
      </c>
      <c r="D36">
        <v>2</v>
      </c>
      <c r="E36" s="2">
        <f>表1[[#This Row],[含税]]*表1[[#This Row],[数量]]</f>
        <v>311.36</v>
      </c>
    </row>
    <row r="37" spans="1:5" x14ac:dyDescent="0.25">
      <c r="A37" t="s">
        <v>53</v>
      </c>
      <c r="B37">
        <v>23</v>
      </c>
      <c r="C37" s="2">
        <f>表1[[#This Row],[单价(不含税)]]*1.12</f>
        <v>25.76</v>
      </c>
      <c r="D37">
        <v>2</v>
      </c>
      <c r="E37" s="2">
        <f>表1[[#This Row],[含税]]*表1[[#This Row],[数量]]</f>
        <v>51.52</v>
      </c>
    </row>
    <row r="38" spans="1:5" x14ac:dyDescent="0.25">
      <c r="A38" t="s">
        <v>54</v>
      </c>
      <c r="B38">
        <v>292</v>
      </c>
      <c r="C38" s="2">
        <f>表1[[#This Row],[单价(不含税)]]*1.12</f>
        <v>327.04000000000002</v>
      </c>
      <c r="D38">
        <v>2</v>
      </c>
      <c r="E38" s="2">
        <f>表1[[#This Row],[含税]]*表1[[#This Row],[数量]]</f>
        <v>654.08000000000004</v>
      </c>
    </row>
    <row r="39" spans="1:5" x14ac:dyDescent="0.25">
      <c r="A39" t="s">
        <v>55</v>
      </c>
      <c r="B39">
        <v>25</v>
      </c>
      <c r="C39" s="2">
        <f>表1[[#This Row],[单价(不含税)]]*1.12</f>
        <v>28.000000000000004</v>
      </c>
      <c r="D39">
        <v>2</v>
      </c>
      <c r="E39" s="2">
        <f>表1[[#This Row],[含税]]*表1[[#This Row],[数量]]</f>
        <v>56.000000000000007</v>
      </c>
    </row>
    <row r="40" spans="1:5" x14ac:dyDescent="0.25">
      <c r="A40" t="s">
        <v>56</v>
      </c>
      <c r="B40">
        <v>27</v>
      </c>
      <c r="C40" s="2">
        <f>表1[[#This Row],[单价(不含税)]]*1.12</f>
        <v>30.240000000000002</v>
      </c>
      <c r="D40">
        <v>2</v>
      </c>
      <c r="E40" s="2">
        <f>表1[[#This Row],[含税]]*表1[[#This Row],[数量]]</f>
        <v>60.480000000000004</v>
      </c>
    </row>
    <row r="41" spans="1:5" x14ac:dyDescent="0.25">
      <c r="A41" t="s">
        <v>57</v>
      </c>
      <c r="B41">
        <v>33</v>
      </c>
      <c r="C41" s="2">
        <f>表1[[#This Row],[单价(不含税)]]*1.12</f>
        <v>36.96</v>
      </c>
      <c r="D41">
        <v>2</v>
      </c>
      <c r="E41" s="2">
        <f>表1[[#This Row],[含税]]*表1[[#This Row],[数量]]</f>
        <v>73.92</v>
      </c>
    </row>
    <row r="42" spans="1:5" x14ac:dyDescent="0.25">
      <c r="A42" t="s">
        <v>58</v>
      </c>
      <c r="B42">
        <v>100</v>
      </c>
      <c r="C42" s="2">
        <f>表1[[#This Row],[单价(不含税)]]*1.12</f>
        <v>112.00000000000001</v>
      </c>
      <c r="D42">
        <v>1</v>
      </c>
      <c r="E42" s="2">
        <f>表1[[#This Row],[含税]]*表1[[#This Row],[数量]]</f>
        <v>112.00000000000001</v>
      </c>
    </row>
    <row r="43" spans="1:5" x14ac:dyDescent="0.25">
      <c r="A43" t="s">
        <v>59</v>
      </c>
      <c r="B43">
        <v>77</v>
      </c>
      <c r="C43" s="2">
        <f>表1[[#This Row],[单价(不含税)]]*1.12</f>
        <v>86.240000000000009</v>
      </c>
      <c r="D43">
        <v>2</v>
      </c>
      <c r="E43" s="2">
        <f>表1[[#This Row],[含税]]*表1[[#This Row],[数量]]</f>
        <v>172.48000000000002</v>
      </c>
    </row>
    <row r="44" spans="1:5" x14ac:dyDescent="0.25">
      <c r="A44" t="s">
        <v>60</v>
      </c>
      <c r="B44">
        <v>93</v>
      </c>
      <c r="C44" s="2">
        <f>表1[[#This Row],[单价(不含税)]]*1.12</f>
        <v>104.16000000000001</v>
      </c>
      <c r="D44">
        <v>2</v>
      </c>
      <c r="E44" s="2">
        <f>表1[[#This Row],[含税]]*表1[[#This Row],[数量]]</f>
        <v>208.32000000000002</v>
      </c>
    </row>
    <row r="45" spans="1:5" x14ac:dyDescent="0.25">
      <c r="A45" t="s">
        <v>61</v>
      </c>
      <c r="B45">
        <v>76</v>
      </c>
      <c r="C45" s="2">
        <f>表1[[#This Row],[单价(不含税)]]*1.12</f>
        <v>85.12</v>
      </c>
      <c r="D45">
        <v>2</v>
      </c>
      <c r="E45" s="2">
        <f>表1[[#This Row],[含税]]*表1[[#This Row],[数量]]</f>
        <v>170.24</v>
      </c>
    </row>
    <row r="46" spans="1:5" x14ac:dyDescent="0.25">
      <c r="A46" t="s">
        <v>62</v>
      </c>
      <c r="B46">
        <v>115</v>
      </c>
      <c r="C46" s="2">
        <f>表1[[#This Row],[单价(不含税)]]*1.12</f>
        <v>128.80000000000001</v>
      </c>
      <c r="D46">
        <v>1</v>
      </c>
      <c r="E46" s="2">
        <f>表1[[#This Row],[含税]]*表1[[#This Row],[数量]]</f>
        <v>128.80000000000001</v>
      </c>
    </row>
    <row r="47" spans="1:5" x14ac:dyDescent="0.25">
      <c r="A47" t="s">
        <v>63</v>
      </c>
      <c r="B47">
        <v>125</v>
      </c>
      <c r="C47" s="2">
        <f>表1[[#This Row],[单价(不含税)]]*1.12</f>
        <v>140</v>
      </c>
      <c r="D47">
        <v>2</v>
      </c>
      <c r="E47" s="2">
        <f>表1[[#This Row],[含税]]*表1[[#This Row],[数量]]</f>
        <v>280</v>
      </c>
    </row>
    <row r="48" spans="1:5" x14ac:dyDescent="0.25">
      <c r="A48" t="s">
        <v>64</v>
      </c>
      <c r="B48">
        <v>62</v>
      </c>
      <c r="C48" s="2">
        <f>表1[[#This Row],[单价(不含税)]]*1.12</f>
        <v>69.440000000000012</v>
      </c>
      <c r="D48">
        <v>1</v>
      </c>
      <c r="E48" s="2">
        <f>表1[[#This Row],[含税]]*表1[[#This Row],[数量]]</f>
        <v>69.440000000000012</v>
      </c>
    </row>
    <row r="49" spans="1:5" x14ac:dyDescent="0.25">
      <c r="A49" t="s">
        <v>65</v>
      </c>
      <c r="B49">
        <v>410</v>
      </c>
      <c r="C49" s="2">
        <f>表1[[#This Row],[单价(不含税)]]*1.12</f>
        <v>459.20000000000005</v>
      </c>
      <c r="D49">
        <v>1</v>
      </c>
      <c r="E49" s="2">
        <f>表1[[#This Row],[含税]]*表1[[#This Row],[数量]]</f>
        <v>459.20000000000005</v>
      </c>
    </row>
    <row r="50" spans="1:5" x14ac:dyDescent="0.25">
      <c r="A50" t="s">
        <v>66</v>
      </c>
      <c r="B50">
        <v>529</v>
      </c>
      <c r="C50" s="2">
        <f>表1[[#This Row],[单价(不含税)]]*1.12</f>
        <v>592.48</v>
      </c>
      <c r="D50">
        <v>1</v>
      </c>
      <c r="E50" s="2">
        <f>表1[[#This Row],[含税]]*表1[[#This Row],[数量]]</f>
        <v>592.48</v>
      </c>
    </row>
    <row r="51" spans="1:5" x14ac:dyDescent="0.25">
      <c r="A51" t="s">
        <v>67</v>
      </c>
      <c r="B51">
        <v>200</v>
      </c>
      <c r="C51" s="2">
        <f>表1[[#This Row],[单价(不含税)]]*1.12</f>
        <v>224.00000000000003</v>
      </c>
      <c r="D51">
        <v>1</v>
      </c>
      <c r="E51" s="2">
        <f>表1[[#This Row],[含税]]*表1[[#This Row],[数量]]</f>
        <v>224.00000000000003</v>
      </c>
    </row>
    <row r="52" spans="1:5" x14ac:dyDescent="0.25">
      <c r="A52" t="s">
        <v>68</v>
      </c>
      <c r="B52">
        <v>120</v>
      </c>
      <c r="C52" s="2">
        <f>表1[[#This Row],[单价(不含税)]]*1.12</f>
        <v>134.4</v>
      </c>
      <c r="D52">
        <v>1</v>
      </c>
      <c r="E52" s="2">
        <f>表1[[#This Row],[含税]]*表1[[#This Row],[数量]]</f>
        <v>134.4</v>
      </c>
    </row>
    <row r="53" spans="1:5" x14ac:dyDescent="0.25">
      <c r="C53" s="2"/>
      <c r="D53" t="s">
        <v>70</v>
      </c>
      <c r="E53" s="2">
        <f>SUBTOTAL(109,E2:E52)</f>
        <v>11394.880000000003</v>
      </c>
    </row>
    <row r="54" spans="1:5" x14ac:dyDescent="0.25">
      <c r="E54" s="1"/>
    </row>
    <row r="55" spans="1:5" x14ac:dyDescent="0.25">
      <c r="E5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" sqref="C2"/>
    </sheetView>
  </sheetViews>
  <sheetFormatPr defaultRowHeight="14.4" x14ac:dyDescent="0.25"/>
  <cols>
    <col min="1" max="1" width="17.21875" customWidth="1"/>
    <col min="2" max="2" width="15.6640625" customWidth="1"/>
  </cols>
  <sheetData>
    <row r="1" spans="1:7" x14ac:dyDescent="0.25">
      <c r="A1" t="s">
        <v>72</v>
      </c>
      <c r="B1" t="s">
        <v>43</v>
      </c>
      <c r="C1" t="s">
        <v>69</v>
      </c>
      <c r="D1" t="s">
        <v>9</v>
      </c>
      <c r="E1" t="s">
        <v>12</v>
      </c>
    </row>
    <row r="2" spans="1:7" x14ac:dyDescent="0.25">
      <c r="A2" s="3" t="s">
        <v>16</v>
      </c>
      <c r="B2" s="4">
        <v>184</v>
      </c>
      <c r="C2" s="5">
        <f>表2[[#This Row],[单价(不含税)]]*1.12</f>
        <v>206.08</v>
      </c>
      <c r="D2" s="4">
        <v>20</v>
      </c>
      <c r="E2" s="6">
        <f>表2[[#This Row],[含税]]*表2[[#This Row],[数量]]</f>
        <v>4121.6000000000004</v>
      </c>
    </row>
    <row r="3" spans="1:7" x14ac:dyDescent="0.25">
      <c r="A3" s="7" t="s">
        <v>17</v>
      </c>
      <c r="B3" s="8">
        <v>438</v>
      </c>
      <c r="C3" s="9">
        <f>表2[[#This Row],[单价(不含税)]]*1.12</f>
        <v>490.56000000000006</v>
      </c>
      <c r="D3" s="8">
        <v>20</v>
      </c>
      <c r="E3" s="10">
        <f>表2[[#This Row],[含税]]*表2[[#This Row],[数量]]</f>
        <v>9811.2000000000007</v>
      </c>
    </row>
    <row r="4" spans="1:7" x14ac:dyDescent="0.25">
      <c r="A4" s="3" t="s">
        <v>76</v>
      </c>
      <c r="B4" s="4">
        <v>174</v>
      </c>
      <c r="C4" s="5">
        <f>表2[[#This Row],[单价(不含税)]]*1.12</f>
        <v>194.88000000000002</v>
      </c>
      <c r="D4" s="4">
        <v>20</v>
      </c>
      <c r="E4" s="6">
        <f>表2[[#This Row],[含税]]*表2[[#This Row],[数量]]</f>
        <v>3897.6000000000004</v>
      </c>
    </row>
    <row r="5" spans="1:7" x14ac:dyDescent="0.25">
      <c r="A5" s="7" t="s">
        <v>77</v>
      </c>
      <c r="B5" s="8">
        <v>15</v>
      </c>
      <c r="C5" s="9">
        <f>表2[[#This Row],[单价(不含税)]]*1.12</f>
        <v>16.8</v>
      </c>
      <c r="D5" s="8">
        <v>20</v>
      </c>
      <c r="E5" s="10">
        <f>表2[[#This Row],[含税]]*表2[[#This Row],[数量]]</f>
        <v>336</v>
      </c>
    </row>
    <row r="6" spans="1:7" x14ac:dyDescent="0.25">
      <c r="A6" s="11" t="s">
        <v>42</v>
      </c>
      <c r="B6" s="12">
        <v>100</v>
      </c>
      <c r="C6" s="13">
        <f>表2[[#This Row],[单价(不含税)]]*1.12</f>
        <v>112.00000000000001</v>
      </c>
      <c r="D6" s="12">
        <v>5</v>
      </c>
      <c r="E6" s="14">
        <f>表2[[#This Row],[含税]]*表2[[#This Row],[数量]]</f>
        <v>560.00000000000011</v>
      </c>
    </row>
    <row r="7" spans="1:7" x14ac:dyDescent="0.25">
      <c r="A7" s="15" t="s">
        <v>78</v>
      </c>
      <c r="B7" s="16"/>
      <c r="C7" s="17">
        <v>87.8</v>
      </c>
      <c r="D7" s="16">
        <v>1</v>
      </c>
      <c r="E7" s="18">
        <f>表2[[#This Row],[含税]]*表2[[#This Row],[数量]]</f>
        <v>87.8</v>
      </c>
      <c r="G7">
        <f>表2[[#This Row],[含税]]/1.12</f>
        <v>78.392857142857139</v>
      </c>
    </row>
    <row r="8" spans="1:7" x14ac:dyDescent="0.25">
      <c r="A8" s="15" t="s">
        <v>73</v>
      </c>
      <c r="B8" s="16"/>
      <c r="C8" s="17">
        <v>336</v>
      </c>
      <c r="D8" s="16">
        <v>1</v>
      </c>
      <c r="E8" s="18">
        <f>表2[[#This Row],[含税]]*表2[[#This Row],[数量]]</f>
        <v>336</v>
      </c>
      <c r="G8">
        <f>表2[[#This Row],[含税]]/1.12</f>
        <v>299.99999999999994</v>
      </c>
    </row>
    <row r="9" spans="1:7" x14ac:dyDescent="0.25">
      <c r="A9" s="15" t="s">
        <v>79</v>
      </c>
      <c r="B9" s="16"/>
      <c r="C9" s="17">
        <v>65</v>
      </c>
      <c r="D9" s="16">
        <v>1</v>
      </c>
      <c r="E9" s="18">
        <f>表2[[#This Row],[含税]]*表2[[#This Row],[数量]]</f>
        <v>65</v>
      </c>
      <c r="G9">
        <f>表2[[#This Row],[含税]]/1.12</f>
        <v>58.035714285714278</v>
      </c>
    </row>
    <row r="10" spans="1:7" x14ac:dyDescent="0.25">
      <c r="A10" s="15" t="s">
        <v>75</v>
      </c>
      <c r="B10" s="16"/>
      <c r="C10" s="17">
        <v>283.39999999999998</v>
      </c>
      <c r="D10" s="16">
        <v>1</v>
      </c>
      <c r="E10" s="18">
        <f>表2[[#This Row],[含税]]*表2[[#This Row],[数量]]</f>
        <v>283.39999999999998</v>
      </c>
      <c r="G10">
        <f>表2[[#This Row],[含税]]/1.12</f>
        <v>253.03571428571425</v>
      </c>
    </row>
    <row r="11" spans="1:7" x14ac:dyDescent="0.25">
      <c r="A11" s="15" t="s">
        <v>80</v>
      </c>
      <c r="B11" s="16"/>
      <c r="C11" s="17">
        <v>16.8</v>
      </c>
      <c r="D11" s="16">
        <v>1</v>
      </c>
      <c r="E11" s="18">
        <f>表2[[#This Row],[含税]]*表2[[#This Row],[数量]]</f>
        <v>16.8</v>
      </c>
      <c r="G11">
        <f>表2[[#This Row],[含税]]/1.12</f>
        <v>15</v>
      </c>
    </row>
    <row r="12" spans="1:7" x14ac:dyDescent="0.25">
      <c r="A12" s="15" t="s">
        <v>81</v>
      </c>
      <c r="B12" s="16"/>
      <c r="C12" s="17">
        <v>153.4</v>
      </c>
      <c r="D12" s="16">
        <v>1</v>
      </c>
      <c r="E12" s="18">
        <f>表2[[#This Row],[含税]]*表2[[#This Row],[数量]]</f>
        <v>153.4</v>
      </c>
      <c r="G12">
        <f>表2[[#This Row],[含税]]/1.12</f>
        <v>136.96428571428569</v>
      </c>
    </row>
    <row r="13" spans="1:7" x14ac:dyDescent="0.25">
      <c r="A13" s="15" t="s">
        <v>82</v>
      </c>
      <c r="B13" s="16">
        <v>313</v>
      </c>
      <c r="C13" s="17">
        <f>表2[[#This Row],[单价(不含税)]]*1.12</f>
        <v>350.56000000000006</v>
      </c>
      <c r="D13" s="16">
        <v>1</v>
      </c>
      <c r="E13" s="18">
        <f>表2[[#This Row],[含税]]*表2[[#This Row],[数量]]</f>
        <v>350.56000000000006</v>
      </c>
    </row>
    <row r="14" spans="1:7" x14ac:dyDescent="0.25">
      <c r="A14" s="15" t="s">
        <v>83</v>
      </c>
      <c r="B14" s="16">
        <v>27</v>
      </c>
      <c r="C14" s="17">
        <f>表2[[#This Row],[单价(不含税)]]*1.12</f>
        <v>30.240000000000002</v>
      </c>
      <c r="D14" s="16">
        <v>2</v>
      </c>
      <c r="E14" s="18">
        <f>表2[[#This Row],[含税]]*表2[[#This Row],[数量]]</f>
        <v>60.480000000000004</v>
      </c>
    </row>
    <row r="15" spans="1:7" x14ac:dyDescent="0.25">
      <c r="A15" s="15" t="s">
        <v>84</v>
      </c>
      <c r="B15" s="16">
        <v>33</v>
      </c>
      <c r="C15" s="17">
        <f>表2[[#This Row],[单价(不含税)]]*1.12</f>
        <v>36.96</v>
      </c>
      <c r="D15" s="16">
        <v>2</v>
      </c>
      <c r="E15" s="18">
        <f>表2[[#This Row],[含税]]*表2[[#This Row],[数量]]</f>
        <v>73.92</v>
      </c>
    </row>
    <row r="16" spans="1:7" x14ac:dyDescent="0.25">
      <c r="A16" s="15" t="s">
        <v>61</v>
      </c>
      <c r="B16" s="16">
        <v>76</v>
      </c>
      <c r="C16" s="17">
        <f>表2[[#This Row],[单价(不含税)]]*1.12</f>
        <v>85.12</v>
      </c>
      <c r="D16" s="16">
        <v>2</v>
      </c>
      <c r="E16" s="18">
        <f>表2[[#This Row],[含税]]*表2[[#This Row],[数量]]</f>
        <v>170.24</v>
      </c>
    </row>
    <row r="17" spans="1:5" x14ac:dyDescent="0.25">
      <c r="A17" s="15" t="s">
        <v>85</v>
      </c>
      <c r="B17" s="16"/>
      <c r="C17" s="17">
        <v>78.400000000000006</v>
      </c>
      <c r="D17" s="16">
        <v>1</v>
      </c>
      <c r="E17" s="18">
        <f>表2[[#This Row],[含税]]*表2[[#This Row],[数量]]</f>
        <v>78.400000000000006</v>
      </c>
    </row>
    <row r="18" spans="1:5" x14ac:dyDescent="0.25">
      <c r="A18" s="15" t="s">
        <v>86</v>
      </c>
      <c r="B18" s="16"/>
      <c r="C18" s="17">
        <v>172.5</v>
      </c>
      <c r="D18" s="16">
        <v>1</v>
      </c>
      <c r="E18" s="18">
        <f>表2[[#This Row],[含税]]*表2[[#This Row],[数量]]</f>
        <v>172.5</v>
      </c>
    </row>
    <row r="19" spans="1:5" x14ac:dyDescent="0.25">
      <c r="A19" s="19" t="s">
        <v>68</v>
      </c>
      <c r="B19" s="20"/>
      <c r="C19" s="21">
        <v>268.8</v>
      </c>
      <c r="D19" s="20">
        <v>1</v>
      </c>
      <c r="E19" s="22">
        <f>表2[[#This Row],[含税]]*表2[[#This Row],[数量]]</f>
        <v>268.8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4" sqref="A14"/>
    </sheetView>
  </sheetViews>
  <sheetFormatPr defaultRowHeight="14.4" x14ac:dyDescent="0.25"/>
  <cols>
    <col min="1" max="1" width="14" customWidth="1"/>
    <col min="2" max="2" width="17.21875" customWidth="1"/>
  </cols>
  <sheetData>
    <row r="1" spans="1:4" x14ac:dyDescent="0.25">
      <c r="B1" t="s">
        <v>11</v>
      </c>
      <c r="C1" t="s">
        <v>9</v>
      </c>
      <c r="D1" t="s">
        <v>12</v>
      </c>
    </row>
    <row r="2" spans="1:4" x14ac:dyDescent="0.25">
      <c r="A2" t="s">
        <v>0</v>
      </c>
      <c r="B2">
        <v>175.5</v>
      </c>
      <c r="C2">
        <v>8</v>
      </c>
      <c r="D2">
        <f>B2*C2</f>
        <v>1404</v>
      </c>
    </row>
    <row r="3" spans="1:4" x14ac:dyDescent="0.25">
      <c r="A3" t="s">
        <v>1</v>
      </c>
      <c r="B3">
        <v>141.6</v>
      </c>
      <c r="C3">
        <v>10</v>
      </c>
      <c r="D3">
        <f t="shared" ref="D3:D10" si="0">B3*C3</f>
        <v>1416</v>
      </c>
    </row>
    <row r="4" spans="1:4" x14ac:dyDescent="0.25">
      <c r="A4" t="s">
        <v>2</v>
      </c>
      <c r="B4">
        <v>93.6</v>
      </c>
      <c r="C4">
        <v>8</v>
      </c>
      <c r="D4">
        <f t="shared" si="0"/>
        <v>748.8</v>
      </c>
    </row>
    <row r="5" spans="1:4" x14ac:dyDescent="0.25">
      <c r="A5" t="s">
        <v>3</v>
      </c>
      <c r="B5">
        <v>70.199999999999989</v>
      </c>
      <c r="C5">
        <v>8</v>
      </c>
      <c r="D5">
        <f t="shared" si="0"/>
        <v>561.59999999999991</v>
      </c>
    </row>
    <row r="6" spans="1:4" x14ac:dyDescent="0.25">
      <c r="A6" t="s">
        <v>4</v>
      </c>
      <c r="B6">
        <v>105.3</v>
      </c>
      <c r="C6">
        <v>8</v>
      </c>
      <c r="D6">
        <f t="shared" si="0"/>
        <v>842.4</v>
      </c>
    </row>
    <row r="7" spans="1:4" x14ac:dyDescent="0.25">
      <c r="A7" t="s">
        <v>5</v>
      </c>
      <c r="B7">
        <v>175.5</v>
      </c>
      <c r="C7">
        <v>8</v>
      </c>
      <c r="D7">
        <f t="shared" si="0"/>
        <v>1404</v>
      </c>
    </row>
    <row r="8" spans="1:4" x14ac:dyDescent="0.25">
      <c r="A8" t="s">
        <v>6</v>
      </c>
      <c r="B8">
        <v>58.5</v>
      </c>
      <c r="C8">
        <v>8</v>
      </c>
      <c r="D8">
        <f t="shared" si="0"/>
        <v>468</v>
      </c>
    </row>
    <row r="9" spans="1:4" x14ac:dyDescent="0.25">
      <c r="A9" t="s">
        <v>7</v>
      </c>
      <c r="B9">
        <v>58.5</v>
      </c>
      <c r="C9">
        <v>8</v>
      </c>
      <c r="D9">
        <f t="shared" si="0"/>
        <v>468</v>
      </c>
    </row>
    <row r="10" spans="1:4" x14ac:dyDescent="0.25">
      <c r="A10" t="s">
        <v>8</v>
      </c>
      <c r="B10">
        <v>11.7</v>
      </c>
      <c r="C10">
        <v>16</v>
      </c>
      <c r="D10">
        <f t="shared" si="0"/>
        <v>187.2</v>
      </c>
    </row>
    <row r="11" spans="1:4" x14ac:dyDescent="0.25">
      <c r="A11" t="s">
        <v>10</v>
      </c>
      <c r="D11">
        <f>SUM(D2:D10)</f>
        <v>7499.9999999999991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4" workbookViewId="0">
      <selection activeCell="B11" sqref="B11"/>
    </sheetView>
  </sheetViews>
  <sheetFormatPr defaultRowHeight="14.4" x14ac:dyDescent="0.25"/>
  <sheetData>
    <row r="1" spans="1:2" x14ac:dyDescent="0.25">
      <c r="A1" t="s">
        <v>13</v>
      </c>
      <c r="B1">
        <v>1236</v>
      </c>
    </row>
    <row r="2" spans="1:2" x14ac:dyDescent="0.25">
      <c r="A2" t="s">
        <v>14</v>
      </c>
      <c r="B2">
        <v>330</v>
      </c>
    </row>
    <row r="3" spans="1:2" x14ac:dyDescent="0.25">
      <c r="A3" t="s">
        <v>15</v>
      </c>
      <c r="B3">
        <v>430</v>
      </c>
    </row>
    <row r="4" spans="1:2" x14ac:dyDescent="0.25">
      <c r="A4" t="s">
        <v>44</v>
      </c>
      <c r="B4">
        <v>840</v>
      </c>
    </row>
    <row r="5" spans="1:2" x14ac:dyDescent="0.25">
      <c r="A5" t="s">
        <v>45</v>
      </c>
      <c r="B5">
        <v>800</v>
      </c>
    </row>
    <row r="6" spans="1:2" x14ac:dyDescent="0.25">
      <c r="A6" t="s">
        <v>46</v>
      </c>
      <c r="B6">
        <v>515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:A18"/>
    </sheetView>
  </sheetViews>
  <sheetFormatPr defaultRowHeight="14.4" x14ac:dyDescent="0.25"/>
  <sheetData>
    <row r="1" spans="1:2" ht="15" thickBot="1" x14ac:dyDescent="0.3">
      <c r="A1" s="23">
        <v>4121.6000000000004</v>
      </c>
      <c r="B1" s="24"/>
    </row>
    <row r="2" spans="1:2" ht="15" thickBot="1" x14ac:dyDescent="0.3">
      <c r="A2" s="25">
        <v>9811.2000000000007</v>
      </c>
      <c r="B2" s="26"/>
    </row>
    <row r="3" spans="1:2" ht="15" thickBot="1" x14ac:dyDescent="0.3">
      <c r="A3" s="25">
        <v>3897.6</v>
      </c>
      <c r="B3" s="26"/>
    </row>
    <row r="4" spans="1:2" ht="15" thickBot="1" x14ac:dyDescent="0.3">
      <c r="A4" s="25">
        <v>336</v>
      </c>
      <c r="B4" s="26"/>
    </row>
    <row r="5" spans="1:2" ht="15" thickBot="1" x14ac:dyDescent="0.3">
      <c r="A5" s="25">
        <v>560</v>
      </c>
      <c r="B5" s="26"/>
    </row>
    <row r="6" spans="1:2" ht="15" thickBot="1" x14ac:dyDescent="0.3">
      <c r="A6" s="25">
        <v>87.8</v>
      </c>
      <c r="B6" s="26"/>
    </row>
    <row r="7" spans="1:2" ht="15" thickBot="1" x14ac:dyDescent="0.3">
      <c r="A7" s="25">
        <v>336</v>
      </c>
      <c r="B7" s="26"/>
    </row>
    <row r="8" spans="1:2" ht="15" thickBot="1" x14ac:dyDescent="0.3">
      <c r="A8" s="25">
        <v>65</v>
      </c>
      <c r="B8" s="26"/>
    </row>
    <row r="9" spans="1:2" ht="15" thickBot="1" x14ac:dyDescent="0.3">
      <c r="A9" s="25">
        <v>283.39999999999998</v>
      </c>
      <c r="B9" s="26"/>
    </row>
    <row r="10" spans="1:2" ht="15" thickBot="1" x14ac:dyDescent="0.3">
      <c r="A10" s="25">
        <v>16.8</v>
      </c>
      <c r="B10" s="26"/>
    </row>
    <row r="11" spans="1:2" ht="15" thickBot="1" x14ac:dyDescent="0.3">
      <c r="A11" s="25">
        <v>153.4</v>
      </c>
      <c r="B11" s="26"/>
    </row>
    <row r="12" spans="1:2" ht="15" thickBot="1" x14ac:dyDescent="0.3">
      <c r="A12" s="25">
        <v>350.6</v>
      </c>
      <c r="B12" s="26"/>
    </row>
    <row r="13" spans="1:2" ht="15" thickBot="1" x14ac:dyDescent="0.3">
      <c r="A13" s="25">
        <v>60.5</v>
      </c>
      <c r="B13" s="26"/>
    </row>
    <row r="14" spans="1:2" ht="15" thickBot="1" x14ac:dyDescent="0.3">
      <c r="A14" s="25">
        <v>73.900000000000006</v>
      </c>
      <c r="B14" s="26"/>
    </row>
    <row r="15" spans="1:2" ht="15" thickBot="1" x14ac:dyDescent="0.3">
      <c r="A15" s="25">
        <v>170.2</v>
      </c>
      <c r="B15" s="26"/>
    </row>
    <row r="16" spans="1:2" ht="15" thickBot="1" x14ac:dyDescent="0.3">
      <c r="A16" s="25">
        <v>78.400000000000006</v>
      </c>
      <c r="B16" s="26"/>
    </row>
    <row r="17" spans="1:2" ht="15" thickBot="1" x14ac:dyDescent="0.3">
      <c r="A17" s="25">
        <v>172.5</v>
      </c>
      <c r="B17" s="26"/>
    </row>
    <row r="18" spans="1:2" ht="15" thickBot="1" x14ac:dyDescent="0.3">
      <c r="A18" s="25">
        <v>268.8</v>
      </c>
      <c r="B18" s="2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</vt:lpstr>
      <vt:lpstr>4</vt:lpstr>
      <vt:lpstr>3</vt:lpstr>
      <vt:lpstr>1</vt:lpstr>
      <vt:lpstr>2</vt:lpstr>
      <vt:lpstr>以前的主动带球</vt:lpstr>
      <vt:lpstr>Sheet3</vt:lpstr>
      <vt:lpstr>Sheet2</vt:lpstr>
    </vt:vector>
  </TitlesOfParts>
  <Company>Nubot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Hicom</dc:creator>
  <cp:lastModifiedBy>Kaihong.HUANG</cp:lastModifiedBy>
  <dcterms:created xsi:type="dcterms:W3CDTF">2013-05-05T23:45:49Z</dcterms:created>
  <dcterms:modified xsi:type="dcterms:W3CDTF">2015-03-15T21:31:53Z</dcterms:modified>
</cp:coreProperties>
</file>