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chael.VanGaalen\Documents\Fuel Price Quotes\"/>
    </mc:Choice>
  </mc:AlternateContent>
  <bookViews>
    <workbookView xWindow="2775" yWindow="105" windowWidth="14520" windowHeight="7935" tabRatio="855" firstSheet="1" activeTab="1"/>
  </bookViews>
  <sheets>
    <sheet name="Customer Set Up - Existing" sheetId="59" state="hidden" r:id="rId1"/>
    <sheet name="LOAD SUMMARY" sheetId="60" r:id="rId2"/>
    <sheet name="JDE LOADSHEETS" sheetId="50" r:id="rId3"/>
    <sheet name="AccMgr Email" sheetId="61" r:id="rId4"/>
    <sheet name="Static" sheetId="32" state="hidden" r:id="rId5"/>
  </sheets>
  <externalReferences>
    <externalReference r:id="rId6"/>
  </externalReferences>
  <definedNames>
    <definedName name="Adelaide_Marine">Static!$T$57:$W$57</definedName>
    <definedName name="Brisbane">Static!$T$29:$W$29</definedName>
    <definedName name="Brisbane_Marine">Static!$T$58:$W$58</definedName>
    <definedName name="Broome_Marine">Static!$T$59:$W$59</definedName>
    <definedName name="Cairns_Marine">Static!$T$60:$W$60</definedName>
    <definedName name="Class_of_Business" localSheetId="0">[1]Static!$G$76:$G$82</definedName>
    <definedName name="Class_of_Business">Static!$G$76:$G$82</definedName>
    <definedName name="Credit_Recovery_for_TCI" localSheetId="0">[1]Static!$Q$38:$Q$39</definedName>
    <definedName name="Credit_Recovery_for_TCI">Static!$Q$38:$Q$39</definedName>
    <definedName name="Darwin_Marine">Static!$T$62:$W$62</definedName>
    <definedName name="DD_CreditTerms" localSheetId="0">[1]Static!$G$58:$G$71</definedName>
    <definedName name="DD_CreditTerms" localSheetId="2">Static!$G$58:$G$71</definedName>
    <definedName name="DD_CreditTerms">Static!$G$58:$G$71</definedName>
    <definedName name="Esperance">Static!$T$37:$W$37</definedName>
    <definedName name="Geraldton_Marine">Static!$T$67:$W$67</definedName>
    <definedName name="Gladstone_Marine">Static!$T$68:$W$68</definedName>
    <definedName name="King_Bay_Marine">Static!$T$76:$X$76</definedName>
    <definedName name="Melbourne_Marine">Static!$T$71:$W$71</definedName>
    <definedName name="Perth">Static!$T$45:$W$45</definedName>
    <definedName name="Perth_Marine">Static!$T$65:$W$65</definedName>
    <definedName name="Plant_Code" localSheetId="2">Static!$H$28:$H$50</definedName>
    <definedName name="Plant_Code">Static!$H$28:$H$50</definedName>
    <definedName name="_xlnm.Print_Area" localSheetId="2">'JDE LOADSHEETS'!$A$1:$W$21</definedName>
    <definedName name="ProdCode_91" localSheetId="2">Static!$Q$5:$Q$15</definedName>
    <definedName name="ProdCode_91">Static!$Q$10:$Q$15</definedName>
    <definedName name="ProdCode_95" localSheetId="0">[1]Static!#REF!</definedName>
    <definedName name="ProdCode_95" localSheetId="2">Static!$S$5:$S$15</definedName>
    <definedName name="ProdCode_95">Static!#REF!</definedName>
    <definedName name="ProdCode_98" localSheetId="2">Static!$U$5:$U$15</definedName>
    <definedName name="ProdCode_98">Static!$S$13:$S$16</definedName>
    <definedName name="ProdCode_Diesel" localSheetId="2">Static!$H$5:$H$14</definedName>
    <definedName name="ProdCode_Diesel">Static!$H$5:$H$12</definedName>
    <definedName name="ProdCode_DieselExtra" localSheetId="2">Static!$J$5:$J$15</definedName>
    <definedName name="ProdCode_DieselExtra">Static!$J$5:$J$12</definedName>
    <definedName name="ProdCode_E10" localSheetId="2">Static!$W$5:$W$15</definedName>
    <definedName name="ProdCode_E10">Static!$W$5:$W$15</definedName>
    <definedName name="Product_List" localSheetId="0">[1]Static!$Q$27:$Q$34</definedName>
    <definedName name="Product_List">Static!$Q$27:$Q$34</definedName>
    <definedName name="ProductList">Static!$Q$27:$Q$33</definedName>
    <definedName name="Reseller" localSheetId="0">[1]Static!$Q$41:$Q$43</definedName>
    <definedName name="Reseller">Static!$Q$41:$Q$43</definedName>
    <definedName name="Select_for_Diesel_Extra" localSheetId="0">[1]Static!$Q$47:$Q$50</definedName>
    <definedName name="Select_for_Diesel_Extra">Static!$Q$47:$Q$50</definedName>
    <definedName name="Sydney_Marine">Static!$T$75:$W$75</definedName>
    <definedName name="Terminal_List" localSheetId="0">[1]Static!$S$27:$S$53</definedName>
    <definedName name="Terminal_List">Static!$S$27:$S$53</definedName>
    <definedName name="Townsville">Static!$T$49:$W$49</definedName>
    <definedName name="Townsville_Marine">Static!$T$76:$W$76</definedName>
    <definedName name="Weipa_Marine">Static!$T$77:$W$77</definedName>
  </definedNames>
  <calcPr calcId="162913"/>
</workbook>
</file>

<file path=xl/calcChain.xml><?xml version="1.0" encoding="utf-8"?>
<calcChain xmlns="http://schemas.openxmlformats.org/spreadsheetml/2006/main">
  <c r="M71" i="50" l="1"/>
  <c r="M70" i="50"/>
  <c r="M69" i="50"/>
  <c r="M68" i="50"/>
  <c r="M67" i="50"/>
  <c r="M66" i="50"/>
  <c r="M65" i="50"/>
  <c r="M64" i="50"/>
  <c r="M63" i="50"/>
  <c r="M62" i="50"/>
  <c r="M61" i="50"/>
  <c r="M60" i="50"/>
  <c r="M59" i="50"/>
  <c r="M58" i="50"/>
  <c r="M57" i="50"/>
  <c r="M56" i="50"/>
  <c r="M55" i="50"/>
  <c r="M54" i="50"/>
  <c r="M53" i="50"/>
  <c r="M52" i="50"/>
  <c r="M51" i="50"/>
  <c r="H52" i="50"/>
  <c r="H53" i="50"/>
  <c r="H54" i="50"/>
  <c r="H55" i="50"/>
  <c r="H56" i="50"/>
  <c r="H57" i="50"/>
  <c r="H58" i="50"/>
  <c r="H59" i="50"/>
  <c r="H60" i="50"/>
  <c r="H61" i="50"/>
  <c r="H62" i="50"/>
  <c r="H63" i="50"/>
  <c r="H64" i="50"/>
  <c r="H65" i="50"/>
  <c r="H66" i="50"/>
  <c r="H67" i="50"/>
  <c r="H68" i="50"/>
  <c r="H69" i="50"/>
  <c r="H70" i="50"/>
  <c r="H71" i="50"/>
  <c r="H51" i="50"/>
  <c r="Z71" i="50"/>
  <c r="Z70" i="50"/>
  <c r="Z69" i="50"/>
  <c r="Z68" i="50"/>
  <c r="Z67" i="50"/>
  <c r="Z66" i="50"/>
  <c r="Z65" i="50"/>
  <c r="Z64" i="50"/>
  <c r="Z63" i="50"/>
  <c r="Z62" i="50"/>
  <c r="Z61" i="50"/>
  <c r="Z60" i="50"/>
  <c r="Z59" i="50"/>
  <c r="Z58" i="50"/>
  <c r="Z57" i="50"/>
  <c r="Z56" i="50"/>
  <c r="Z55" i="50"/>
  <c r="Z54" i="50"/>
  <c r="Z53" i="50"/>
  <c r="Z52" i="50"/>
  <c r="Z51" i="50"/>
  <c r="Y71" i="50"/>
  <c r="Y70" i="50"/>
  <c r="Y69" i="50"/>
  <c r="Y68" i="50"/>
  <c r="Y67" i="50"/>
  <c r="Y66" i="50"/>
  <c r="Y65" i="50"/>
  <c r="Y64" i="50"/>
  <c r="Y63" i="50"/>
  <c r="Y62" i="50"/>
  <c r="Y61" i="50"/>
  <c r="Y60" i="50"/>
  <c r="Y59" i="50"/>
  <c r="Y58" i="50"/>
  <c r="Y57" i="50"/>
  <c r="Y56" i="50"/>
  <c r="Y55" i="50"/>
  <c r="Y54" i="50"/>
  <c r="Y53" i="50"/>
  <c r="Y52" i="50"/>
  <c r="Y51" i="50"/>
  <c r="X71" i="50"/>
  <c r="X70" i="50"/>
  <c r="X69" i="50"/>
  <c r="X68" i="50"/>
  <c r="X67" i="50"/>
  <c r="X66" i="50"/>
  <c r="X65" i="50"/>
  <c r="X64" i="50"/>
  <c r="X63" i="50"/>
  <c r="X62" i="50"/>
  <c r="X61" i="50"/>
  <c r="X59" i="50"/>
  <c r="X58" i="50"/>
  <c r="X57" i="50"/>
  <c r="X56" i="50"/>
  <c r="X55" i="50"/>
  <c r="X54" i="50"/>
  <c r="X53" i="50"/>
  <c r="X52" i="50"/>
  <c r="X51" i="50"/>
  <c r="W71" i="50"/>
  <c r="W70" i="50"/>
  <c r="W69" i="50"/>
  <c r="W68" i="50"/>
  <c r="W67" i="50"/>
  <c r="W66" i="50"/>
  <c r="W65" i="50"/>
  <c r="W64" i="50"/>
  <c r="W63" i="50"/>
  <c r="W62" i="50"/>
  <c r="W61" i="50"/>
  <c r="W60" i="50"/>
  <c r="W59" i="50"/>
  <c r="W58" i="50"/>
  <c r="W57" i="50"/>
  <c r="W56" i="50"/>
  <c r="W55" i="50"/>
  <c r="W54" i="50"/>
  <c r="W53" i="50"/>
  <c r="W52" i="50"/>
  <c r="W51" i="50"/>
  <c r="P71" i="50"/>
  <c r="P70" i="50"/>
  <c r="P69" i="50"/>
  <c r="P68" i="50"/>
  <c r="P67" i="50"/>
  <c r="P66" i="50"/>
  <c r="P65" i="50"/>
  <c r="P64" i="50"/>
  <c r="P63" i="50"/>
  <c r="P62" i="50"/>
  <c r="P61" i="50"/>
  <c r="P60" i="50"/>
  <c r="P59" i="50"/>
  <c r="P58" i="50"/>
  <c r="P57" i="50"/>
  <c r="P56" i="50"/>
  <c r="P55" i="50"/>
  <c r="P54" i="50"/>
  <c r="P53" i="50"/>
  <c r="P52" i="50"/>
  <c r="P51" i="50"/>
  <c r="Q71" i="50"/>
  <c r="Q70" i="50"/>
  <c r="Q69" i="50"/>
  <c r="Q68" i="50"/>
  <c r="Q67" i="50"/>
  <c r="Q66" i="50"/>
  <c r="Q65" i="50"/>
  <c r="Q64" i="50"/>
  <c r="Q63" i="50"/>
  <c r="Q62" i="50"/>
  <c r="Q61" i="50"/>
  <c r="Q60" i="50"/>
  <c r="Q59" i="50"/>
  <c r="Q58" i="50"/>
  <c r="Q57" i="50"/>
  <c r="Q56" i="50"/>
  <c r="Q55" i="50"/>
  <c r="Q54" i="50"/>
  <c r="Q53" i="50"/>
  <c r="Q52" i="50"/>
  <c r="Q51" i="50"/>
  <c r="O71" i="50"/>
  <c r="O70" i="50"/>
  <c r="O69" i="50"/>
  <c r="O68" i="50"/>
  <c r="O67" i="50"/>
  <c r="O66" i="50"/>
  <c r="O65" i="50"/>
  <c r="O64" i="50"/>
  <c r="O63" i="50"/>
  <c r="O62" i="50"/>
  <c r="O61" i="50"/>
  <c r="O60" i="50"/>
  <c r="O59" i="50"/>
  <c r="O58" i="50"/>
  <c r="O57" i="50"/>
  <c r="O56" i="50"/>
  <c r="O55" i="50"/>
  <c r="O54" i="50"/>
  <c r="O53" i="50"/>
  <c r="O52" i="50"/>
  <c r="O51" i="50"/>
  <c r="L71" i="50"/>
  <c r="L70" i="50"/>
  <c r="L69" i="50"/>
  <c r="L68" i="50"/>
  <c r="L67" i="50"/>
  <c r="L66" i="50"/>
  <c r="L65" i="50"/>
  <c r="L64" i="50"/>
  <c r="L63" i="50"/>
  <c r="L62" i="50"/>
  <c r="L61" i="50"/>
  <c r="L60" i="50"/>
  <c r="L59" i="50"/>
  <c r="L58" i="50"/>
  <c r="L57" i="50"/>
  <c r="L56" i="50"/>
  <c r="L55" i="50"/>
  <c r="L54" i="50"/>
  <c r="L53" i="50"/>
  <c r="L52" i="50"/>
  <c r="L51" i="50"/>
  <c r="I71" i="50"/>
  <c r="I70" i="50"/>
  <c r="I69" i="50"/>
  <c r="I68" i="50"/>
  <c r="I67" i="50"/>
  <c r="I66" i="50"/>
  <c r="I65" i="50"/>
  <c r="I64" i="50"/>
  <c r="I63" i="50"/>
  <c r="I62" i="50"/>
  <c r="I61" i="50"/>
  <c r="I60" i="50"/>
  <c r="I59" i="50"/>
  <c r="I58" i="50"/>
  <c r="I57" i="50"/>
  <c r="I56" i="50"/>
  <c r="I55" i="50"/>
  <c r="I54" i="50"/>
  <c r="I53" i="50"/>
  <c r="I52" i="50"/>
  <c r="I51" i="50"/>
  <c r="G71" i="50"/>
  <c r="G70" i="50"/>
  <c r="G69" i="50"/>
  <c r="G68" i="50"/>
  <c r="G67" i="50"/>
  <c r="G66" i="50"/>
  <c r="G65" i="50"/>
  <c r="G64" i="50"/>
  <c r="G63" i="50"/>
  <c r="G62" i="50"/>
  <c r="G61" i="50"/>
  <c r="G60" i="50"/>
  <c r="G59" i="50"/>
  <c r="G58" i="50"/>
  <c r="G57" i="50"/>
  <c r="G56" i="50"/>
  <c r="G55" i="50"/>
  <c r="G54" i="50"/>
  <c r="G53" i="50"/>
  <c r="G52" i="50"/>
  <c r="G51" i="50"/>
  <c r="F46" i="50"/>
  <c r="F45" i="50"/>
  <c r="F44" i="50"/>
  <c r="F43" i="50"/>
  <c r="F42" i="50"/>
  <c r="F41" i="50"/>
  <c r="F40" i="50"/>
  <c r="F39" i="50"/>
  <c r="F38" i="50"/>
  <c r="F37" i="50"/>
  <c r="F36" i="50"/>
  <c r="F35" i="50"/>
  <c r="F34" i="50"/>
  <c r="F32" i="50"/>
  <c r="F31" i="50"/>
  <c r="F30" i="50"/>
  <c r="F29" i="50"/>
  <c r="F28" i="50"/>
  <c r="F27" i="50"/>
  <c r="F26" i="50"/>
  <c r="F33" i="50"/>
  <c r="Z46" i="50"/>
  <c r="Z45" i="50"/>
  <c r="Z44" i="50"/>
  <c r="Z43" i="50"/>
  <c r="Z42" i="50"/>
  <c r="Z41" i="50"/>
  <c r="Z40" i="50"/>
  <c r="Z39" i="50"/>
  <c r="Z38" i="50"/>
  <c r="Z37" i="50"/>
  <c r="Z36" i="50"/>
  <c r="Z31" i="50"/>
  <c r="Z30" i="50"/>
  <c r="Z29" i="50"/>
  <c r="Y46" i="50"/>
  <c r="S46" i="50"/>
  <c r="R46" i="50"/>
  <c r="Q46" i="50"/>
  <c r="O46" i="50"/>
  <c r="N46" i="50"/>
  <c r="K46" i="50"/>
  <c r="J46" i="50"/>
  <c r="I46" i="50"/>
  <c r="Y45" i="50"/>
  <c r="S45" i="50"/>
  <c r="R45" i="50"/>
  <c r="Q45" i="50"/>
  <c r="O45" i="50"/>
  <c r="N45" i="50"/>
  <c r="K45" i="50"/>
  <c r="J45" i="50"/>
  <c r="I45" i="50"/>
  <c r="Y44" i="50"/>
  <c r="S44" i="50"/>
  <c r="R44" i="50"/>
  <c r="Q44" i="50"/>
  <c r="O44" i="50"/>
  <c r="N44" i="50"/>
  <c r="K44" i="50"/>
  <c r="J44" i="50"/>
  <c r="I44" i="50"/>
  <c r="Y43" i="50"/>
  <c r="S43" i="50"/>
  <c r="R43" i="50"/>
  <c r="Q43" i="50"/>
  <c r="O43" i="50"/>
  <c r="N43" i="50"/>
  <c r="K43" i="50"/>
  <c r="J43" i="50"/>
  <c r="I43" i="50"/>
  <c r="Y42" i="50"/>
  <c r="S42" i="50"/>
  <c r="R42" i="50"/>
  <c r="Q42" i="50"/>
  <c r="O42" i="50"/>
  <c r="N42" i="50"/>
  <c r="K42" i="50"/>
  <c r="J42" i="50"/>
  <c r="I42" i="50"/>
  <c r="Y41" i="50"/>
  <c r="S41" i="50"/>
  <c r="R41" i="50"/>
  <c r="Q41" i="50"/>
  <c r="O41" i="50"/>
  <c r="N41" i="50"/>
  <c r="K41" i="50"/>
  <c r="J41" i="50"/>
  <c r="I41" i="50"/>
  <c r="Y40" i="50"/>
  <c r="S40" i="50"/>
  <c r="R40" i="50"/>
  <c r="Q40" i="50"/>
  <c r="O40" i="50"/>
  <c r="N40" i="50"/>
  <c r="K40" i="50"/>
  <c r="J40" i="50"/>
  <c r="I40" i="50"/>
  <c r="Y39" i="50"/>
  <c r="S39" i="50"/>
  <c r="R39" i="50"/>
  <c r="Q39" i="50"/>
  <c r="O39" i="50"/>
  <c r="N39" i="50"/>
  <c r="K39" i="50"/>
  <c r="J39" i="50"/>
  <c r="I39" i="50"/>
  <c r="Y38" i="50"/>
  <c r="S38" i="50"/>
  <c r="R38" i="50"/>
  <c r="Q38" i="50"/>
  <c r="O38" i="50"/>
  <c r="N38" i="50"/>
  <c r="K38" i="50"/>
  <c r="J38" i="50"/>
  <c r="I38" i="50"/>
  <c r="Y37" i="50"/>
  <c r="S37" i="50"/>
  <c r="R37" i="50"/>
  <c r="Q37" i="50"/>
  <c r="O37" i="50"/>
  <c r="N37" i="50"/>
  <c r="K37" i="50"/>
  <c r="J37" i="50"/>
  <c r="I37" i="50"/>
  <c r="Y36" i="50"/>
  <c r="S36" i="50"/>
  <c r="R36" i="50"/>
  <c r="Q36" i="50"/>
  <c r="O36" i="50"/>
  <c r="N36" i="50"/>
  <c r="K36" i="50"/>
  <c r="J36" i="50"/>
  <c r="I36" i="50"/>
  <c r="Y35" i="50"/>
  <c r="S35" i="50"/>
  <c r="R35" i="50"/>
  <c r="Q35" i="50"/>
  <c r="O35" i="50"/>
  <c r="N35" i="50"/>
  <c r="K35" i="50"/>
  <c r="J35" i="50"/>
  <c r="I35" i="50"/>
  <c r="Y34" i="50"/>
  <c r="S34" i="50"/>
  <c r="R34" i="50"/>
  <c r="Q34" i="50"/>
  <c r="O34" i="50"/>
  <c r="N34" i="50"/>
  <c r="K34" i="50"/>
  <c r="J34" i="50"/>
  <c r="I34" i="50"/>
  <c r="Y33" i="50"/>
  <c r="S33" i="50"/>
  <c r="R33" i="50"/>
  <c r="Q33" i="50"/>
  <c r="O33" i="50"/>
  <c r="N33" i="50"/>
  <c r="K33" i="50"/>
  <c r="J33" i="50"/>
  <c r="I33" i="50"/>
  <c r="Y32" i="50"/>
  <c r="S32" i="50"/>
  <c r="R32" i="50"/>
  <c r="Q32" i="50"/>
  <c r="O32" i="50"/>
  <c r="N32" i="50"/>
  <c r="K32" i="50"/>
  <c r="J32" i="50"/>
  <c r="I32" i="50"/>
  <c r="Y31" i="50"/>
  <c r="S31" i="50"/>
  <c r="R31" i="50"/>
  <c r="Q31" i="50"/>
  <c r="O31" i="50"/>
  <c r="N31" i="50"/>
  <c r="K31" i="50"/>
  <c r="J31" i="50"/>
  <c r="I31" i="50"/>
  <c r="Y30" i="50"/>
  <c r="S30" i="50"/>
  <c r="R30" i="50"/>
  <c r="Q30" i="50"/>
  <c r="O30" i="50"/>
  <c r="N30" i="50"/>
  <c r="K30" i="50"/>
  <c r="J30" i="50"/>
  <c r="I30" i="50"/>
  <c r="Y29" i="50"/>
  <c r="S29" i="50"/>
  <c r="R29" i="50"/>
  <c r="Q29" i="50"/>
  <c r="O29" i="50"/>
  <c r="N29" i="50"/>
  <c r="K29" i="50"/>
  <c r="J29" i="50"/>
  <c r="I29" i="50"/>
  <c r="Y28" i="50"/>
  <c r="S28" i="50"/>
  <c r="R28" i="50"/>
  <c r="Q28" i="50"/>
  <c r="O28" i="50"/>
  <c r="N28" i="50"/>
  <c r="K28" i="50"/>
  <c r="J28" i="50"/>
  <c r="I28" i="50"/>
  <c r="Y27" i="50"/>
  <c r="S27" i="50"/>
  <c r="R27" i="50"/>
  <c r="Q27" i="50"/>
  <c r="O27" i="50"/>
  <c r="N27" i="50"/>
  <c r="K27" i="50"/>
  <c r="J27" i="50"/>
  <c r="I27" i="50"/>
  <c r="Y26" i="50"/>
  <c r="S26" i="50"/>
  <c r="R26" i="50"/>
  <c r="Q26" i="50"/>
  <c r="O26" i="50"/>
  <c r="N26" i="50"/>
  <c r="K26" i="50"/>
  <c r="J26" i="50"/>
  <c r="I26" i="50"/>
  <c r="P21" i="50"/>
  <c r="P20" i="50"/>
  <c r="P15" i="50"/>
  <c r="P14" i="50"/>
  <c r="X21" i="50"/>
  <c r="W21" i="50"/>
  <c r="Q21" i="50"/>
  <c r="O21" i="50"/>
  <c r="L21" i="50"/>
  <c r="I21" i="50"/>
  <c r="H21" i="50"/>
  <c r="G21" i="50"/>
  <c r="X20" i="50"/>
  <c r="M20" i="50"/>
  <c r="W20" i="50"/>
  <c r="Q20" i="50"/>
  <c r="O20" i="50"/>
  <c r="L20" i="50"/>
  <c r="I20" i="50"/>
  <c r="H20" i="50"/>
  <c r="G20" i="50"/>
  <c r="X15" i="50"/>
  <c r="W15" i="50"/>
  <c r="Q15" i="50"/>
  <c r="O15" i="50"/>
  <c r="L15" i="50"/>
  <c r="I15" i="50"/>
  <c r="H15" i="50"/>
  <c r="G15" i="50"/>
  <c r="X14" i="50"/>
  <c r="P9" i="50"/>
  <c r="P8" i="50"/>
  <c r="W14" i="50"/>
  <c r="Q14" i="50"/>
  <c r="O14" i="50"/>
  <c r="L14" i="50"/>
  <c r="I14" i="50"/>
  <c r="H14" i="50"/>
  <c r="G14" i="50"/>
  <c r="X9" i="50"/>
  <c r="X8" i="50"/>
  <c r="W9" i="50"/>
  <c r="W8" i="50"/>
  <c r="Q9" i="50"/>
  <c r="Q8" i="50"/>
  <c r="O9" i="50"/>
  <c r="O8" i="50"/>
  <c r="L9" i="50"/>
  <c r="L8" i="50"/>
  <c r="I9" i="50"/>
  <c r="I8" i="50"/>
  <c r="H9" i="50"/>
  <c r="H8" i="50"/>
  <c r="G9" i="50"/>
  <c r="G8" i="50"/>
  <c r="AD46" i="50"/>
  <c r="AD45" i="50"/>
  <c r="AD44" i="50"/>
  <c r="AD43" i="50"/>
  <c r="AD42" i="50"/>
  <c r="AD41" i="50"/>
  <c r="AD40" i="50"/>
  <c r="AD39" i="50"/>
  <c r="AD38" i="50"/>
  <c r="AD37" i="50"/>
  <c r="AD36" i="50"/>
  <c r="AD35" i="50"/>
  <c r="AD34" i="50"/>
  <c r="AD33" i="50"/>
  <c r="AD32" i="50"/>
  <c r="AD31" i="50"/>
  <c r="AD30" i="50"/>
  <c r="AD29" i="50"/>
  <c r="AD28" i="50"/>
  <c r="AD27" i="50"/>
  <c r="AD26" i="50"/>
  <c r="AC46" i="50"/>
  <c r="AC45" i="50"/>
  <c r="AC44" i="50"/>
  <c r="AC43" i="50"/>
  <c r="AC42" i="50"/>
  <c r="AC41" i="50"/>
  <c r="AC40" i="50"/>
  <c r="AC39" i="50"/>
  <c r="AC38" i="50"/>
  <c r="AC37" i="50"/>
  <c r="AC36" i="50"/>
  <c r="AC35" i="50"/>
  <c r="AC34" i="50"/>
  <c r="AC33" i="50"/>
  <c r="AC32" i="50"/>
  <c r="AC31" i="50"/>
  <c r="AC30" i="50"/>
  <c r="AC29" i="50"/>
  <c r="AC28" i="50"/>
  <c r="AC27" i="50"/>
  <c r="AC26" i="50"/>
  <c r="AB46" i="50"/>
  <c r="AB45" i="50"/>
  <c r="AB44" i="50"/>
  <c r="AB43" i="50"/>
  <c r="AB42" i="50"/>
  <c r="AB41" i="50"/>
  <c r="AB40" i="50"/>
  <c r="AB39" i="50"/>
  <c r="AB38" i="50"/>
  <c r="AB37" i="50"/>
  <c r="AB36" i="50"/>
  <c r="AB35" i="50"/>
  <c r="AB34" i="50"/>
  <c r="AB33" i="50"/>
  <c r="AB32" i="50"/>
  <c r="AB31" i="50"/>
  <c r="AB30" i="50"/>
  <c r="AB29" i="50"/>
  <c r="AB28" i="50"/>
  <c r="AB27" i="50"/>
  <c r="AB26" i="50"/>
  <c r="AA46" i="50"/>
  <c r="AA45" i="50"/>
  <c r="AA44" i="50"/>
  <c r="AA43" i="50"/>
  <c r="AA42" i="50"/>
  <c r="AA41" i="50"/>
  <c r="AA40" i="50"/>
  <c r="AA39" i="50"/>
  <c r="AA38" i="50"/>
  <c r="AA37" i="50"/>
  <c r="AA36" i="50"/>
  <c r="AA35" i="50"/>
  <c r="AA34" i="50"/>
  <c r="AA33" i="50"/>
  <c r="AA32" i="50"/>
  <c r="AA31" i="50"/>
  <c r="AA30" i="50"/>
  <c r="AA29" i="50"/>
  <c r="AA28" i="50"/>
  <c r="AA27" i="50"/>
  <c r="AA26" i="50"/>
  <c r="J44" i="60" l="1"/>
  <c r="J43" i="60"/>
  <c r="J42" i="60"/>
  <c r="J41" i="60"/>
  <c r="J40" i="60"/>
  <c r="J39" i="60"/>
  <c r="J38" i="60"/>
  <c r="J37" i="60"/>
  <c r="J36" i="60"/>
  <c r="J35" i="60"/>
  <c r="J34" i="60"/>
  <c r="J33" i="60"/>
  <c r="Z35" i="50" s="1"/>
  <c r="J32" i="60"/>
  <c r="Z34" i="50" s="1"/>
  <c r="J31" i="60"/>
  <c r="Z33" i="50" s="1"/>
  <c r="J30" i="60"/>
  <c r="Z32" i="50" s="1"/>
  <c r="J29" i="60"/>
  <c r="J28" i="60"/>
  <c r="J27" i="60"/>
  <c r="J26" i="60"/>
  <c r="Z28" i="50" s="1"/>
  <c r="J25" i="60"/>
  <c r="Z27" i="50" s="1"/>
  <c r="J24" i="60"/>
  <c r="Z26" i="50" s="1"/>
  <c r="H44" i="60"/>
  <c r="H43" i="60"/>
  <c r="H42" i="60"/>
  <c r="H41" i="60"/>
  <c r="H40" i="60"/>
  <c r="H39" i="60"/>
  <c r="H38" i="60"/>
  <c r="H37" i="60"/>
  <c r="H36" i="60"/>
  <c r="H35" i="60"/>
  <c r="H34" i="60"/>
  <c r="H33" i="60"/>
  <c r="X60" i="50" s="1"/>
  <c r="H32" i="60"/>
  <c r="H31" i="60"/>
  <c r="H30" i="60"/>
  <c r="H29" i="60"/>
  <c r="H28" i="60"/>
  <c r="H27" i="60"/>
  <c r="H26" i="60"/>
  <c r="H25" i="60"/>
  <c r="H24" i="60"/>
  <c r="G44" i="60" l="1"/>
  <c r="G43" i="60"/>
  <c r="G42" i="60"/>
  <c r="G41" i="60"/>
  <c r="G40" i="60"/>
  <c r="G39" i="60"/>
  <c r="G38" i="60"/>
  <c r="G37" i="60"/>
  <c r="G36" i="60"/>
  <c r="G35" i="60"/>
  <c r="G34" i="60"/>
  <c r="G33" i="60"/>
  <c r="G32" i="60"/>
  <c r="G31" i="60"/>
  <c r="G30" i="60"/>
  <c r="G29" i="60"/>
  <c r="G28" i="60"/>
  <c r="G27" i="60"/>
  <c r="G26" i="60"/>
  <c r="G25" i="60"/>
  <c r="G24" i="60"/>
  <c r="B20" i="60" l="1"/>
  <c r="M21" i="50" s="1"/>
  <c r="B19" i="60"/>
  <c r="B16" i="60"/>
  <c r="M15" i="50" s="1"/>
  <c r="B15" i="60"/>
  <c r="M14" i="50" s="1"/>
  <c r="B12" i="60"/>
  <c r="M9" i="50" s="1"/>
  <c r="B11" i="60"/>
  <c r="M8" i="50" s="1"/>
  <c r="B18" i="60"/>
  <c r="B14" i="60"/>
  <c r="B10" i="60"/>
  <c r="C65" i="32" l="1"/>
  <c r="C64" i="32"/>
  <c r="C59" i="32"/>
  <c r="C58" i="32"/>
  <c r="C61" i="32" l="1"/>
  <c r="C63" i="32" l="1"/>
</calcChain>
</file>

<file path=xl/comments1.xml><?xml version="1.0" encoding="utf-8"?>
<comments xmlns="http://schemas.openxmlformats.org/spreadsheetml/2006/main">
  <authors>
    <author>Ashley.Harris</author>
  </authors>
  <commentList>
    <comment ref="J11" authorId="0" shapeId="0">
      <text>
        <r>
          <rPr>
            <b/>
            <sz val="9"/>
            <color indexed="81"/>
            <rFont val="Tahoma"/>
            <family val="2"/>
          </rPr>
          <t>Ashley.Harris:</t>
        </r>
        <r>
          <rPr>
            <sz val="9"/>
            <color indexed="81"/>
            <rFont val="Tahoma"/>
            <family val="2"/>
          </rPr>
          <t xml:space="preserve">
DO Customer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>Ashley.Harris:</t>
        </r>
        <r>
          <rPr>
            <sz val="9"/>
            <color indexed="81"/>
            <rFont val="Tahoma"/>
            <family val="2"/>
          </rPr>
          <t xml:space="preserve">
Wholesale Cusotmer</t>
        </r>
      </text>
    </comment>
  </commentList>
</comments>
</file>

<file path=xl/sharedStrings.xml><?xml version="1.0" encoding="utf-8"?>
<sst xmlns="http://schemas.openxmlformats.org/spreadsheetml/2006/main" count="1082" uniqueCount="371">
  <si>
    <t>Diesel</t>
  </si>
  <si>
    <t>E-10</t>
  </si>
  <si>
    <t>Y01D</t>
  </si>
  <si>
    <t>DIESOLINE 10 (UNMARKED) BULK</t>
  </si>
  <si>
    <t>Unleaded E10 FE</t>
  </si>
  <si>
    <t>Diesel Extra / Bulk</t>
  </si>
  <si>
    <t>ULP</t>
  </si>
  <si>
    <t>PULP</t>
  </si>
  <si>
    <t>Newcastle</t>
  </si>
  <si>
    <t>Customer:</t>
  </si>
  <si>
    <t>Cairns</t>
  </si>
  <si>
    <t>Newport</t>
  </si>
  <si>
    <t>Gladstone</t>
  </si>
  <si>
    <t>Credit Terms</t>
  </si>
  <si>
    <t>ULP 98</t>
  </si>
  <si>
    <t>Geelong</t>
  </si>
  <si>
    <t>Clyde</t>
  </si>
  <si>
    <t>Pinkenba</t>
  </si>
  <si>
    <t>Birkenhead</t>
  </si>
  <si>
    <t>Port Lincoln</t>
  </si>
  <si>
    <t>Hobart</t>
  </si>
  <si>
    <t>Devonport</t>
  </si>
  <si>
    <t>Esperance</t>
  </si>
  <si>
    <t>Dampier</t>
  </si>
  <si>
    <t>Port Hedland</t>
  </si>
  <si>
    <t>Broome</t>
  </si>
  <si>
    <t>Darwin</t>
  </si>
  <si>
    <t>Townsville</t>
  </si>
  <si>
    <t>Mackay</t>
  </si>
  <si>
    <t>Credit</t>
  </si>
  <si>
    <t>VIC</t>
  </si>
  <si>
    <t>QLD</t>
  </si>
  <si>
    <t>SA</t>
  </si>
  <si>
    <t>WA</t>
  </si>
  <si>
    <t>NSW</t>
  </si>
  <si>
    <t>Plant (if required)</t>
  </si>
  <si>
    <t>Coogee</t>
  </si>
  <si>
    <t>Weipa</t>
  </si>
  <si>
    <t>NT</t>
  </si>
  <si>
    <t>TAS</t>
  </si>
  <si>
    <t>Adelaide</t>
  </si>
  <si>
    <t>Brisbane</t>
  </si>
  <si>
    <t>Melbourne</t>
  </si>
  <si>
    <t>Sydney</t>
  </si>
  <si>
    <t>Unleaded Petrol 95 50ppm (Unmarked) Bulk</t>
  </si>
  <si>
    <t>Y15M</t>
  </si>
  <si>
    <t>Y14D</t>
  </si>
  <si>
    <t>Y03D</t>
  </si>
  <si>
    <t>Y07M</t>
  </si>
  <si>
    <t>Y21D</t>
  </si>
  <si>
    <t>Y07D</t>
  </si>
  <si>
    <t>Y30D</t>
  </si>
  <si>
    <t>Y10D</t>
  </si>
  <si>
    <t>Perth</t>
  </si>
  <si>
    <t>Today's Row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</si>
  <si>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</si>
  <si>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</si>
  <si>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</si>
  <si>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</si>
  <si>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</si>
  <si>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</si>
  <si>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</si>
  <si>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</si>
  <si>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</si>
  <si>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</si>
  <si>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</si>
  <si>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</si>
  <si>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Dampier (Parker Point)</t>
  </si>
  <si>
    <t>Most Recent Data point if effective date is a weekend:</t>
  </si>
  <si>
    <t>Weekend dates (today -1)</t>
  </si>
  <si>
    <t>Weekend Dates (today -2)</t>
  </si>
  <si>
    <t>TAF Month</t>
  </si>
  <si>
    <t>Plant Code(s)</t>
  </si>
  <si>
    <t>PULP DO</t>
  </si>
  <si>
    <t>PULP CF</t>
  </si>
  <si>
    <t>ULP98 DO</t>
  </si>
  <si>
    <t>ULP98 CF</t>
  </si>
  <si>
    <t>E-10 DO</t>
  </si>
  <si>
    <t>E-10 CF</t>
  </si>
  <si>
    <t>First TGP of the Calendar Month conversion</t>
  </si>
  <si>
    <t>ULP DO</t>
  </si>
  <si>
    <t>ULP CF</t>
  </si>
  <si>
    <t>YXXM</t>
  </si>
  <si>
    <t>DIESEL EXTRA PHASE 0.3 / BULK</t>
  </si>
  <si>
    <t>DIESEL EXTRA PHASE 0.6 / BULK</t>
  </si>
  <si>
    <t>DIESOLINE B5 / BULK</t>
  </si>
  <si>
    <t>HEATING DIESEL 10</t>
  </si>
  <si>
    <t>DIESEL EXTRA B5 / BULK</t>
  </si>
  <si>
    <t>SHELL DIESEL B20 / BULK</t>
  </si>
  <si>
    <t>SHELL DIESEL EXTRA - MINING</t>
  </si>
  <si>
    <t>SHELL DIESEL - MINING</t>
  </si>
  <si>
    <t>SHELL ALPINE DIESEL 40 - MINING</t>
  </si>
  <si>
    <t>Alpine Diesoline 40 10 (Unmarked)</t>
  </si>
  <si>
    <t>Use Name Manager to modify Ranges</t>
  </si>
  <si>
    <t>Product Code List for Dropdowns</t>
  </si>
  <si>
    <t>Unleaded Petrol (Unmarked) BULK</t>
  </si>
  <si>
    <t>Unleaded Petrol FE (Unmarked) BULK</t>
  </si>
  <si>
    <t>Unleaded Petrol Low Aromatics / BULK</t>
  </si>
  <si>
    <t>Unleaded E10 /BULK</t>
  </si>
  <si>
    <t>Premium Unleaded Pet 50ppm FE (Umk) BulK</t>
  </si>
  <si>
    <t>V-Power 50ppm (Unmarked) Bulk</t>
  </si>
  <si>
    <t>Please select…</t>
  </si>
  <si>
    <t>Plant Code List for Dropdowns</t>
  </si>
  <si>
    <t>200004320 / 200004337</t>
  </si>
  <si>
    <t>Template</t>
  </si>
  <si>
    <t>200004975 / 200005267</t>
  </si>
  <si>
    <t>Diesel Extra Bulk &amp; Diesel Extra B5 Bulk</t>
  </si>
  <si>
    <t>DIESOLINE 10 (UNMARKED) BULK &amp; DIESOLINE B5 BULK</t>
  </si>
  <si>
    <t>Dealer Owned (Branded)</t>
  </si>
  <si>
    <t>Please Select…</t>
  </si>
  <si>
    <t>Effective Date</t>
  </si>
  <si>
    <t>King_Bay</t>
  </si>
  <si>
    <t>Billed Daily with 1 day of credit</t>
  </si>
  <si>
    <t>Billed Daily with 3 days of credit</t>
  </si>
  <si>
    <t>Billed Daily with 7 days of credit</t>
  </si>
  <si>
    <t>Billed Daily with 10 days of credit</t>
  </si>
  <si>
    <t>Billed Daily with 14 days of credit</t>
  </si>
  <si>
    <t>Billed Daily with 21 days of credit</t>
  </si>
  <si>
    <t>Billed Daily with 30 days of credit</t>
  </si>
  <si>
    <t>Billed Weekly with 7 days of credit</t>
  </si>
  <si>
    <t>Billed Weekly with 14 days of credit</t>
  </si>
  <si>
    <t>Y07W</t>
  </si>
  <si>
    <t>Y14W</t>
  </si>
  <si>
    <t>Billed Monthly with 7 days of credit for previous months activity</t>
  </si>
  <si>
    <t>Billed Monthly with 15 days of credit for previous months activity</t>
  </si>
  <si>
    <t>Y21M</t>
  </si>
  <si>
    <t>Billed Monthly with 21 days of credit  for previous months activity</t>
  </si>
  <si>
    <t>Billed Monthly with payment due at the end of that month  for previous months activity</t>
  </si>
  <si>
    <t>Transfer Price Density conversions (MT &gt; Litres)</t>
  </si>
  <si>
    <t>Kalgoorlie</t>
  </si>
  <si>
    <t>Mt Isa</t>
  </si>
  <si>
    <t>Product Name List for Dropdowns</t>
  </si>
  <si>
    <t>Reseller vs. End User</t>
  </si>
  <si>
    <t>Reseller</t>
  </si>
  <si>
    <t>End User</t>
  </si>
  <si>
    <t>Marine Supply Point Validation Drop Down Lists (Y&gt;AB)</t>
  </si>
  <si>
    <t>Adelaide_Marine</t>
  </si>
  <si>
    <t>Brisbane Marine</t>
  </si>
  <si>
    <t>Broome_Marine Vol &gt;200KL</t>
  </si>
  <si>
    <t>Broome_Marine Vol &lt;200KL</t>
  </si>
  <si>
    <t>Cairns_Marine</t>
  </si>
  <si>
    <t>Darwin_Marine East Arm</t>
  </si>
  <si>
    <t>Darwin_Marine Fort Hill Wharf</t>
  </si>
  <si>
    <t>Darwin_Marine Supply Base</t>
  </si>
  <si>
    <t>Perth_Marine</t>
  </si>
  <si>
    <t>Geraldton_Marine</t>
  </si>
  <si>
    <t>Gladstone_Marine</t>
  </si>
  <si>
    <t>Melbourne_Marine</t>
  </si>
  <si>
    <t>Sydney_Marine</t>
  </si>
  <si>
    <t>Townsville_Marine</t>
  </si>
  <si>
    <t>Weipa_Marine</t>
  </si>
  <si>
    <t>King_Bay Marine</t>
  </si>
  <si>
    <t>King_Bay Mermaid Marine</t>
  </si>
  <si>
    <t>King_Bay Mermaid DCW</t>
  </si>
  <si>
    <t>King_Bay_Spot_Marine</t>
  </si>
  <si>
    <t>Depot Validation Drop Down Lists (I &gt; M)</t>
  </si>
  <si>
    <t>Terminal List for Dropdown</t>
  </si>
  <si>
    <t>Brisbane_Marine</t>
  </si>
  <si>
    <t>Broome_Marine</t>
  </si>
  <si>
    <t>Dampier (Parker Point)_Marine</t>
  </si>
  <si>
    <t>Darwin_Marine</t>
  </si>
  <si>
    <t>Devonport_Marine</t>
  </si>
  <si>
    <t>Esperance_Marine</t>
  </si>
  <si>
    <t>Geelong_Marine</t>
  </si>
  <si>
    <t>Hobart_Marine</t>
  </si>
  <si>
    <t>Mackay_Marine</t>
  </si>
  <si>
    <t>Newcastle_Marine</t>
  </si>
  <si>
    <t>Port Hedland_Marine</t>
  </si>
  <si>
    <t>Port Lincoln_Marine</t>
  </si>
  <si>
    <t>King_Bay_Marine</t>
  </si>
  <si>
    <t>Terminal List for Marine Dropdown</t>
  </si>
  <si>
    <t>States</t>
  </si>
  <si>
    <t>Yes</t>
  </si>
  <si>
    <t>No</t>
  </si>
  <si>
    <t>Brand</t>
  </si>
  <si>
    <t>Ship To Number</t>
  </si>
  <si>
    <t>UOM</t>
  </si>
  <si>
    <t>Retail</t>
  </si>
  <si>
    <t>Comercial</t>
  </si>
  <si>
    <t>Premium Unleaded Pet 50ppm(Unmarked)Bulk</t>
  </si>
  <si>
    <t xml:space="preserve"> Not Used</t>
  </si>
  <si>
    <t>&lt;Please Enter&gt;</t>
  </si>
  <si>
    <t>Mining</t>
  </si>
  <si>
    <t>C3-C5 Cost (acpl)</t>
  </si>
  <si>
    <t>Transport</t>
  </si>
  <si>
    <t>Class of Business &amp; C3-C5 Costs</t>
  </si>
  <si>
    <t>Customer Name</t>
  </si>
  <si>
    <t>Dealer Owned</t>
  </si>
  <si>
    <t>Wholesale/Indirect</t>
  </si>
  <si>
    <t>Marine Local</t>
  </si>
  <si>
    <t>Marine International</t>
  </si>
  <si>
    <t>Mogas</t>
  </si>
  <si>
    <t xml:space="preserve"> PREMIUM UNLEADED 98 / BULK</t>
  </si>
  <si>
    <t>Unleaded Petrol 98/BULK</t>
  </si>
  <si>
    <t>Date of Change of Ethanol Excise</t>
  </si>
  <si>
    <t>ULPLA</t>
  </si>
  <si>
    <t>BPULPLA</t>
  </si>
  <si>
    <t>Shell Unleaded Petrol Low Aromatic</t>
  </si>
  <si>
    <t>Burnie</t>
  </si>
  <si>
    <t>Credit Recovery for TCI</t>
  </si>
  <si>
    <t>Wyndham</t>
  </si>
  <si>
    <t>Diesel Extra</t>
  </si>
  <si>
    <t>Diesel V Power</t>
  </si>
  <si>
    <t>Diesel Additive Drop Down</t>
  </si>
  <si>
    <t>Pricing Element</t>
  </si>
  <si>
    <t>STCCRED</t>
  </si>
  <si>
    <t>STBRAND</t>
  </si>
  <si>
    <t>From Level</t>
  </si>
  <si>
    <t>Threshold UM</t>
  </si>
  <si>
    <t>B C</t>
  </si>
  <si>
    <t>Basis Code</t>
  </si>
  <si>
    <t>FV UM</t>
  </si>
  <si>
    <t>Price Partials</t>
  </si>
  <si>
    <t>Cur Cod</t>
  </si>
  <si>
    <t>Expired Date</t>
  </si>
  <si>
    <t>Cost Meth</t>
  </si>
  <si>
    <t>Formula Name</t>
  </si>
  <si>
    <t>Variable Table</t>
  </si>
  <si>
    <t>Object Library</t>
  </si>
  <si>
    <t>F G</t>
  </si>
  <si>
    <t>Item Group</t>
  </si>
  <si>
    <t>Typ Crit</t>
  </si>
  <si>
    <t xml:space="preserve"> </t>
  </si>
  <si>
    <t>Leave Blank</t>
  </si>
  <si>
    <t>Auto populates</t>
  </si>
  <si>
    <t>Do not change</t>
  </si>
  <si>
    <t>Gasoil</t>
  </si>
  <si>
    <t>Item Number</t>
  </si>
  <si>
    <t>Item Description</t>
  </si>
  <si>
    <t>Order Detail</t>
  </si>
  <si>
    <t>Business Unit</t>
  </si>
  <si>
    <t>STCUSAD</t>
  </si>
  <si>
    <t xml:space="preserve">New Customer </t>
  </si>
  <si>
    <t>load to 2040</t>
  </si>
  <si>
    <t>Credit Charge $/lt</t>
  </si>
  <si>
    <t>Sold To Number</t>
  </si>
  <si>
    <t>Brand Charge $/lt</t>
  </si>
  <si>
    <t>Adjustment Definition</t>
  </si>
  <si>
    <t>Road Freight</t>
  </si>
  <si>
    <t>STFRTRD</t>
  </si>
  <si>
    <t>Road Freight $/lt</t>
  </si>
  <si>
    <t>Freight Handling Code</t>
  </si>
  <si>
    <t>Equipment</t>
  </si>
  <si>
    <t>STEQUIP</t>
  </si>
  <si>
    <t>Comment</t>
  </si>
  <si>
    <t>TGP</t>
  </si>
  <si>
    <t>Customer Number</t>
  </si>
  <si>
    <t>Mount Isa</t>
  </si>
  <si>
    <t>3456 , 3415</t>
  </si>
  <si>
    <t>1658 , 3658</t>
  </si>
  <si>
    <t>Cocos Islands</t>
  </si>
  <si>
    <r>
      <t xml:space="preserve">1414 , </t>
    </r>
    <r>
      <rPr>
        <sz val="9"/>
        <color rgb="FFFF0000"/>
        <rFont val="Calibri"/>
        <family val="2"/>
        <scheme val="minor"/>
      </rPr>
      <t>1409 ,</t>
    </r>
    <r>
      <rPr>
        <sz val="9"/>
        <rFont val="Calibri"/>
        <family val="2"/>
        <scheme val="minor"/>
      </rPr>
      <t xml:space="preserve"> </t>
    </r>
    <r>
      <rPr>
        <sz val="9"/>
        <color rgb="FFFF0000"/>
        <rFont val="Calibri"/>
        <family val="2"/>
        <scheme val="minor"/>
      </rPr>
      <t>2469</t>
    </r>
  </si>
  <si>
    <t>2615 , 2671</t>
  </si>
  <si>
    <r>
      <t xml:space="preserve">1610 , </t>
    </r>
    <r>
      <rPr>
        <sz val="9"/>
        <color rgb="FFFF0000"/>
        <rFont val="Calibri"/>
        <family val="2"/>
        <scheme val="minor"/>
      </rPr>
      <t xml:space="preserve">1655 , </t>
    </r>
    <r>
      <rPr>
        <sz val="9"/>
        <rFont val="Calibri"/>
        <family val="2"/>
        <scheme val="minor"/>
      </rPr>
      <t>3600 , 3610</t>
    </r>
  </si>
  <si>
    <r>
      <t xml:space="preserve">2613 , </t>
    </r>
    <r>
      <rPr>
        <sz val="9"/>
        <color rgb="FFFF0000"/>
        <rFont val="Calibri"/>
        <family val="2"/>
        <scheme val="minor"/>
      </rPr>
      <t>1662</t>
    </r>
  </si>
  <si>
    <t>1514 , 2502 , 3514 , 3525</t>
  </si>
  <si>
    <t>1925 , 3926</t>
  </si>
  <si>
    <t>1701 , 1715</t>
  </si>
  <si>
    <r>
      <t xml:space="preserve">2605 , </t>
    </r>
    <r>
      <rPr>
        <sz val="9"/>
        <color rgb="FFFF0000"/>
        <rFont val="Calibri"/>
        <family val="2"/>
        <scheme val="minor"/>
      </rPr>
      <t>1601</t>
    </r>
  </si>
  <si>
    <t>1315 , 3315</t>
  </si>
  <si>
    <r>
      <t xml:space="preserve">1440 , </t>
    </r>
    <r>
      <rPr>
        <sz val="9"/>
        <color rgb="FFFF0000"/>
        <rFont val="Calibri"/>
        <family val="2"/>
        <scheme val="minor"/>
      </rPr>
      <t xml:space="preserve">1418 </t>
    </r>
    <r>
      <rPr>
        <sz val="9"/>
        <rFont val="Calibri"/>
        <family val="2"/>
        <scheme val="minor"/>
      </rPr>
      <t>, 3414</t>
    </r>
  </si>
  <si>
    <r>
      <t xml:space="preserve">1718 , </t>
    </r>
    <r>
      <rPr>
        <sz val="9"/>
        <color rgb="FFFF0000"/>
        <rFont val="Calibri"/>
        <family val="2"/>
        <scheme val="minor"/>
      </rPr>
      <t>1717</t>
    </r>
  </si>
  <si>
    <t>1412 , 1407 , 3412 , 2480</t>
  </si>
  <si>
    <r>
      <t xml:space="preserve">1400 , </t>
    </r>
    <r>
      <rPr>
        <sz val="9"/>
        <color rgb="FFFF0000"/>
        <rFont val="Calibri"/>
        <family val="2"/>
        <scheme val="minor"/>
      </rPr>
      <t xml:space="preserve">1419 , 2457 </t>
    </r>
    <r>
      <rPr>
        <sz val="9"/>
        <rFont val="Calibri"/>
        <family val="2"/>
        <scheme val="minor"/>
      </rPr>
      <t>, 3400</t>
    </r>
  </si>
  <si>
    <r>
      <t xml:space="preserve">1604 , </t>
    </r>
    <r>
      <rPr>
        <sz val="9"/>
        <color rgb="FFFF0000"/>
        <rFont val="Calibri"/>
        <family val="2"/>
        <scheme val="minor"/>
      </rPr>
      <t>2695</t>
    </r>
  </si>
  <si>
    <r>
      <t xml:space="preserve">1413, </t>
    </r>
    <r>
      <rPr>
        <sz val="9"/>
        <color rgb="FFFF0000"/>
        <rFont val="Calibri"/>
        <family val="2"/>
        <scheme val="minor"/>
      </rPr>
      <t xml:space="preserve">2460 , </t>
    </r>
    <r>
      <rPr>
        <sz val="9"/>
        <rFont val="Calibri"/>
        <family val="2"/>
        <scheme val="minor"/>
      </rPr>
      <t>3413</t>
    </r>
  </si>
  <si>
    <t>LOAD an Adjustment Detail for each Business Unit</t>
  </si>
  <si>
    <r>
      <t xml:space="preserve">1300 , </t>
    </r>
    <r>
      <rPr>
        <sz val="9"/>
        <color rgb="FFFF0000"/>
        <rFont val="Calibri"/>
        <family val="2"/>
        <scheme val="minor"/>
      </rPr>
      <t xml:space="preserve">1366 </t>
    </r>
    <r>
      <rPr>
        <sz val="9"/>
        <rFont val="Calibri"/>
        <family val="2"/>
        <scheme val="minor"/>
      </rPr>
      <t xml:space="preserve">, </t>
    </r>
    <r>
      <rPr>
        <sz val="9"/>
        <color rgb="FFFF0000"/>
        <rFont val="Calibri"/>
        <family val="2"/>
        <scheme val="minor"/>
      </rPr>
      <t xml:space="preserve">2326 </t>
    </r>
    <r>
      <rPr>
        <sz val="9"/>
        <rFont val="Calibri"/>
        <family val="2"/>
        <scheme val="minor"/>
      </rPr>
      <t>, 3300 , 3310</t>
    </r>
  </si>
  <si>
    <r>
      <t xml:space="preserve">1201 , </t>
    </r>
    <r>
      <rPr>
        <sz val="9"/>
        <color rgb="FFFF0000"/>
        <rFont val="Calibri"/>
        <family val="2"/>
        <scheme val="minor"/>
      </rPr>
      <t>1225 ,</t>
    </r>
    <r>
      <rPr>
        <sz val="9"/>
        <rFont val="Calibri"/>
        <family val="2"/>
        <scheme val="minor"/>
      </rPr>
      <t xml:space="preserve"> 3201</t>
    </r>
  </si>
  <si>
    <r>
      <t xml:space="preserve">1240 </t>
    </r>
    <r>
      <rPr>
        <sz val="9"/>
        <color rgb="FFFF0000"/>
        <rFont val="Calibri"/>
        <family val="2"/>
        <scheme val="minor"/>
      </rPr>
      <t xml:space="preserve">, 2243 </t>
    </r>
    <r>
      <rPr>
        <sz val="9"/>
        <rFont val="Calibri"/>
        <family val="2"/>
        <scheme val="minor"/>
      </rPr>
      <t>, 2267 , 3211</t>
    </r>
  </si>
  <si>
    <t>Not Required</t>
  </si>
  <si>
    <t>PG41E</t>
  </si>
  <si>
    <t>AGO</t>
  </si>
  <si>
    <t>U92</t>
  </si>
  <si>
    <t>ETH</t>
  </si>
  <si>
    <t>U95</t>
  </si>
  <si>
    <t>U98</t>
  </si>
  <si>
    <t>ULA</t>
  </si>
  <si>
    <t>Pri  Sal2</t>
  </si>
  <si>
    <t>Business Development Charge $/lt</t>
  </si>
  <si>
    <t>Preference Hierarchy Selection</t>
  </si>
  <si>
    <t>Item Group and Customer</t>
  </si>
  <si>
    <t>LOAD ADJUSTMENT DETAILS</t>
  </si>
  <si>
    <t>Item and Customer</t>
  </si>
  <si>
    <t>Email TGP pricing template to Onshore Pricing Team</t>
  </si>
  <si>
    <t>Pricing Master Data  &amp;  Price Notification (PNS)</t>
  </si>
  <si>
    <t>JDE Location</t>
  </si>
  <si>
    <t>Price Loading Instructions:</t>
  </si>
  <si>
    <t>DAILYF</t>
  </si>
  <si>
    <t>F1PDF</t>
  </si>
  <si>
    <t>Price Detail Definition</t>
  </si>
  <si>
    <t>PNS Schedule</t>
  </si>
  <si>
    <t>Link Address Book to PNS Email</t>
  </si>
  <si>
    <t>Account Manager to Populate if PNS is required</t>
  </si>
  <si>
    <t>Price List Header Data</t>
  </si>
  <si>
    <t>Account Manager to Populate as required</t>
  </si>
  <si>
    <t>Set up at PNS at Parent / Sold To / Ship To</t>
  </si>
  <si>
    <t>PNS Sched - daily PNS</t>
  </si>
  <si>
    <t>PNS Format Type (default)</t>
  </si>
  <si>
    <t>See PNS tab</t>
  </si>
  <si>
    <t>Plant, Ship and  item details</t>
  </si>
  <si>
    <t xml:space="preserve">PNS set up </t>
  </si>
  <si>
    <t>PRICING ADMIN TO ACTION</t>
  </si>
  <si>
    <t xml:space="preserve">Parent </t>
  </si>
  <si>
    <t>If Applicable</t>
  </si>
  <si>
    <t>Sold To</t>
  </si>
  <si>
    <t>999 - NOT APPLICABLE</t>
  </si>
  <si>
    <t>CMD TO ACTION</t>
  </si>
  <si>
    <t>121 - DO STAND</t>
  </si>
  <si>
    <t>Customer Address Book</t>
  </si>
  <si>
    <t>Category Code 12 (Pricing Line of Business)</t>
  </si>
  <si>
    <t>100 - FUELS</t>
  </si>
  <si>
    <t>Ship To Only - Update Cat Code against all Fuels Ship To's created</t>
  </si>
  <si>
    <t>00 - NOT APPLICABLE</t>
  </si>
  <si>
    <t>PNS Required?</t>
  </si>
  <si>
    <t>No further action required</t>
  </si>
  <si>
    <t>Sold To New Ship To Linked to</t>
  </si>
  <si>
    <t>Refer to Sales or Onshore Pricing Team for Template</t>
  </si>
  <si>
    <t>Add to Existing PNS</t>
  </si>
  <si>
    <t>Provide PNS Price List Name Below - check PNS tab</t>
  </si>
  <si>
    <t>Contact Details (Email)</t>
  </si>
  <si>
    <t>Price Notification Fuels</t>
  </si>
  <si>
    <t>200 - LUBES</t>
  </si>
  <si>
    <t>300 - BITUMEN</t>
  </si>
  <si>
    <t>400 - GAS</t>
  </si>
  <si>
    <t>999 - PRICE EXTRACT N/A</t>
  </si>
  <si>
    <t>C30 - CHEMICALS</t>
  </si>
  <si>
    <t>ACT - AUSTRALIAN CAPITAL TERRITORY</t>
  </si>
  <si>
    <t>NSW - NEW SOUTH WALES</t>
  </si>
  <si>
    <t>NT - NORTHERN TERRITORY</t>
  </si>
  <si>
    <t>QLD - QUEENSLAND</t>
  </si>
  <si>
    <t>SA - SOUTH AUSTRALIA</t>
  </si>
  <si>
    <t>Create Price List</t>
  </si>
  <si>
    <t>TAS - TASMANIA</t>
  </si>
  <si>
    <t>VIC - VICTORIA</t>
  </si>
  <si>
    <t>WA - WESTERN AUSTRALIA</t>
  </si>
  <si>
    <t>Pricing Detail Data</t>
  </si>
  <si>
    <t>Customer Address Book &amp; Customer Master</t>
  </si>
  <si>
    <t>VEA-Commercial-Pricing@vivaenergy.com.au</t>
  </si>
  <si>
    <t>VEA Commercial Pricing</t>
  </si>
  <si>
    <t>Equipment (BDF)</t>
  </si>
  <si>
    <t>Item No</t>
  </si>
  <si>
    <t xml:space="preserve">Item Group </t>
  </si>
  <si>
    <t>$/LT</t>
  </si>
  <si>
    <t>Credit Rate</t>
  </si>
  <si>
    <t>L15</t>
  </si>
  <si>
    <t>Pick Up</t>
  </si>
  <si>
    <t>Delivered</t>
  </si>
  <si>
    <t>Ship To</t>
  </si>
  <si>
    <t>Pricing Schedule</t>
  </si>
  <si>
    <t>Customer Adjustment</t>
  </si>
  <si>
    <t>Pricing Effective from</t>
  </si>
  <si>
    <t>Pricing Load Sheet</t>
  </si>
  <si>
    <t>Plant Name</t>
  </si>
  <si>
    <t>Account Managers Loading Instructions</t>
  </si>
  <si>
    <t>Customer Adjust $/lt</t>
  </si>
  <si>
    <t>Customer Adjust</t>
  </si>
  <si>
    <t>Sold or Ship To</t>
  </si>
  <si>
    <t>IMPORTANT</t>
  </si>
  <si>
    <t>Additional Business Unit</t>
  </si>
  <si>
    <t>Legend</t>
  </si>
  <si>
    <t>Drop down menu</t>
  </si>
  <si>
    <t>AM to populate</t>
  </si>
  <si>
    <t xml:space="preserve"> JDE Load Sheet </t>
  </si>
  <si>
    <t>LOADING COMMENTS</t>
  </si>
  <si>
    <t>Loading Level</t>
  </si>
  <si>
    <t>Additional 
Business 
Unit</t>
  </si>
  <si>
    <t>Please Select</t>
  </si>
  <si>
    <t>Locked cells</t>
  </si>
  <si>
    <t>Terminal Plant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</si>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</sst>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0"/>
    <numFmt numFmtId="165" formatCode="[$-409]mmm\-yy;@"/>
    <numFmt numFmtId="166" formatCode="dd\.mm\.yy\ \(ddd\)"/>
    <numFmt numFmtId="167" formatCode="_(* #,##0.00_);_(* \(#,##0.00\);_(* &quot;-&quot;??_);_(@_)"/>
    <numFmt numFmtId="168" formatCode="0.00_)"/>
    <numFmt numFmtId="169" formatCode="mmmm\ yyyy"/>
    <numFmt numFmtId="170" formatCode="\(0#\)\ ###\ ####"/>
    <numFmt numFmtId="171" formatCode="\(0##\)\ ###\ ####"/>
    <numFmt numFmtId="172" formatCode="_(@_)"/>
    <numFmt numFmtId="173" formatCode="d\ mmmm\ yyyy"/>
    <numFmt numFmtId="174" formatCode="dddd\,\ d\ mmmm\ yyyy"/>
    <numFmt numFmtId="175" formatCode="#,##0_);[Red]\(#,##0\);&quot;&quot;;@_)"/>
    <numFmt numFmtId="176" formatCode="_(#,##0_);\(#,##0\);_(&quot;-&quot;_);_(@_)"/>
    <numFmt numFmtId="177" formatCode="0.0000_ ;[Red]\-0.0000\ "/>
    <numFmt numFmtId="178" formatCode="dd/mm/yyyy;@"/>
  </numFmts>
  <fonts count="88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0"/>
      <name val="Calibri"/>
      <family val="2"/>
      <scheme val="minor"/>
    </font>
    <font>
      <i/>
      <sz val="8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9"/>
      <color rgb="FF0000FF"/>
      <name val="Arial"/>
      <family val="2"/>
    </font>
    <font>
      <b/>
      <sz val="14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0"/>
      <color theme="0"/>
      <name val="Calibri"/>
      <family val="2"/>
      <scheme val="minor"/>
    </font>
    <font>
      <sz val="10"/>
      <color indexed="12"/>
      <name val="Arial"/>
      <family val="2"/>
    </font>
    <font>
      <b/>
      <sz val="11"/>
      <color indexed="56"/>
      <name val="Calibri"/>
      <family val="2"/>
    </font>
    <font>
      <sz val="10"/>
      <name val="Tahoma"/>
      <family val="2"/>
    </font>
    <font>
      <sz val="10"/>
      <name val="Arial"/>
      <family val="2"/>
    </font>
    <font>
      <sz val="10"/>
      <name val="Gladstone_Marine"/>
    </font>
    <font>
      <b/>
      <sz val="10"/>
      <name val="Arial"/>
      <family val="2"/>
    </font>
    <font>
      <sz val="9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sz val="10"/>
      <name val="Arial"/>
      <family val="2"/>
    </font>
    <font>
      <i/>
      <sz val="8"/>
      <color indexed="18"/>
      <name val="Arial"/>
      <family val="2"/>
    </font>
    <font>
      <b/>
      <sz val="18"/>
      <color indexed="10"/>
      <name val="Britannic Bold"/>
      <family val="2"/>
    </font>
    <font>
      <sz val="10"/>
      <name val="Arial Narrow"/>
      <family val="2"/>
    </font>
    <font>
      <b/>
      <sz val="10"/>
      <color indexed="9"/>
      <name val="Arial"/>
      <family val="2"/>
    </font>
    <font>
      <b/>
      <sz val="12"/>
      <name val="Arial Narrow"/>
      <family val="2"/>
    </font>
    <font>
      <b/>
      <sz val="10"/>
      <color indexed="10"/>
      <name val="Wingdings"/>
      <charset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9"/>
      <color theme="0" tint="-0.3499862666707357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i/>
      <sz val="2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i/>
      <sz val="10"/>
      <color theme="0" tint="-0.34998626667073579"/>
      <name val="Calibri"/>
      <family val="2"/>
      <scheme val="minor"/>
    </font>
    <font>
      <b/>
      <sz val="16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u/>
      <sz val="12"/>
      <name val="Calibri"/>
      <family val="2"/>
    </font>
    <font>
      <b/>
      <u/>
      <sz val="26"/>
      <color rgb="FFFF0000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1"/>
      <color indexed="6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i/>
      <sz val="9"/>
      <color theme="3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</patternFill>
    </fill>
    <fill>
      <patternFill patternType="solid">
        <fgColor rgb="FFCC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indexed="64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indexed="64"/>
      </right>
      <top/>
      <bottom style="hair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981">
    <xf numFmtId="0" fontId="0" fillId="0" borderId="0"/>
    <xf numFmtId="0" fontId="3" fillId="0" borderId="0"/>
    <xf numFmtId="0" fontId="3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7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0" fontId="3" fillId="0" borderId="0"/>
    <xf numFmtId="0" fontId="4" fillId="0" borderId="0"/>
    <xf numFmtId="0" fontId="18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10" borderId="27" applyNumberFormat="0" applyFont="0" applyAlignment="0" applyProtection="0"/>
    <xf numFmtId="0" fontId="18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10" borderId="27" applyNumberFormat="0" applyFont="0" applyAlignment="0" applyProtection="0"/>
    <xf numFmtId="0" fontId="3" fillId="0" borderId="0"/>
    <xf numFmtId="0" fontId="4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10" borderId="27" applyNumberFormat="0" applyFont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10" borderId="27" applyNumberFormat="0" applyFont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10" borderId="27" applyNumberFormat="0" applyFont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10" borderId="27" applyNumberFormat="0" applyFont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10" borderId="27" applyNumberFormat="0" applyFont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10" borderId="27" applyNumberFormat="0" applyFont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3" fillId="0" borderId="28" applyNumberFormat="0" applyFill="0" applyAlignment="0" applyProtection="0"/>
    <xf numFmtId="0" fontId="4" fillId="0" borderId="0"/>
    <xf numFmtId="0" fontId="4" fillId="0" borderId="0"/>
    <xf numFmtId="168" fontId="22" fillId="0" borderId="0" applyNumberFormat="0" applyFill="0" applyBorder="0" applyAlignment="0">
      <protection locked="0"/>
    </xf>
    <xf numFmtId="167" fontId="3" fillId="0" borderId="0" applyFont="0" applyFill="0" applyBorder="0" applyAlignment="0" applyProtection="0"/>
    <xf numFmtId="168" fontId="3" fillId="0" borderId="0" applyNumberFormat="0" applyFill="0" applyBorder="0" applyAlignment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10" borderId="27" applyNumberFormat="0" applyFont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10" borderId="27" applyNumberFormat="0" applyFont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10" borderId="27" applyNumberFormat="0" applyFont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10" borderId="27" applyNumberFormat="0" applyFont="0" applyAlignment="0" applyProtection="0"/>
    <xf numFmtId="0" fontId="3" fillId="0" borderId="0"/>
    <xf numFmtId="16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24" fillId="0" borderId="0"/>
    <xf numFmtId="0" fontId="3" fillId="0" borderId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22" fillId="0" borderId="0" applyNumberFormat="0" applyFill="0" applyBorder="0" applyAlignment="0">
      <protection locked="0"/>
    </xf>
    <xf numFmtId="168" fontId="3" fillId="0" borderId="0" applyNumberFormat="0" applyFill="0" applyBorder="0" applyAlignment="0"/>
    <xf numFmtId="0" fontId="4" fillId="0" borderId="0"/>
    <xf numFmtId="0" fontId="4" fillId="0" borderId="0"/>
    <xf numFmtId="44" fontId="3" fillId="0" borderId="0" applyFont="0" applyFill="0" applyBorder="0" applyAlignment="0" applyProtection="0"/>
    <xf numFmtId="168" fontId="22" fillId="0" borderId="0" applyNumberFormat="0" applyFill="0" applyBorder="0" applyAlignment="0">
      <protection locked="0"/>
    </xf>
    <xf numFmtId="0" fontId="4" fillId="0" borderId="0"/>
    <xf numFmtId="0" fontId="24" fillId="0" borderId="0"/>
    <xf numFmtId="0" fontId="3" fillId="0" borderId="0"/>
    <xf numFmtId="0" fontId="4" fillId="0" borderId="0"/>
    <xf numFmtId="0" fontId="3" fillId="0" borderId="0"/>
    <xf numFmtId="0" fontId="4" fillId="0" borderId="0"/>
    <xf numFmtId="168" fontId="22" fillId="0" borderId="0" applyNumberFormat="0" applyFill="0" applyBorder="0" applyAlignment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22" fillId="0" borderId="0" applyNumberFormat="0" applyFill="0" applyBorder="0" applyAlignment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3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10" borderId="27" applyNumberFormat="0" applyFont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10" borderId="27" applyNumberFormat="0" applyFont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10" borderId="27" applyNumberFormat="0" applyFont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10" borderId="27" applyNumberFormat="0" applyFont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10" borderId="27" applyNumberFormat="0" applyFont="0" applyAlignment="0" applyProtection="0"/>
    <xf numFmtId="0" fontId="25" fillId="0" borderId="0"/>
    <xf numFmtId="0" fontId="3" fillId="0" borderId="0"/>
    <xf numFmtId="0" fontId="32" fillId="0" borderId="0"/>
    <xf numFmtId="43" fontId="32" fillId="0" borderId="0" applyFont="0" applyFill="0" applyBorder="0" applyAlignment="0" applyProtection="0"/>
    <xf numFmtId="175" fontId="32" fillId="6" borderId="0" applyFont="0" applyFill="0" applyBorder="0" applyAlignment="0" applyProtection="0"/>
    <xf numFmtId="175" fontId="3" fillId="6" borderId="0" applyFont="0" applyFill="0" applyBorder="0" applyAlignment="0" applyProtection="0"/>
    <xf numFmtId="176" fontId="32" fillId="6" borderId="0" applyFont="0" applyFill="0" applyBorder="0" applyAlignment="0" applyProtection="0"/>
    <xf numFmtId="176" fontId="3" fillId="6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3" fontId="32" fillId="6" borderId="0" applyFont="0" applyFill="0" applyBorder="0" applyAlignment="0" applyProtection="0"/>
    <xf numFmtId="173" fontId="3" fillId="6" borderId="0" applyFont="0" applyFill="0" applyBorder="0" applyAlignment="0" applyProtection="0"/>
    <xf numFmtId="14" fontId="32" fillId="6" borderId="0" applyFont="0" applyFill="0" applyBorder="0" applyAlignment="0" applyProtection="0"/>
    <xf numFmtId="14" fontId="3" fillId="6" borderId="0" applyFont="0" applyFill="0" applyBorder="0" applyAlignment="0" applyProtection="0"/>
    <xf numFmtId="174" fontId="32" fillId="6" borderId="0" applyFont="0" applyFill="0" applyBorder="0" applyAlignment="0" applyProtection="0"/>
    <xf numFmtId="174" fontId="3" fillId="6" borderId="0" applyFont="0" applyFill="0" applyBorder="0" applyAlignment="0" applyProtection="0"/>
    <xf numFmtId="0" fontId="33" fillId="6" borderId="0" applyNumberFormat="0" applyFill="0" applyBorder="0" applyAlignment="0" applyProtection="0"/>
    <xf numFmtId="171" fontId="32" fillId="0" borderId="0" applyFont="0" applyFill="0" applyBorder="0" applyAlignment="0" applyProtection="0"/>
    <xf numFmtId="171" fontId="3" fillId="0" borderId="0" applyFont="0" applyFill="0" applyBorder="0" applyAlignment="0" applyProtection="0"/>
    <xf numFmtId="0" fontId="34" fillId="0" borderId="0" applyFill="0" applyBorder="0" applyAlignment="0" applyProtection="0"/>
    <xf numFmtId="169" fontId="32" fillId="6" borderId="0" applyFont="0" applyFill="0" applyBorder="0" applyAlignment="0" applyProtection="0"/>
    <xf numFmtId="169" fontId="3" fillId="6" borderId="0" applyFont="0" applyFill="0" applyBorder="0" applyAlignment="0" applyProtection="0"/>
    <xf numFmtId="0" fontId="35" fillId="6" borderId="0" applyNumberFormat="0" applyFill="0" applyBorder="0" applyAlignment="0" applyProtection="0"/>
    <xf numFmtId="0" fontId="32" fillId="6" borderId="0"/>
    <xf numFmtId="0" fontId="3" fillId="6" borderId="0"/>
    <xf numFmtId="0" fontId="32" fillId="6" borderId="0" applyFill="0" applyBorder="0" applyAlignment="0" applyProtection="0"/>
    <xf numFmtId="0" fontId="3" fillId="6" borderId="0" applyFill="0" applyBorder="0" applyAlignment="0" applyProtection="0"/>
    <xf numFmtId="0" fontId="36" fillId="13" borderId="0" applyNumberFormat="0" applyBorder="0">
      <alignment horizontal="centerContinuous" vertical="center"/>
    </xf>
    <xf numFmtId="0" fontId="37" fillId="0" borderId="0" applyFill="0" applyBorder="0" applyAlignment="0" applyProtection="0"/>
    <xf numFmtId="0" fontId="27" fillId="6" borderId="31" applyNumberFormat="0" applyFill="0" applyProtection="0">
      <alignment vertical="center"/>
    </xf>
    <xf numFmtId="170" fontId="32" fillId="0" borderId="0" applyFont="0" applyFill="0" applyBorder="0" applyAlignment="0" applyProtection="0"/>
    <xf numFmtId="170" fontId="3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38" fillId="6" borderId="0" applyNumberFormat="0" applyFill="0" applyBorder="0" applyAlignment="0" applyProtection="0"/>
    <xf numFmtId="0" fontId="39" fillId="0" borderId="0"/>
    <xf numFmtId="43" fontId="39" fillId="0" borderId="0" applyFont="0" applyFill="0" applyBorder="0" applyAlignment="0" applyProtection="0"/>
    <xf numFmtId="175" fontId="39" fillId="6" borderId="0" applyFont="0" applyFill="0" applyBorder="0" applyAlignment="0" applyProtection="0"/>
    <xf numFmtId="176" fontId="39" fillId="6" borderId="0" applyFont="0" applyFill="0" applyBorder="0" applyAlignment="0" applyProtection="0"/>
    <xf numFmtId="173" fontId="39" fillId="6" borderId="0" applyFont="0" applyFill="0" applyBorder="0" applyAlignment="0" applyProtection="0"/>
    <xf numFmtId="14" fontId="39" fillId="6" borderId="0" applyFont="0" applyFill="0" applyBorder="0" applyAlignment="0" applyProtection="0"/>
    <xf numFmtId="174" fontId="39" fillId="6" borderId="0" applyFont="0" applyFill="0" applyBorder="0" applyAlignment="0" applyProtection="0"/>
    <xf numFmtId="171" fontId="39" fillId="0" borderId="0" applyFont="0" applyFill="0" applyBorder="0" applyAlignment="0" applyProtection="0"/>
    <xf numFmtId="169" fontId="39" fillId="6" borderId="0" applyFont="0" applyFill="0" applyBorder="0" applyAlignment="0" applyProtection="0"/>
    <xf numFmtId="0" fontId="39" fillId="6" borderId="0"/>
    <xf numFmtId="0" fontId="39" fillId="6" borderId="0" applyFill="0" applyBorder="0" applyAlignment="0" applyProtection="0"/>
    <xf numFmtId="170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32" applyNumberFormat="0" applyFill="0" applyAlignment="0" applyProtection="0"/>
    <xf numFmtId="0" fontId="42" fillId="0" borderId="33" applyNumberFormat="0" applyFill="0" applyAlignment="0" applyProtection="0"/>
    <xf numFmtId="0" fontId="43" fillId="0" borderId="34" applyNumberFormat="0" applyFill="0" applyAlignment="0" applyProtection="0"/>
    <xf numFmtId="0" fontId="43" fillId="0" borderId="0" applyNumberFormat="0" applyFill="0" applyBorder="0" applyAlignment="0" applyProtection="0"/>
    <xf numFmtId="0" fontId="44" fillId="14" borderId="0" applyNumberFormat="0" applyBorder="0" applyAlignment="0" applyProtection="0"/>
    <xf numFmtId="0" fontId="45" fillId="15" borderId="0" applyNumberFormat="0" applyBorder="0" applyAlignment="0" applyProtection="0"/>
    <xf numFmtId="0" fontId="46" fillId="16" borderId="0" applyNumberFormat="0" applyBorder="0" applyAlignment="0" applyProtection="0"/>
    <xf numFmtId="0" fontId="48" fillId="18" borderId="36" applyNumberFormat="0" applyAlignment="0" applyProtection="0"/>
    <xf numFmtId="0" fontId="49" fillId="18" borderId="35" applyNumberFormat="0" applyAlignment="0" applyProtection="0"/>
    <xf numFmtId="0" fontId="50" fillId="0" borderId="37" applyNumberFormat="0" applyFill="0" applyAlignment="0" applyProtection="0"/>
    <xf numFmtId="0" fontId="51" fillId="19" borderId="38" applyNumberFormat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39" applyNumberFormat="0" applyFill="0" applyAlignment="0" applyProtection="0"/>
    <xf numFmtId="0" fontId="55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55" fillId="39" borderId="0" applyNumberFormat="0" applyBorder="0" applyAlignment="0" applyProtection="0"/>
    <xf numFmtId="0" fontId="55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55" fillId="43" borderId="0" applyNumberFormat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47" fillId="17" borderId="35" applyNumberFormat="0" applyAlignment="0" applyProtection="0"/>
    <xf numFmtId="0" fontId="24" fillId="0" borderId="0"/>
    <xf numFmtId="0" fontId="4" fillId="0" borderId="0"/>
    <xf numFmtId="0" fontId="24" fillId="0" borderId="0"/>
    <xf numFmtId="0" fontId="3" fillId="0" borderId="0"/>
    <xf numFmtId="0" fontId="31" fillId="0" borderId="0"/>
    <xf numFmtId="0" fontId="3" fillId="0" borderId="0"/>
    <xf numFmtId="9" fontId="5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3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</cellStyleXfs>
  <cellXfs count="345">
    <xf numFmtId="0" fontId="0" fillId="0" borderId="0" xfId="0"/>
    <xf numFmtId="0" fontId="6" fillId="3" borderId="0" xfId="1" applyFont="1" applyFill="1" applyAlignment="1">
      <alignment horizontal="center" vertical="center"/>
    </xf>
    <xf numFmtId="0" fontId="7" fillId="3" borderId="0" xfId="1" applyFont="1" applyFill="1" applyBorder="1" applyAlignment="1">
      <alignment horizontal="center" vertical="center" wrapText="1"/>
    </xf>
    <xf numFmtId="0" fontId="6" fillId="3" borderId="0" xfId="1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Fill="1"/>
    <xf numFmtId="0" fontId="1" fillId="0" borderId="0" xfId="0" applyFont="1" applyFill="1" applyBorder="1"/>
    <xf numFmtId="0" fontId="6" fillId="9" borderId="0" xfId="0" applyFont="1" applyFill="1" applyAlignment="1">
      <alignment horizontal="center" vertical="center" wrapText="1"/>
    </xf>
    <xf numFmtId="0" fontId="2" fillId="3" borderId="16" xfId="0" applyFont="1" applyFill="1" applyBorder="1" applyAlignment="1">
      <alignment horizontal="left"/>
    </xf>
    <xf numFmtId="0" fontId="1" fillId="3" borderId="17" xfId="0" applyFont="1" applyFill="1" applyBorder="1"/>
    <xf numFmtId="165" fontId="11" fillId="8" borderId="15" xfId="1" applyNumberFormat="1" applyFont="1" applyFill="1" applyBorder="1" applyAlignment="1" applyProtection="1">
      <alignment horizontal="left"/>
    </xf>
    <xf numFmtId="166" fontId="8" fillId="8" borderId="4" xfId="0" applyNumberFormat="1" applyFont="1" applyFill="1" applyBorder="1" applyAlignment="1" applyProtection="1">
      <alignment horizontal="left"/>
    </xf>
    <xf numFmtId="165" fontId="11" fillId="3" borderId="15" xfId="1" applyNumberFormat="1" applyFont="1" applyFill="1" applyBorder="1" applyAlignment="1" applyProtection="1">
      <alignment horizontal="left"/>
    </xf>
    <xf numFmtId="166" fontId="8" fillId="0" borderId="4" xfId="0" applyNumberFormat="1" applyFont="1" applyBorder="1" applyAlignment="1" applyProtection="1">
      <alignment horizontal="left"/>
    </xf>
    <xf numFmtId="165" fontId="11" fillId="3" borderId="18" xfId="1" applyNumberFormat="1" applyFont="1" applyFill="1" applyBorder="1" applyAlignment="1" applyProtection="1">
      <alignment horizontal="left"/>
    </xf>
    <xf numFmtId="166" fontId="8" fillId="0" borderId="19" xfId="0" applyNumberFormat="1" applyFont="1" applyBorder="1" applyAlignment="1" applyProtection="1">
      <alignment horizontal="left"/>
    </xf>
    <xf numFmtId="0" fontId="1" fillId="0" borderId="9" xfId="0" applyFont="1" applyBorder="1"/>
    <xf numFmtId="0" fontId="1" fillId="0" borderId="23" xfId="0" applyFont="1" applyBorder="1"/>
    <xf numFmtId="0" fontId="1" fillId="0" borderId="6" xfId="0" applyFont="1" applyBorder="1"/>
    <xf numFmtId="0" fontId="1" fillId="0" borderId="12" xfId="0" applyFont="1" applyBorder="1"/>
    <xf numFmtId="0" fontId="2" fillId="0" borderId="0" xfId="0" applyFont="1" applyBorder="1"/>
    <xf numFmtId="0" fontId="1" fillId="0" borderId="7" xfId="0" applyFont="1" applyBorder="1"/>
    <xf numFmtId="0" fontId="1" fillId="8" borderId="0" xfId="0" applyFont="1" applyFill="1" applyBorder="1"/>
    <xf numFmtId="0" fontId="14" fillId="0" borderId="9" xfId="0" applyFont="1" applyBorder="1"/>
    <xf numFmtId="0" fontId="2" fillId="0" borderId="8" xfId="0" applyFont="1" applyBorder="1"/>
    <xf numFmtId="0" fontId="13" fillId="8" borderId="0" xfId="0" applyFont="1" applyFill="1" applyBorder="1"/>
    <xf numFmtId="0" fontId="6" fillId="8" borderId="0" xfId="1" applyFont="1" applyFill="1" applyBorder="1" applyAlignment="1">
      <alignment horizontal="center" vertical="center" wrapText="1"/>
    </xf>
    <xf numFmtId="0" fontId="1" fillId="0" borderId="0" xfId="0" applyFont="1" applyBorder="1"/>
    <xf numFmtId="0" fontId="6" fillId="0" borderId="0" xfId="1" applyFont="1" applyFill="1" applyAlignment="1">
      <alignment vertical="center"/>
    </xf>
    <xf numFmtId="0" fontId="6" fillId="0" borderId="0" xfId="1" applyFont="1" applyFill="1" applyBorder="1" applyAlignment="1">
      <alignment vertical="center"/>
    </xf>
    <xf numFmtId="0" fontId="2" fillId="0" borderId="8" xfId="0" applyFont="1" applyFill="1" applyBorder="1"/>
    <xf numFmtId="0" fontId="0" fillId="0" borderId="23" xfId="0" applyFill="1" applyBorder="1"/>
    <xf numFmtId="0" fontId="1" fillId="0" borderId="6" xfId="0" applyFont="1" applyFill="1" applyBorder="1"/>
    <xf numFmtId="0" fontId="5" fillId="5" borderId="11" xfId="0" applyFont="1" applyFill="1" applyBorder="1"/>
    <xf numFmtId="0" fontId="5" fillId="5" borderId="0" xfId="0" applyFont="1" applyFill="1" applyAlignment="1">
      <alignment horizontal="right"/>
    </xf>
    <xf numFmtId="0" fontId="5" fillId="5" borderId="21" xfId="0" applyFont="1" applyFill="1" applyBorder="1" applyAlignment="1">
      <alignment horizontal="right"/>
    </xf>
    <xf numFmtId="14" fontId="5" fillId="5" borderId="23" xfId="0" applyNumberFormat="1" applyFont="1" applyFill="1" applyBorder="1" applyAlignment="1">
      <alignment horizontal="right"/>
    </xf>
    <xf numFmtId="0" fontId="5" fillId="5" borderId="22" xfId="0" applyFont="1" applyFill="1" applyBorder="1" applyAlignment="1">
      <alignment horizontal="right"/>
    </xf>
    <xf numFmtId="14" fontId="5" fillId="5" borderId="20" xfId="0" applyNumberFormat="1" applyFont="1" applyFill="1" applyBorder="1" applyAlignment="1">
      <alignment horizontal="right"/>
    </xf>
    <xf numFmtId="0" fontId="5" fillId="5" borderId="25" xfId="0" applyFont="1" applyFill="1" applyBorder="1"/>
    <xf numFmtId="14" fontId="5" fillId="5" borderId="10" xfId="0" applyNumberFormat="1" applyFont="1" applyFill="1" applyBorder="1" applyAlignment="1">
      <alignment horizontal="right"/>
    </xf>
    <xf numFmtId="0" fontId="5" fillId="5" borderId="10" xfId="0" applyFont="1" applyFill="1" applyBorder="1" applyAlignment="1">
      <alignment horizontal="right"/>
    </xf>
    <xf numFmtId="14" fontId="5" fillId="2" borderId="0" xfId="0" applyNumberFormat="1" applyFont="1" applyFill="1" applyAlignment="1">
      <alignment horizontal="right"/>
    </xf>
    <xf numFmtId="16" fontId="5" fillId="5" borderId="0" xfId="0" applyNumberFormat="1" applyFont="1" applyFill="1" applyAlignment="1">
      <alignment horizontal="right"/>
    </xf>
    <xf numFmtId="0" fontId="5" fillId="5" borderId="21" xfId="0" applyFont="1" applyFill="1" applyBorder="1"/>
    <xf numFmtId="0" fontId="5" fillId="5" borderId="23" xfId="0" applyFont="1" applyFill="1" applyBorder="1" applyAlignment="1">
      <alignment horizontal="right"/>
    </xf>
    <xf numFmtId="0" fontId="5" fillId="5" borderId="12" xfId="0" applyFont="1" applyFill="1" applyBorder="1" applyAlignment="1">
      <alignment horizontal="right"/>
    </xf>
    <xf numFmtId="0" fontId="5" fillId="5" borderId="22" xfId="0" applyFont="1" applyFill="1" applyBorder="1"/>
    <xf numFmtId="0" fontId="5" fillId="5" borderId="20" xfId="0" applyFont="1" applyFill="1" applyBorder="1" applyAlignment="1">
      <alignment horizontal="right"/>
    </xf>
    <xf numFmtId="0" fontId="5" fillId="4" borderId="0" xfId="7" applyFont="1" applyFill="1"/>
    <xf numFmtId="0" fontId="13" fillId="8" borderId="6" xfId="0" applyFont="1" applyFill="1" applyBorder="1"/>
    <xf numFmtId="0" fontId="1" fillId="0" borderId="29" xfId="0" applyFont="1" applyBorder="1"/>
    <xf numFmtId="0" fontId="2" fillId="0" borderId="6" xfId="0" applyFont="1" applyBorder="1"/>
    <xf numFmtId="0" fontId="8" fillId="0" borderId="0" xfId="0" applyFont="1" applyFill="1" applyBorder="1"/>
    <xf numFmtId="0" fontId="8" fillId="8" borderId="1" xfId="0" applyFont="1" applyFill="1" applyBorder="1"/>
    <xf numFmtId="0" fontId="8" fillId="0" borderId="0" xfId="0" applyFont="1" applyBorder="1"/>
    <xf numFmtId="0" fontId="26" fillId="8" borderId="1" xfId="0" applyFont="1" applyFill="1" applyBorder="1"/>
    <xf numFmtId="0" fontId="12" fillId="11" borderId="1" xfId="0" applyFont="1" applyFill="1" applyBorder="1" applyAlignment="1" applyProtection="1">
      <alignment vertical="center"/>
    </xf>
    <xf numFmtId="0" fontId="8" fillId="11" borderId="1" xfId="0" applyFont="1" applyFill="1" applyBorder="1"/>
    <xf numFmtId="0" fontId="12" fillId="11" borderId="3" xfId="0" applyFont="1" applyFill="1" applyBorder="1" applyAlignment="1" applyProtection="1">
      <alignment vertical="center"/>
    </xf>
    <xf numFmtId="0" fontId="8" fillId="11" borderId="3" xfId="0" applyFont="1" applyFill="1" applyBorder="1"/>
    <xf numFmtId="0" fontId="8" fillId="8" borderId="5" xfId="0" applyFont="1" applyFill="1" applyBorder="1"/>
    <xf numFmtId="0" fontId="8" fillId="0" borderId="12" xfId="0" applyFont="1" applyBorder="1"/>
    <xf numFmtId="0" fontId="8" fillId="11" borderId="26" xfId="0" applyFont="1" applyFill="1" applyBorder="1"/>
    <xf numFmtId="0" fontId="8" fillId="0" borderId="30" xfId="0" applyFont="1" applyBorder="1"/>
    <xf numFmtId="0" fontId="11" fillId="12" borderId="9" xfId="0" applyFont="1" applyFill="1" applyBorder="1"/>
    <xf numFmtId="0" fontId="8" fillId="12" borderId="9" xfId="0" applyFont="1" applyFill="1" applyBorder="1"/>
    <xf numFmtId="0" fontId="11" fillId="12" borderId="0" xfId="0" applyFont="1" applyFill="1" applyBorder="1"/>
    <xf numFmtId="0" fontId="8" fillId="11" borderId="14" xfId="0" applyFont="1" applyFill="1" applyBorder="1"/>
    <xf numFmtId="0" fontId="8" fillId="8" borderId="2" xfId="0" applyFont="1" applyFill="1" applyBorder="1"/>
    <xf numFmtId="0" fontId="15" fillId="0" borderId="12" xfId="0" applyFont="1" applyFill="1" applyBorder="1"/>
    <xf numFmtId="0" fontId="1" fillId="0" borderId="12" xfId="0" applyFont="1" applyFill="1" applyBorder="1"/>
    <xf numFmtId="0" fontId="1" fillId="12" borderId="0" xfId="0" applyFont="1" applyFill="1" applyBorder="1"/>
    <xf numFmtId="0" fontId="8" fillId="12" borderId="0" xfId="0" applyFont="1" applyFill="1" applyBorder="1"/>
    <xf numFmtId="0" fontId="8" fillId="0" borderId="29" xfId="0" applyFont="1" applyFill="1" applyBorder="1"/>
    <xf numFmtId="0" fontId="1" fillId="0" borderId="0" xfId="0" quotePrefix="1" applyFont="1"/>
    <xf numFmtId="0" fontId="15" fillId="0" borderId="0" xfId="0" applyFont="1" applyFill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2" fillId="0" borderId="7" xfId="0" applyFont="1" applyBorder="1"/>
    <xf numFmtId="0" fontId="0" fillId="0" borderId="29" xfId="0" applyFill="1" applyBorder="1"/>
    <xf numFmtId="0" fontId="1" fillId="2" borderId="0" xfId="0" applyFont="1" applyFill="1" applyBorder="1"/>
    <xf numFmtId="0" fontId="1" fillId="0" borderId="30" xfId="0" applyFont="1" applyBorder="1"/>
    <xf numFmtId="0" fontId="2" fillId="0" borderId="0" xfId="0" applyFont="1"/>
    <xf numFmtId="0" fontId="13" fillId="8" borderId="8" xfId="0" applyFont="1" applyFill="1" applyBorder="1"/>
    <xf numFmtId="0" fontId="2" fillId="0" borderId="23" xfId="0" applyFont="1" applyBorder="1" applyAlignment="1">
      <alignment horizontal="center"/>
    </xf>
    <xf numFmtId="0" fontId="0" fillId="0" borderId="0" xfId="0"/>
    <xf numFmtId="14" fontId="1" fillId="0" borderId="0" xfId="0" applyNumberFormat="1" applyFont="1"/>
    <xf numFmtId="0" fontId="1" fillId="0" borderId="0" xfId="0" applyFont="1" applyAlignment="1">
      <alignment wrapText="1"/>
    </xf>
    <xf numFmtId="0" fontId="1" fillId="0" borderId="6" xfId="6978" applyFont="1" applyBorder="1"/>
    <xf numFmtId="0" fontId="1" fillId="47" borderId="12" xfId="6978" applyFont="1" applyFill="1" applyBorder="1" applyAlignment="1">
      <alignment horizontal="center"/>
    </xf>
    <xf numFmtId="0" fontId="1" fillId="3" borderId="6" xfId="6978" applyFont="1" applyFill="1" applyBorder="1"/>
    <xf numFmtId="0" fontId="1" fillId="0" borderId="7" xfId="6978" applyFont="1" applyBorder="1"/>
    <xf numFmtId="0" fontId="1" fillId="47" borderId="30" xfId="6978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 vertical="center"/>
    </xf>
    <xf numFmtId="0" fontId="6" fillId="0" borderId="0" xfId="1" applyFont="1" applyFill="1" applyAlignment="1">
      <alignment horizontal="left" vertical="center"/>
    </xf>
    <xf numFmtId="0" fontId="6" fillId="48" borderId="31" xfId="1" applyFont="1" applyFill="1" applyBorder="1" applyAlignment="1">
      <alignment horizontal="center" vertical="center"/>
    </xf>
    <xf numFmtId="0" fontId="62" fillId="48" borderId="14" xfId="1" applyFont="1" applyFill="1" applyBorder="1" applyAlignment="1">
      <alignment horizontal="center" vertical="center" wrapText="1"/>
    </xf>
    <xf numFmtId="0" fontId="62" fillId="48" borderId="1" xfId="1" applyFont="1" applyFill="1" applyBorder="1" applyAlignment="1">
      <alignment horizontal="center" vertical="center" wrapText="1"/>
    </xf>
    <xf numFmtId="0" fontId="7" fillId="8" borderId="0" xfId="1" applyFont="1" applyFill="1" applyBorder="1" applyAlignment="1">
      <alignment horizontal="center" vertical="center" wrapText="1"/>
    </xf>
    <xf numFmtId="49" fontId="11" fillId="7" borderId="31" xfId="0" applyNumberFormat="1" applyFont="1" applyFill="1" applyBorder="1" applyAlignment="1" applyProtection="1">
      <alignment horizontal="center" vertical="center"/>
    </xf>
    <xf numFmtId="49" fontId="11" fillId="7" borderId="3" xfId="0" applyNumberFormat="1" applyFont="1" applyFill="1" applyBorder="1" applyAlignment="1" applyProtection="1">
      <alignment horizontal="center" vertical="center"/>
    </xf>
    <xf numFmtId="49" fontId="11" fillId="49" borderId="31" xfId="0" applyNumberFormat="1" applyFont="1" applyFill="1" applyBorder="1" applyAlignment="1" applyProtection="1">
      <alignment horizontal="center" vertical="center"/>
    </xf>
    <xf numFmtId="49" fontId="11" fillId="7" borderId="2" xfId="0" applyNumberFormat="1" applyFont="1" applyFill="1" applyBorder="1" applyAlignment="1" applyProtection="1">
      <alignment horizontal="center" vertical="center"/>
    </xf>
    <xf numFmtId="49" fontId="11" fillId="49" borderId="2" xfId="0" applyNumberFormat="1" applyFont="1" applyFill="1" applyBorder="1" applyAlignment="1" applyProtection="1">
      <alignment horizontal="center" vertical="center"/>
    </xf>
    <xf numFmtId="0" fontId="62" fillId="48" borderId="2" xfId="1" applyFont="1" applyFill="1" applyBorder="1" applyAlignment="1">
      <alignment horizontal="center" vertical="center" wrapText="1"/>
    </xf>
    <xf numFmtId="0" fontId="6" fillId="8" borderId="0" xfId="1" applyFont="1" applyFill="1" applyBorder="1" applyAlignment="1">
      <alignment vertical="center"/>
    </xf>
    <xf numFmtId="0" fontId="6" fillId="8" borderId="0" xfId="1" applyFont="1" applyFill="1" applyAlignment="1">
      <alignment vertical="center"/>
    </xf>
    <xf numFmtId="0" fontId="6" fillId="8" borderId="0" xfId="1" applyFont="1" applyFill="1" applyBorder="1" applyAlignment="1">
      <alignment horizontal="left" vertical="center"/>
    </xf>
    <xf numFmtId="0" fontId="6" fillId="8" borderId="0" xfId="1" applyFont="1" applyFill="1" applyBorder="1" applyAlignment="1">
      <alignment horizontal="center" vertical="center"/>
    </xf>
    <xf numFmtId="177" fontId="63" fillId="8" borderId="0" xfId="1" applyNumberFormat="1" applyFont="1" applyFill="1" applyBorder="1" applyAlignment="1">
      <alignment horizontal="left" vertical="center"/>
    </xf>
    <xf numFmtId="2" fontId="6" fillId="8" borderId="0" xfId="1" applyNumberFormat="1" applyFont="1" applyFill="1" applyBorder="1" applyAlignment="1">
      <alignment horizontal="left" vertical="center" wrapText="1"/>
    </xf>
    <xf numFmtId="164" fontId="6" fillId="8" borderId="0" xfId="1" applyNumberFormat="1" applyFont="1" applyFill="1" applyBorder="1" applyAlignment="1">
      <alignment horizontal="center" vertical="center"/>
    </xf>
    <xf numFmtId="0" fontId="6" fillId="8" borderId="0" xfId="1" applyFont="1" applyFill="1" applyAlignment="1">
      <alignment horizontal="center" vertical="center"/>
    </xf>
    <xf numFmtId="177" fontId="64" fillId="8" borderId="0" xfId="1" applyNumberFormat="1" applyFont="1" applyFill="1" applyBorder="1" applyAlignment="1">
      <alignment horizontal="center" vertical="center"/>
    </xf>
    <xf numFmtId="0" fontId="6" fillId="8" borderId="0" xfId="1" applyFont="1" applyFill="1" applyAlignment="1">
      <alignment horizontal="left" vertical="center"/>
    </xf>
    <xf numFmtId="177" fontId="63" fillId="8" borderId="0" xfId="1" applyNumberFormat="1" applyFont="1" applyFill="1" applyBorder="1" applyAlignment="1">
      <alignment horizontal="center" vertical="center"/>
    </xf>
    <xf numFmtId="177" fontId="64" fillId="8" borderId="0" xfId="1" applyNumberFormat="1" applyFont="1" applyFill="1" applyBorder="1" applyAlignment="1">
      <alignment horizontal="left" vertical="center"/>
    </xf>
    <xf numFmtId="0" fontId="62" fillId="8" borderId="0" xfId="1" applyFont="1" applyFill="1" applyBorder="1" applyAlignment="1">
      <alignment horizontal="center" vertical="center"/>
    </xf>
    <xf numFmtId="0" fontId="8" fillId="8" borderId="0" xfId="1" applyFont="1" applyFill="1" applyBorder="1" applyAlignment="1">
      <alignment horizontal="center" vertical="center"/>
    </xf>
    <xf numFmtId="164" fontId="8" fillId="8" borderId="0" xfId="1" applyNumberFormat="1" applyFont="1" applyFill="1" applyBorder="1" applyAlignment="1">
      <alignment horizontal="center" vertical="center" wrapText="1"/>
    </xf>
    <xf numFmtId="0" fontId="7" fillId="8" borderId="0" xfId="1" applyFont="1" applyFill="1" applyBorder="1" applyAlignment="1">
      <alignment horizontal="left" vertical="center"/>
    </xf>
    <xf numFmtId="164" fontId="6" fillId="8" borderId="0" xfId="1" applyNumberFormat="1" applyFont="1" applyFill="1" applyBorder="1" applyAlignment="1">
      <alignment horizontal="center" vertical="center" wrapText="1"/>
    </xf>
    <xf numFmtId="0" fontId="65" fillId="8" borderId="0" xfId="1" applyFont="1" applyFill="1" applyBorder="1" applyAlignment="1">
      <alignment horizontal="left" vertical="center"/>
    </xf>
    <xf numFmtId="0" fontId="62" fillId="8" borderId="0" xfId="1" applyFont="1" applyFill="1" applyBorder="1" applyAlignment="1">
      <alignment horizontal="center" vertical="center" wrapText="1"/>
    </xf>
    <xf numFmtId="0" fontId="6" fillId="4" borderId="42" xfId="1" applyFont="1" applyFill="1" applyBorder="1" applyAlignment="1">
      <alignment vertical="center"/>
    </xf>
    <xf numFmtId="0" fontId="0" fillId="8" borderId="0" xfId="0" applyFill="1"/>
    <xf numFmtId="0" fontId="1" fillId="0" borderId="0" xfId="0" applyFont="1" applyAlignment="1">
      <alignment horizontal="center"/>
    </xf>
    <xf numFmtId="164" fontId="1" fillId="0" borderId="12" xfId="0" applyNumberFormat="1" applyFont="1" applyBorder="1"/>
    <xf numFmtId="164" fontId="1" fillId="0" borderId="20" xfId="0" applyNumberFormat="1" applyFont="1" applyBorder="1"/>
    <xf numFmtId="0" fontId="70" fillId="0" borderId="0" xfId="0" applyFont="1" applyBorder="1" applyAlignment="1">
      <alignment horizontal="center"/>
    </xf>
    <xf numFmtId="0" fontId="70" fillId="0" borderId="0" xfId="0" applyFont="1" applyAlignment="1">
      <alignment horizontal="center"/>
    </xf>
    <xf numFmtId="0" fontId="0" fillId="7" borderId="45" xfId="0" applyFill="1" applyBorder="1"/>
    <xf numFmtId="0" fontId="6" fillId="7" borderId="46" xfId="1" applyFont="1" applyFill="1" applyBorder="1" applyAlignment="1">
      <alignment horizontal="center" vertical="center" wrapText="1"/>
    </xf>
    <xf numFmtId="0" fontId="0" fillId="7" borderId="48" xfId="0" applyFill="1" applyBorder="1"/>
    <xf numFmtId="0" fontId="6" fillId="7" borderId="44" xfId="1" applyFont="1" applyFill="1" applyBorder="1" applyAlignment="1">
      <alignment horizontal="center" vertical="center" wrapText="1"/>
    </xf>
    <xf numFmtId="0" fontId="6" fillId="7" borderId="49" xfId="1" applyFont="1" applyFill="1" applyBorder="1" applyAlignment="1">
      <alignment horizontal="center" vertical="center" wrapText="1"/>
    </xf>
    <xf numFmtId="0" fontId="0" fillId="7" borderId="50" xfId="0" applyFill="1" applyBorder="1"/>
    <xf numFmtId="0" fontId="6" fillId="7" borderId="51" xfId="1" applyFont="1" applyFill="1" applyBorder="1" applyAlignment="1">
      <alignment horizontal="center" vertical="center" wrapText="1"/>
    </xf>
    <xf numFmtId="0" fontId="28" fillId="7" borderId="44" xfId="1" applyFont="1" applyFill="1" applyBorder="1" applyAlignment="1">
      <alignment horizontal="center" vertical="center" wrapText="1"/>
    </xf>
    <xf numFmtId="0" fontId="28" fillId="7" borderId="51" xfId="1" applyFont="1" applyFill="1" applyBorder="1" applyAlignment="1">
      <alignment horizontal="center" vertical="center" wrapText="1"/>
    </xf>
    <xf numFmtId="0" fontId="28" fillId="7" borderId="52" xfId="1" applyFont="1" applyFill="1" applyBorder="1" applyAlignment="1">
      <alignment horizontal="center" vertical="center" wrapText="1"/>
    </xf>
    <xf numFmtId="0" fontId="28" fillId="7" borderId="47" xfId="1" applyFont="1" applyFill="1" applyBorder="1" applyAlignment="1">
      <alignment horizontal="center" vertical="center" wrapText="1"/>
    </xf>
    <xf numFmtId="0" fontId="28" fillId="7" borderId="49" xfId="1" applyFont="1" applyFill="1" applyBorder="1" applyAlignment="1">
      <alignment horizontal="center" vertical="center" wrapText="1"/>
    </xf>
    <xf numFmtId="0" fontId="66" fillId="48" borderId="2" xfId="1" applyFont="1" applyFill="1" applyBorder="1" applyAlignment="1">
      <alignment horizontal="left" vertical="center"/>
    </xf>
    <xf numFmtId="0" fontId="66" fillId="48" borderId="31" xfId="1" applyFont="1" applyFill="1" applyBorder="1" applyAlignment="1">
      <alignment horizontal="left" vertical="center"/>
    </xf>
    <xf numFmtId="0" fontId="62" fillId="48" borderId="54" xfId="1" applyFont="1" applyFill="1" applyBorder="1" applyAlignment="1">
      <alignment horizontal="center" vertical="center" wrapText="1"/>
    </xf>
    <xf numFmtId="49" fontId="11" fillId="7" borderId="55" xfId="0" applyNumberFormat="1" applyFont="1" applyFill="1" applyBorder="1" applyAlignment="1" applyProtection="1">
      <alignment horizontal="center" vertical="center"/>
    </xf>
    <xf numFmtId="0" fontId="62" fillId="48" borderId="13" xfId="1" applyFont="1" applyFill="1" applyBorder="1" applyAlignment="1">
      <alignment horizontal="center" vertical="center" wrapText="1"/>
    </xf>
    <xf numFmtId="49" fontId="11" fillId="3" borderId="2" xfId="0" applyNumberFormat="1" applyFont="1" applyFill="1" applyBorder="1" applyAlignment="1" applyProtection="1">
      <alignment horizontal="center" vertical="center"/>
    </xf>
    <xf numFmtId="49" fontId="11" fillId="3" borderId="31" xfId="0" applyNumberFormat="1" applyFont="1" applyFill="1" applyBorder="1" applyAlignment="1" applyProtection="1">
      <alignment horizontal="center" vertical="center"/>
    </xf>
    <xf numFmtId="49" fontId="11" fillId="3" borderId="3" xfId="0" applyNumberFormat="1" applyFont="1" applyFill="1" applyBorder="1" applyAlignment="1" applyProtection="1">
      <alignment horizontal="center" vertical="center"/>
    </xf>
    <xf numFmtId="177" fontId="72" fillId="3" borderId="53" xfId="1" applyNumberFormat="1" applyFont="1" applyFill="1" applyBorder="1" applyAlignment="1">
      <alignment horizontal="left" vertical="center"/>
    </xf>
    <xf numFmtId="0" fontId="66" fillId="48" borderId="55" xfId="1" applyFont="1" applyFill="1" applyBorder="1" applyAlignment="1">
      <alignment horizontal="left" vertical="center"/>
    </xf>
    <xf numFmtId="49" fontId="11" fillId="7" borderId="57" xfId="0" applyNumberFormat="1" applyFont="1" applyFill="1" applyBorder="1" applyAlignment="1" applyProtection="1">
      <alignment horizontal="center" vertical="center"/>
    </xf>
    <xf numFmtId="49" fontId="11" fillId="49" borderId="55" xfId="0" applyNumberFormat="1" applyFont="1" applyFill="1" applyBorder="1" applyAlignment="1" applyProtection="1">
      <alignment horizontal="center" vertical="center"/>
    </xf>
    <xf numFmtId="49" fontId="11" fillId="7" borderId="58" xfId="0" applyNumberFormat="1" applyFont="1" applyFill="1" applyBorder="1" applyAlignment="1" applyProtection="1">
      <alignment horizontal="center" vertical="center"/>
    </xf>
    <xf numFmtId="0" fontId="71" fillId="53" borderId="1" xfId="1" applyFont="1" applyFill="1" applyBorder="1" applyAlignment="1">
      <alignment horizontal="center" vertical="center" wrapText="1"/>
    </xf>
    <xf numFmtId="0" fontId="71" fillId="53" borderId="2" xfId="1" applyFont="1" applyFill="1" applyBorder="1" applyAlignment="1">
      <alignment horizontal="center" vertical="center" wrapText="1"/>
    </xf>
    <xf numFmtId="0" fontId="67" fillId="50" borderId="13" xfId="1" applyFont="1" applyFill="1" applyBorder="1" applyAlignment="1">
      <alignment horizontal="center" vertical="center"/>
    </xf>
    <xf numFmtId="0" fontId="67" fillId="50" borderId="1" xfId="1" applyFont="1" applyFill="1" applyBorder="1" applyAlignment="1">
      <alignment horizontal="center" vertical="center"/>
    </xf>
    <xf numFmtId="0" fontId="71" fillId="52" borderId="13" xfId="1" applyFont="1" applyFill="1" applyBorder="1" applyAlignment="1">
      <alignment horizontal="center" vertical="center"/>
    </xf>
    <xf numFmtId="0" fontId="6" fillId="7" borderId="0" xfId="1" applyFont="1" applyFill="1" applyBorder="1" applyAlignment="1">
      <alignment horizontal="center" vertical="center"/>
    </xf>
    <xf numFmtId="0" fontId="6" fillId="7" borderId="0" xfId="1" applyFont="1" applyFill="1" applyAlignment="1">
      <alignment horizontal="center" vertical="center"/>
    </xf>
    <xf numFmtId="0" fontId="71" fillId="49" borderId="2" xfId="1" applyFont="1" applyFill="1" applyBorder="1" applyAlignment="1">
      <alignment horizontal="center" vertical="center" wrapText="1"/>
    </xf>
    <xf numFmtId="0" fontId="74" fillId="49" borderId="2" xfId="1" applyFont="1" applyFill="1" applyBorder="1" applyAlignment="1">
      <alignment horizontal="center" vertical="center" wrapText="1"/>
    </xf>
    <xf numFmtId="49" fontId="11" fillId="7" borderId="58" xfId="0" applyNumberFormat="1" applyFont="1" applyFill="1" applyBorder="1" applyAlignment="1" applyProtection="1">
      <alignment horizontal="center" vertical="center" wrapText="1"/>
    </xf>
    <xf numFmtId="0" fontId="62" fillId="48" borderId="56" xfId="1" applyFont="1" applyFill="1" applyBorder="1" applyAlignment="1">
      <alignment horizontal="center" vertical="center" wrapText="1"/>
    </xf>
    <xf numFmtId="0" fontId="57" fillId="4" borderId="11" xfId="1" applyFont="1" applyFill="1" applyBorder="1" applyAlignment="1">
      <alignment vertical="center"/>
    </xf>
    <xf numFmtId="0" fontId="0" fillId="4" borderId="56" xfId="0" applyFill="1" applyBorder="1"/>
    <xf numFmtId="0" fontId="0" fillId="4" borderId="13" xfId="0" applyFill="1" applyBorder="1"/>
    <xf numFmtId="0" fontId="60" fillId="48" borderId="0" xfId="0" applyFont="1" applyFill="1"/>
    <xf numFmtId="0" fontId="61" fillId="48" borderId="0" xfId="0" applyFont="1" applyFill="1"/>
    <xf numFmtId="49" fontId="16" fillId="48" borderId="53" xfId="0" applyNumberFormat="1" applyFont="1" applyFill="1" applyBorder="1" applyAlignment="1">
      <alignment horizontal="center" vertical="center"/>
    </xf>
    <xf numFmtId="0" fontId="78" fillId="49" borderId="53" xfId="0" applyFont="1" applyFill="1" applyBorder="1" applyAlignment="1">
      <alignment horizontal="center" vertical="center"/>
    </xf>
    <xf numFmtId="49" fontId="68" fillId="4" borderId="53" xfId="0" applyNumberFormat="1" applyFont="1" applyFill="1" applyBorder="1" applyAlignment="1">
      <alignment horizontal="center" vertical="center"/>
    </xf>
    <xf numFmtId="49" fontId="79" fillId="51" borderId="53" xfId="0" applyNumberFormat="1" applyFont="1" applyFill="1" applyBorder="1" applyAlignment="1">
      <alignment horizontal="center" vertical="center"/>
    </xf>
    <xf numFmtId="0" fontId="0" fillId="2" borderId="0" xfId="0" applyFill="1"/>
    <xf numFmtId="2" fontId="68" fillId="4" borderId="53" xfId="0" applyNumberFormat="1" applyFont="1" applyFill="1" applyBorder="1" applyAlignment="1">
      <alignment horizontal="center" vertical="center"/>
    </xf>
    <xf numFmtId="49" fontId="79" fillId="51" borderId="53" xfId="0" applyNumberFormat="1" applyFont="1" applyFill="1" applyBorder="1" applyAlignment="1">
      <alignment horizontal="center" vertical="center" wrapText="1"/>
    </xf>
    <xf numFmtId="0" fontId="78" fillId="49" borderId="57" xfId="0" applyFont="1" applyFill="1" applyBorder="1" applyAlignment="1">
      <alignment horizontal="center" vertical="center"/>
    </xf>
    <xf numFmtId="49" fontId="79" fillId="51" borderId="58" xfId="0" applyNumberFormat="1" applyFont="1" applyFill="1" applyBorder="1" applyAlignment="1">
      <alignment horizontal="center" vertical="center"/>
    </xf>
    <xf numFmtId="0" fontId="0" fillId="8" borderId="0" xfId="0" applyFill="1" applyAlignment="1">
      <alignment vertical="center"/>
    </xf>
    <xf numFmtId="0" fontId="16" fillId="44" borderId="53" xfId="0" applyFont="1" applyFill="1" applyBorder="1" applyAlignment="1">
      <alignment horizontal="center" vertical="center"/>
    </xf>
    <xf numFmtId="49" fontId="68" fillId="51" borderId="53" xfId="0" applyNumberFormat="1" applyFont="1" applyFill="1" applyBorder="1" applyAlignment="1">
      <alignment horizontal="center"/>
    </xf>
    <xf numFmtId="49" fontId="79" fillId="51" borderId="53" xfId="0" applyNumberFormat="1" applyFont="1" applyFill="1" applyBorder="1" applyAlignment="1">
      <alignment horizontal="center"/>
    </xf>
    <xf numFmtId="0" fontId="16" fillId="44" borderId="53" xfId="0" applyFont="1" applyFill="1" applyBorder="1"/>
    <xf numFmtId="2" fontId="68" fillId="4" borderId="53" xfId="0" applyNumberFormat="1" applyFont="1" applyFill="1" applyBorder="1" applyAlignment="1">
      <alignment horizontal="center"/>
    </xf>
    <xf numFmtId="49" fontId="68" fillId="4" borderId="53" xfId="0" applyNumberFormat="1" applyFont="1" applyFill="1" applyBorder="1" applyAlignment="1">
      <alignment horizontal="center"/>
    </xf>
    <xf numFmtId="0" fontId="62" fillId="48" borderId="43" xfId="1" applyFont="1" applyFill="1" applyBorder="1" applyAlignment="1">
      <alignment horizontal="center" vertical="center" wrapText="1"/>
    </xf>
    <xf numFmtId="0" fontId="73" fillId="50" borderId="2" xfId="1" applyFont="1" applyFill="1" applyBorder="1" applyAlignment="1">
      <alignment horizontal="center" vertical="center"/>
    </xf>
    <xf numFmtId="0" fontId="67" fillId="50" borderId="2" xfId="1" applyFont="1" applyFill="1" applyBorder="1" applyAlignment="1">
      <alignment horizontal="center" vertical="center"/>
    </xf>
    <xf numFmtId="0" fontId="14" fillId="0" borderId="0" xfId="0" applyFont="1"/>
    <xf numFmtId="0" fontId="58" fillId="49" borderId="57" xfId="0" applyFont="1" applyFill="1" applyBorder="1" applyAlignment="1">
      <alignment horizontal="left"/>
    </xf>
    <xf numFmtId="0" fontId="59" fillId="49" borderId="55" xfId="0" applyFont="1" applyFill="1" applyBorder="1"/>
    <xf numFmtId="0" fontId="59" fillId="49" borderId="55" xfId="0" applyFont="1" applyFill="1" applyBorder="1" applyAlignment="1">
      <alignment horizontal="center"/>
    </xf>
    <xf numFmtId="0" fontId="59" fillId="49" borderId="58" xfId="0" applyFont="1" applyFill="1" applyBorder="1"/>
    <xf numFmtId="0" fontId="82" fillId="49" borderId="57" xfId="1" applyFont="1" applyFill="1" applyBorder="1" applyAlignment="1">
      <alignment horizontal="left" vertical="center"/>
    </xf>
    <xf numFmtId="0" fontId="82" fillId="49" borderId="55" xfId="1" applyFont="1" applyFill="1" applyBorder="1" applyAlignment="1">
      <alignment horizontal="left" vertical="center"/>
    </xf>
    <xf numFmtId="0" fontId="83" fillId="49" borderId="55" xfId="1" applyFont="1" applyFill="1" applyBorder="1" applyAlignment="1">
      <alignment vertical="center"/>
    </xf>
    <xf numFmtId="0" fontId="82" fillId="49" borderId="55" xfId="1" applyFont="1" applyFill="1" applyBorder="1" applyAlignment="1">
      <alignment horizontal="right" vertical="center"/>
    </xf>
    <xf numFmtId="0" fontId="58" fillId="49" borderId="57" xfId="1" applyFont="1" applyFill="1" applyBorder="1" applyAlignment="1">
      <alignment vertical="center"/>
    </xf>
    <xf numFmtId="0" fontId="58" fillId="49" borderId="61" xfId="1" applyFont="1" applyFill="1" applyBorder="1" applyAlignment="1">
      <alignment vertical="center"/>
    </xf>
    <xf numFmtId="0" fontId="58" fillId="49" borderId="60" xfId="1" applyFont="1" applyFill="1" applyBorder="1" applyAlignment="1">
      <alignment vertical="center"/>
    </xf>
    <xf numFmtId="0" fontId="58" fillId="49" borderId="40" xfId="1" applyFont="1" applyFill="1" applyBorder="1" applyAlignment="1">
      <alignment vertical="center"/>
    </xf>
    <xf numFmtId="0" fontId="58" fillId="49" borderId="24" xfId="1" applyFont="1" applyFill="1" applyBorder="1" applyAlignment="1">
      <alignment vertical="center"/>
    </xf>
    <xf numFmtId="0" fontId="58" fillId="49" borderId="58" xfId="1" applyFont="1" applyFill="1" applyBorder="1" applyAlignment="1">
      <alignment vertical="center"/>
    </xf>
    <xf numFmtId="0" fontId="54" fillId="7" borderId="61" xfId="0" applyFont="1" applyFill="1" applyBorder="1" applyAlignment="1">
      <alignment horizontal="center"/>
    </xf>
    <xf numFmtId="0" fontId="54" fillId="7" borderId="60" xfId="0" applyFont="1" applyFill="1" applyBorder="1" applyAlignment="1">
      <alignment horizontal="center"/>
    </xf>
    <xf numFmtId="0" fontId="54" fillId="7" borderId="59" xfId="0" applyFont="1" applyFill="1" applyBorder="1" applyAlignment="1">
      <alignment horizontal="center"/>
    </xf>
    <xf numFmtId="0" fontId="54" fillId="7" borderId="40" xfId="0" applyFont="1" applyFill="1" applyBorder="1" applyAlignment="1">
      <alignment horizontal="center"/>
    </xf>
    <xf numFmtId="0" fontId="54" fillId="7" borderId="24" xfId="0" applyFont="1" applyFill="1" applyBorder="1" applyAlignment="1">
      <alignment horizontal="center"/>
    </xf>
    <xf numFmtId="0" fontId="54" fillId="7" borderId="41" xfId="0" applyFont="1" applyFill="1" applyBorder="1" applyAlignment="1">
      <alignment horizontal="center"/>
    </xf>
    <xf numFmtId="9" fontId="54" fillId="7" borderId="60" xfId="6977" applyFont="1" applyFill="1" applyBorder="1" applyAlignment="1">
      <alignment horizontal="center"/>
    </xf>
    <xf numFmtId="9" fontId="54" fillId="7" borderId="59" xfId="6977" applyFont="1" applyFill="1" applyBorder="1" applyAlignment="1">
      <alignment horizontal="center"/>
    </xf>
    <xf numFmtId="9" fontId="54" fillId="7" borderId="24" xfId="6977" applyFont="1" applyFill="1" applyBorder="1" applyAlignment="1">
      <alignment horizontal="center"/>
    </xf>
    <xf numFmtId="9" fontId="54" fillId="7" borderId="41" xfId="6977" applyFont="1" applyFill="1" applyBorder="1" applyAlignment="1">
      <alignment horizontal="center"/>
    </xf>
    <xf numFmtId="1" fontId="0" fillId="54" borderId="11" xfId="0" applyNumberFormat="1" applyFill="1" applyBorder="1" applyAlignment="1">
      <alignment horizontal="center"/>
    </xf>
    <xf numFmtId="1" fontId="0" fillId="54" borderId="40" xfId="0" applyNumberFormat="1" applyFill="1" applyBorder="1" applyAlignment="1">
      <alignment horizontal="center"/>
    </xf>
    <xf numFmtId="0" fontId="0" fillId="54" borderId="0" xfId="0" applyFill="1" applyBorder="1" applyAlignment="1">
      <alignment horizontal="center"/>
    </xf>
    <xf numFmtId="0" fontId="0" fillId="54" borderId="42" xfId="0" applyFill="1" applyBorder="1" applyAlignment="1">
      <alignment horizontal="center"/>
    </xf>
    <xf numFmtId="0" fontId="0" fillId="54" borderId="24" xfId="0" applyFill="1" applyBorder="1" applyAlignment="1">
      <alignment horizontal="center"/>
    </xf>
    <xf numFmtId="0" fontId="0" fillId="54" borderId="41" xfId="0" applyFill="1" applyBorder="1" applyAlignment="1">
      <alignment horizontal="center"/>
    </xf>
    <xf numFmtId="0" fontId="1" fillId="54" borderId="0" xfId="0" applyFont="1" applyFill="1" applyBorder="1"/>
    <xf numFmtId="0" fontId="54" fillId="45" borderId="61" xfId="0" applyFont="1" applyFill="1" applyBorder="1" applyAlignment="1">
      <alignment horizontal="center"/>
    </xf>
    <xf numFmtId="0" fontId="54" fillId="45" borderId="60" xfId="0" applyFont="1" applyFill="1" applyBorder="1" applyAlignment="1">
      <alignment horizontal="center"/>
    </xf>
    <xf numFmtId="0" fontId="54" fillId="45" borderId="60" xfId="0" applyFont="1" applyFill="1" applyBorder="1" applyAlignment="1">
      <alignment horizontal="center" wrapText="1"/>
    </xf>
    <xf numFmtId="0" fontId="54" fillId="45" borderId="59" xfId="0" applyFont="1" applyFill="1" applyBorder="1" applyAlignment="1">
      <alignment horizontal="center"/>
    </xf>
    <xf numFmtId="0" fontId="54" fillId="45" borderId="40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/>
    </xf>
    <xf numFmtId="0" fontId="54" fillId="45" borderId="41" xfId="0" applyFont="1" applyFill="1" applyBorder="1" applyAlignment="1">
      <alignment horizontal="center"/>
    </xf>
    <xf numFmtId="1" fontId="64" fillId="8" borderId="0" xfId="1" applyNumberFormat="1" applyFont="1" applyFill="1" applyBorder="1" applyAlignment="1">
      <alignment horizontal="center" vertical="center"/>
    </xf>
    <xf numFmtId="1" fontId="11" fillId="7" borderId="3" xfId="0" applyNumberFormat="1" applyFont="1" applyFill="1" applyBorder="1" applyAlignment="1" applyProtection="1">
      <alignment horizontal="center" vertical="center"/>
    </xf>
    <xf numFmtId="1" fontId="11" fillId="3" borderId="3" xfId="0" applyNumberFormat="1" applyFont="1" applyFill="1" applyBorder="1" applyAlignment="1" applyProtection="1">
      <alignment horizontal="center" vertical="center"/>
    </xf>
    <xf numFmtId="0" fontId="54" fillId="45" borderId="54" xfId="0" applyFont="1" applyFill="1" applyBorder="1" applyAlignment="1">
      <alignment horizontal="center"/>
    </xf>
    <xf numFmtId="0" fontId="54" fillId="45" borderId="13" xfId="0" applyFont="1" applyFill="1" applyBorder="1" applyAlignment="1">
      <alignment horizontal="center"/>
    </xf>
    <xf numFmtId="0" fontId="54" fillId="45" borderId="54" xfId="0" applyFont="1" applyFill="1" applyBorder="1" applyAlignment="1">
      <alignment horizontal="center" wrapText="1"/>
    </xf>
    <xf numFmtId="0" fontId="1" fillId="54" borderId="42" xfId="0" applyFont="1" applyFill="1" applyBorder="1" applyAlignment="1">
      <alignment horizontal="center"/>
    </xf>
    <xf numFmtId="0" fontId="1" fillId="54" borderId="41" xfId="0" applyFont="1" applyFill="1" applyBorder="1" applyAlignment="1">
      <alignment horizontal="center"/>
    </xf>
    <xf numFmtId="0" fontId="58" fillId="49" borderId="53" xfId="1" applyFont="1" applyFill="1" applyBorder="1" applyAlignment="1">
      <alignment vertical="center"/>
    </xf>
    <xf numFmtId="49" fontId="11" fillId="49" borderId="55" xfId="0" applyNumberFormat="1" applyFont="1" applyFill="1" applyBorder="1" applyAlignment="1" applyProtection="1">
      <alignment horizontal="center" vertical="center" wrapText="1"/>
    </xf>
    <xf numFmtId="0" fontId="7" fillId="2" borderId="61" xfId="1" applyFont="1" applyFill="1" applyBorder="1" applyAlignment="1">
      <alignment horizontal="center" vertical="center" wrapText="1"/>
    </xf>
    <xf numFmtId="0" fontId="6" fillId="2" borderId="60" xfId="1" applyFont="1" applyFill="1" applyBorder="1" applyAlignment="1">
      <alignment horizontal="center" vertical="center" wrapText="1"/>
    </xf>
    <xf numFmtId="0" fontId="6" fillId="2" borderId="59" xfId="1" applyFont="1" applyFill="1" applyBorder="1" applyAlignment="1">
      <alignment horizontal="center" vertical="center" wrapText="1"/>
    </xf>
    <xf numFmtId="0" fontId="84" fillId="2" borderId="40" xfId="1" applyFont="1" applyFill="1" applyBorder="1" applyAlignment="1">
      <alignment horizontal="left" vertical="center"/>
    </xf>
    <xf numFmtId="0" fontId="6" fillId="2" borderId="24" xfId="1" applyFont="1" applyFill="1" applyBorder="1" applyAlignment="1">
      <alignment horizontal="center" vertical="center" wrapText="1"/>
    </xf>
    <xf numFmtId="0" fontId="6" fillId="2" borderId="41" xfId="1" applyFont="1" applyFill="1" applyBorder="1" applyAlignment="1">
      <alignment horizontal="center" vertical="center" wrapText="1"/>
    </xf>
    <xf numFmtId="0" fontId="58" fillId="49" borderId="54" xfId="0" applyFont="1" applyFill="1" applyBorder="1" applyAlignment="1">
      <alignment horizontal="center"/>
    </xf>
    <xf numFmtId="0" fontId="59" fillId="49" borderId="13" xfId="0" applyFont="1" applyFill="1" applyBorder="1"/>
    <xf numFmtId="49" fontId="11" fillId="49" borderId="58" xfId="0" applyNumberFormat="1" applyFont="1" applyFill="1" applyBorder="1" applyAlignment="1" applyProtection="1">
      <alignment horizontal="center" vertical="center" wrapText="1"/>
    </xf>
    <xf numFmtId="0" fontId="1" fillId="54" borderId="40" xfId="0" applyFont="1" applyFill="1" applyBorder="1"/>
    <xf numFmtId="0" fontId="1" fillId="54" borderId="59" xfId="0" applyFont="1" applyFill="1" applyBorder="1" applyAlignment="1">
      <alignment horizontal="center"/>
    </xf>
    <xf numFmtId="0" fontId="82" fillId="8" borderId="55" xfId="1" applyFont="1" applyFill="1" applyBorder="1" applyAlignment="1" applyProtection="1">
      <alignment horizontal="left" vertical="center"/>
      <protection locked="0"/>
    </xf>
    <xf numFmtId="0" fontId="80" fillId="8" borderId="55" xfId="1" applyFont="1" applyFill="1" applyBorder="1" applyAlignment="1" applyProtection="1">
      <alignment horizontal="center" vertical="center"/>
      <protection locked="0"/>
    </xf>
    <xf numFmtId="14" fontId="81" fillId="8" borderId="53" xfId="1" applyNumberFormat="1" applyFont="1" applyFill="1" applyBorder="1" applyAlignment="1" applyProtection="1">
      <alignment horizontal="center" vertical="center"/>
      <protection locked="0"/>
    </xf>
    <xf numFmtId="0" fontId="0" fillId="47" borderId="56" xfId="0" applyFill="1" applyBorder="1" applyAlignment="1" applyProtection="1">
      <alignment horizontal="center"/>
      <protection locked="0"/>
    </xf>
    <xf numFmtId="0" fontId="0" fillId="47" borderId="13" xfId="0" applyFill="1" applyBorder="1" applyAlignment="1" applyProtection="1">
      <alignment horizontal="center"/>
      <protection locked="0"/>
    </xf>
    <xf numFmtId="0" fontId="1" fillId="47" borderId="56" xfId="0" applyFont="1" applyFill="1" applyBorder="1" applyAlignment="1" applyProtection="1">
      <alignment horizontal="center"/>
      <protection locked="0"/>
    </xf>
    <xf numFmtId="0" fontId="1" fillId="47" borderId="13" xfId="0" applyFont="1" applyFill="1" applyBorder="1" applyAlignment="1" applyProtection="1">
      <alignment horizontal="center"/>
      <protection locked="0"/>
    </xf>
    <xf numFmtId="1" fontId="81" fillId="8" borderId="58" xfId="1" applyNumberFormat="1" applyFont="1" applyFill="1" applyBorder="1" applyAlignment="1" applyProtection="1">
      <alignment horizontal="center" vertical="center"/>
      <protection locked="0"/>
    </xf>
    <xf numFmtId="0" fontId="80" fillId="8" borderId="58" xfId="1" applyFont="1" applyFill="1" applyBorder="1" applyAlignment="1" applyProtection="1">
      <alignment horizontal="center" vertical="center"/>
      <protection locked="0"/>
    </xf>
    <xf numFmtId="0" fontId="54" fillId="49" borderId="57" xfId="0" applyFont="1" applyFill="1" applyBorder="1" applyAlignment="1"/>
    <xf numFmtId="0" fontId="54" fillId="49" borderId="55" xfId="0" applyFont="1" applyFill="1" applyBorder="1" applyAlignment="1"/>
    <xf numFmtId="0" fontId="54" fillId="49" borderId="58" xfId="0" applyFont="1" applyFill="1" applyBorder="1" applyAlignment="1"/>
    <xf numFmtId="0" fontId="59" fillId="54" borderId="53" xfId="1" applyFont="1" applyFill="1" applyBorder="1" applyAlignment="1">
      <alignment horizontal="center" vertical="center"/>
    </xf>
    <xf numFmtId="0" fontId="59" fillId="54" borderId="13" xfId="1" applyFont="1" applyFill="1" applyBorder="1" applyAlignment="1">
      <alignment horizontal="center" vertical="center"/>
    </xf>
    <xf numFmtId="2" fontId="43" fillId="8" borderId="0" xfId="0" applyNumberFormat="1" applyFont="1" applyFill="1" applyBorder="1" applyAlignment="1" applyProtection="1">
      <alignment horizontal="center"/>
      <protection locked="0"/>
    </xf>
    <xf numFmtId="2" fontId="43" fillId="8" borderId="60" xfId="0" applyNumberFormat="1" applyFont="1" applyFill="1" applyBorder="1" applyAlignment="1" applyProtection="1">
      <alignment horizontal="center"/>
      <protection locked="0"/>
    </xf>
    <xf numFmtId="2" fontId="43" fillId="8" borderId="24" xfId="0" applyNumberFormat="1" applyFont="1" applyFill="1" applyBorder="1" applyAlignment="1" applyProtection="1">
      <alignment horizontal="center"/>
      <protection locked="0"/>
    </xf>
    <xf numFmtId="49" fontId="77" fillId="2" borderId="53" xfId="0" applyNumberFormat="1" applyFont="1" applyFill="1" applyBorder="1" applyAlignment="1">
      <alignment horizontal="center" vertical="center"/>
    </xf>
    <xf numFmtId="0" fontId="69" fillId="48" borderId="0" xfId="0" applyFont="1" applyFill="1" applyAlignment="1">
      <alignment horizontal="center" vertical="center"/>
    </xf>
    <xf numFmtId="0" fontId="76" fillId="4" borderId="61" xfId="1" applyFont="1" applyFill="1" applyBorder="1" applyAlignment="1">
      <alignment horizontal="center" vertical="center"/>
    </xf>
    <xf numFmtId="0" fontId="76" fillId="4" borderId="59" xfId="1" applyFont="1" applyFill="1" applyBorder="1" applyAlignment="1">
      <alignment horizontal="center" vertical="center"/>
    </xf>
    <xf numFmtId="0" fontId="9" fillId="4" borderId="11" xfId="3" applyFill="1" applyBorder="1" applyAlignment="1" applyProtection="1">
      <alignment horizontal="left" vertical="center"/>
    </xf>
    <xf numFmtId="0" fontId="9" fillId="4" borderId="42" xfId="3" applyFill="1" applyBorder="1" applyAlignment="1" applyProtection="1">
      <alignment horizontal="left" vertical="center"/>
    </xf>
    <xf numFmtId="0" fontId="75" fillId="4" borderId="11" xfId="3" applyFont="1" applyFill="1" applyBorder="1" applyAlignment="1" applyProtection="1">
      <alignment horizontal="left" vertical="center"/>
    </xf>
    <xf numFmtId="0" fontId="75" fillId="4" borderId="42" xfId="3" applyFont="1" applyFill="1" applyBorder="1" applyAlignment="1" applyProtection="1">
      <alignment horizontal="left" vertical="center"/>
    </xf>
    <xf numFmtId="0" fontId="57" fillId="4" borderId="11" xfId="1" applyFont="1" applyFill="1" applyBorder="1" applyAlignment="1">
      <alignment horizontal="center" vertical="center"/>
    </xf>
    <xf numFmtId="0" fontId="57" fillId="4" borderId="42" xfId="1" applyFont="1" applyFill="1" applyBorder="1" applyAlignment="1">
      <alignment horizontal="center" vertical="center"/>
    </xf>
    <xf numFmtId="0" fontId="9" fillId="4" borderId="40" xfId="3" applyFill="1" applyBorder="1" applyAlignment="1" applyProtection="1">
      <alignment horizontal="left" vertical="center"/>
    </xf>
    <xf numFmtId="0" fontId="9" fillId="4" borderId="41" xfId="3" applyFill="1" applyBorder="1" applyAlignment="1" applyProtection="1">
      <alignment horizontal="left" vertical="center"/>
    </xf>
    <xf numFmtId="0" fontId="86" fillId="56" borderId="54" xfId="0" applyFont="1" applyFill="1" applyBorder="1" applyProtection="1">
      <protection locked="0"/>
    </xf>
    <xf numFmtId="0" fontId="86" fillId="56" borderId="56" xfId="0" applyFont="1" applyFill="1" applyBorder="1" applyProtection="1">
      <protection locked="0"/>
    </xf>
    <xf numFmtId="0" fontId="86" fillId="56" borderId="13" xfId="0" applyFont="1" applyFill="1" applyBorder="1" applyProtection="1">
      <protection locked="0"/>
    </xf>
    <xf numFmtId="0" fontId="86" fillId="8" borderId="11" xfId="0" applyFont="1" applyFill="1" applyBorder="1" applyAlignment="1" applyProtection="1">
      <alignment horizontal="center"/>
      <protection locked="0"/>
    </xf>
    <xf numFmtId="0" fontId="86" fillId="8" borderId="0" xfId="0" applyFont="1" applyFill="1" applyBorder="1" applyProtection="1">
      <protection locked="0"/>
    </xf>
    <xf numFmtId="0" fontId="86" fillId="8" borderId="0" xfId="0" applyFont="1" applyFill="1" applyBorder="1" applyAlignment="1" applyProtection="1">
      <alignment horizontal="center"/>
      <protection locked="0"/>
    </xf>
    <xf numFmtId="0" fontId="86" fillId="8" borderId="42" xfId="0" applyFont="1" applyFill="1" applyBorder="1" applyProtection="1">
      <protection locked="0"/>
    </xf>
    <xf numFmtId="0" fontId="86" fillId="8" borderId="40" xfId="0" applyFont="1" applyFill="1" applyBorder="1" applyAlignment="1" applyProtection="1">
      <alignment horizontal="center"/>
      <protection locked="0"/>
    </xf>
    <xf numFmtId="0" fontId="86" fillId="8" borderId="24" xfId="0" applyFont="1" applyFill="1" applyBorder="1" applyProtection="1">
      <protection locked="0"/>
    </xf>
    <xf numFmtId="0" fontId="86" fillId="8" borderId="24" xfId="0" applyFont="1" applyFill="1" applyBorder="1" applyAlignment="1" applyProtection="1">
      <alignment horizontal="center"/>
      <protection locked="0"/>
    </xf>
    <xf numFmtId="0" fontId="86" fillId="8" borderId="41" xfId="0" applyFont="1" applyFill="1" applyBorder="1" applyProtection="1">
      <protection locked="0"/>
    </xf>
    <xf numFmtId="1" fontId="0" fillId="46" borderId="55" xfId="0" applyNumberFormat="1" applyFont="1" applyFill="1" applyBorder="1" applyAlignment="1" applyProtection="1">
      <alignment horizontal="center" vertical="center"/>
    </xf>
    <xf numFmtId="0" fontId="0" fillId="46" borderId="2" xfId="0" applyNumberFormat="1" applyFont="1" applyFill="1" applyBorder="1" applyAlignment="1" applyProtection="1">
      <alignment horizontal="center" vertical="center"/>
    </xf>
    <xf numFmtId="49" fontId="0" fillId="46" borderId="31" xfId="0" applyNumberFormat="1" applyFont="1" applyFill="1" applyBorder="1" applyAlignment="1" applyProtection="1">
      <alignment horizontal="center" vertical="center"/>
    </xf>
    <xf numFmtId="0" fontId="0" fillId="46" borderId="31" xfId="0" applyFont="1" applyFill="1" applyBorder="1" applyAlignment="1">
      <alignment horizontal="center" vertical="center"/>
    </xf>
    <xf numFmtId="164" fontId="0" fillId="46" borderId="55" xfId="0" applyNumberFormat="1" applyFont="1" applyFill="1" applyBorder="1" applyAlignment="1" applyProtection="1">
      <alignment horizontal="center" vertical="center"/>
    </xf>
    <xf numFmtId="178" fontId="1" fillId="46" borderId="31" xfId="0" applyNumberFormat="1" applyFont="1" applyFill="1" applyBorder="1" applyAlignment="1" applyProtection="1">
      <alignment horizontal="center" vertical="center"/>
    </xf>
    <xf numFmtId="0" fontId="1" fillId="46" borderId="40" xfId="0" applyFont="1" applyFill="1" applyBorder="1" applyAlignment="1">
      <alignment horizontal="center" vertical="center"/>
    </xf>
    <xf numFmtId="49" fontId="1" fillId="46" borderId="24" xfId="0" applyNumberFormat="1" applyFont="1" applyFill="1" applyBorder="1" applyAlignment="1" applyProtection="1">
      <alignment horizontal="center" vertical="center"/>
    </xf>
    <xf numFmtId="178" fontId="1" fillId="46" borderId="24" xfId="0" applyNumberFormat="1" applyFont="1" applyFill="1" applyBorder="1" applyAlignment="1" applyProtection="1">
      <alignment horizontal="center" vertical="center"/>
    </xf>
    <xf numFmtId="1" fontId="1" fillId="46" borderId="41" xfId="0" applyNumberFormat="1" applyFont="1" applyFill="1" applyBorder="1" applyAlignment="1" applyProtection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1" fontId="59" fillId="55" borderId="53" xfId="0" applyNumberFormat="1" applyFont="1" applyFill="1" applyBorder="1" applyAlignment="1">
      <alignment horizontal="center" vertical="center"/>
    </xf>
    <xf numFmtId="0" fontId="0" fillId="46" borderId="55" xfId="0" applyNumberFormat="1" applyFont="1" applyFill="1" applyBorder="1" applyAlignment="1" applyProtection="1">
      <alignment horizontal="center" vertical="center"/>
    </xf>
    <xf numFmtId="49" fontId="1" fillId="8" borderId="0" xfId="0" applyNumberFormat="1" applyFont="1" applyFill="1" applyBorder="1" applyAlignment="1" applyProtection="1">
      <alignment horizontal="center" vertical="center"/>
    </xf>
    <xf numFmtId="164" fontId="1" fillId="8" borderId="0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8" fontId="1" fillId="8" borderId="0" xfId="0" applyNumberFormat="1" applyFont="1" applyFill="1" applyBorder="1" applyAlignment="1" applyProtection="1">
      <alignment horizontal="center" vertical="center"/>
    </xf>
    <xf numFmtId="0" fontId="1" fillId="8" borderId="0" xfId="0" applyNumberFormat="1" applyFont="1" applyFill="1" applyBorder="1" applyAlignment="1">
      <alignment horizontal="center" vertical="center"/>
    </xf>
    <xf numFmtId="1" fontId="1" fillId="8" borderId="0" xfId="0" applyNumberFormat="1" applyFont="1" applyFill="1" applyBorder="1" applyAlignment="1" applyProtection="1">
      <alignment horizontal="center" vertical="center"/>
    </xf>
    <xf numFmtId="49" fontId="21" fillId="8" borderId="0" xfId="0" applyNumberFormat="1" applyFont="1" applyFill="1" applyBorder="1" applyAlignment="1" applyProtection="1">
      <alignment horizontal="center" vertical="center"/>
    </xf>
    <xf numFmtId="164" fontId="21" fillId="8" borderId="0" xfId="0" applyNumberFormat="1" applyFont="1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" fillId="46" borderId="60" xfId="0" applyNumberFormat="1" applyFont="1" applyFill="1" applyBorder="1" applyAlignment="1" applyProtection="1">
      <alignment horizontal="center" vertical="center"/>
    </xf>
    <xf numFmtId="164" fontId="1" fillId="46" borderId="60" xfId="0" applyNumberFormat="1" applyFont="1" applyFill="1" applyBorder="1" applyAlignment="1" applyProtection="1">
      <alignment horizontal="center" vertical="center"/>
    </xf>
    <xf numFmtId="0" fontId="1" fillId="46" borderId="24" xfId="0" applyNumberFormat="1" applyFont="1" applyFill="1" applyBorder="1" applyAlignment="1" applyProtection="1">
      <alignment horizontal="center" vertical="center"/>
    </xf>
    <xf numFmtId="164" fontId="1" fillId="46" borderId="24" xfId="0" applyNumberFormat="1" applyFont="1" applyFill="1" applyBorder="1" applyAlignment="1" applyProtection="1">
      <alignment horizontal="center" vertical="center"/>
    </xf>
    <xf numFmtId="0" fontId="1" fillId="46" borderId="61" xfId="0" applyFont="1" applyFill="1" applyBorder="1" applyAlignment="1">
      <alignment horizontal="center" vertical="center"/>
    </xf>
    <xf numFmtId="49" fontId="1" fillId="46" borderId="60" xfId="0" applyNumberFormat="1" applyFont="1" applyFill="1" applyBorder="1" applyAlignment="1" applyProtection="1">
      <alignment horizontal="center" vertical="center"/>
    </xf>
    <xf numFmtId="178" fontId="1" fillId="46" borderId="60" xfId="0" applyNumberFormat="1" applyFont="1" applyFill="1" applyBorder="1" applyAlignment="1" applyProtection="1">
      <alignment horizontal="center" vertical="center"/>
    </xf>
    <xf numFmtId="1" fontId="1" fillId="46" borderId="59" xfId="0" applyNumberFormat="1" applyFont="1" applyFill="1" applyBorder="1" applyAlignment="1" applyProtection="1">
      <alignment horizontal="center" vertical="center"/>
    </xf>
    <xf numFmtId="1" fontId="43" fillId="8" borderId="11" xfId="0" applyNumberFormat="1" applyFont="1" applyFill="1" applyBorder="1" applyAlignment="1" applyProtection="1">
      <alignment horizontal="center"/>
      <protection locked="0"/>
    </xf>
    <xf numFmtId="164" fontId="43" fillId="8" borderId="56" xfId="0" applyNumberFormat="1" applyFont="1" applyFill="1" applyBorder="1" applyAlignment="1" applyProtection="1">
      <alignment horizontal="center"/>
      <protection locked="0"/>
    </xf>
    <xf numFmtId="1" fontId="43" fillId="8" borderId="0" xfId="0" applyNumberFormat="1" applyFont="1" applyFill="1" applyBorder="1" applyAlignment="1" applyProtection="1">
      <alignment horizontal="center"/>
      <protection locked="0"/>
    </xf>
    <xf numFmtId="164" fontId="43" fillId="8" borderId="0" xfId="0" applyNumberFormat="1" applyFont="1" applyFill="1" applyBorder="1" applyAlignment="1" applyProtection="1">
      <alignment horizontal="center"/>
      <protection locked="0"/>
    </xf>
    <xf numFmtId="1" fontId="43" fillId="8" borderId="40" xfId="0" applyNumberFormat="1" applyFont="1" applyFill="1" applyBorder="1" applyAlignment="1" applyProtection="1">
      <alignment horizontal="center"/>
      <protection locked="0"/>
    </xf>
    <xf numFmtId="164" fontId="43" fillId="8" borderId="24" xfId="0" applyNumberFormat="1" applyFont="1" applyFill="1" applyBorder="1" applyAlignment="1" applyProtection="1">
      <alignment horizontal="center"/>
      <protection locked="0"/>
    </xf>
    <xf numFmtId="164" fontId="43" fillId="8" borderId="13" xfId="0" applyNumberFormat="1" applyFont="1" applyFill="1" applyBorder="1" applyAlignment="1" applyProtection="1">
      <alignment horizontal="center"/>
      <protection locked="0"/>
    </xf>
    <xf numFmtId="0" fontId="1" fillId="46" borderId="57" xfId="0" applyFont="1" applyFill="1" applyBorder="1" applyAlignment="1">
      <alignment horizontal="center" vertical="center"/>
    </xf>
    <xf numFmtId="0" fontId="1" fillId="46" borderId="55" xfId="0" applyNumberFormat="1" applyFont="1" applyFill="1" applyBorder="1" applyAlignment="1" applyProtection="1">
      <alignment horizontal="center" vertical="center"/>
    </xf>
    <xf numFmtId="49" fontId="1" fillId="46" borderId="55" xfId="0" applyNumberFormat="1" applyFont="1" applyFill="1" applyBorder="1" applyAlignment="1" applyProtection="1">
      <alignment horizontal="center" vertical="center"/>
    </xf>
    <xf numFmtId="1" fontId="1" fillId="46" borderId="55" xfId="0" applyNumberFormat="1" applyFont="1" applyFill="1" applyBorder="1" applyAlignment="1" applyProtection="1">
      <alignment horizontal="center" vertical="center"/>
    </xf>
    <xf numFmtId="0" fontId="1" fillId="46" borderId="58" xfId="0" applyNumberFormat="1" applyFont="1" applyFill="1" applyBorder="1" applyAlignment="1" applyProtection="1">
      <alignment horizontal="center" vertical="center"/>
    </xf>
    <xf numFmtId="164" fontId="1" fillId="46" borderId="55" xfId="0" applyNumberFormat="1" applyFont="1" applyFill="1" applyBorder="1" applyAlignment="1" applyProtection="1">
      <alignment horizontal="center" vertical="center"/>
    </xf>
    <xf numFmtId="49" fontId="11" fillId="3" borderId="58" xfId="0" applyNumberFormat="1" applyFont="1" applyFill="1" applyBorder="1" applyAlignment="1" applyProtection="1">
      <alignment horizontal="center" vertical="center"/>
    </xf>
    <xf numFmtId="0" fontId="85" fillId="47" borderId="53" xfId="0" applyFont="1" applyFill="1" applyBorder="1" applyAlignment="1" applyProtection="1">
      <alignment horizontal="center"/>
    </xf>
    <xf numFmtId="0" fontId="87" fillId="8" borderId="53" xfId="0" applyFont="1" applyFill="1" applyBorder="1" applyAlignment="1" applyProtection="1">
      <alignment horizontal="center"/>
    </xf>
    <xf numFmtId="0" fontId="85" fillId="54" borderId="53" xfId="0" applyFont="1" applyFill="1" applyBorder="1" applyAlignment="1" applyProtection="1">
      <alignment horizontal="center"/>
    </xf>
    <xf numFmtId="0" fontId="54" fillId="45" borderId="54" xfId="0" applyFont="1" applyFill="1" applyBorder="1" applyAlignment="1">
      <alignment horizontal="center" vertical="center" wrapText="1"/>
    </xf>
    <xf numFmtId="0" fontId="54" fillId="45" borderId="13" xfId="0" applyFont="1" applyFill="1" applyBorder="1" applyAlignment="1">
      <alignment horizontal="center" vertical="center"/>
    </xf>
  </cellXfs>
  <cellStyles count="6981">
    <cellStyle name="?_x001d_?w_x0009__x001a_??_x000c_??U_x0001_%_x0013_|)_x0007__x0001__x0001_ 2" xfId="6976"/>
    <cellStyle name="20% - Accent1" xfId="6942" builtinId="30" customBuiltin="1"/>
    <cellStyle name="20% - Accent2" xfId="6946" builtinId="34" customBuiltin="1"/>
    <cellStyle name="20% - Accent3" xfId="6950" builtinId="38" customBuiltin="1"/>
    <cellStyle name="20% - Accent4" xfId="6954" builtinId="42" customBuiltin="1"/>
    <cellStyle name="20% - Accent5" xfId="6958" builtinId="46" customBuiltin="1"/>
    <cellStyle name="20% - Accent6" xfId="6962" builtinId="50" customBuiltin="1"/>
    <cellStyle name="40% - Accent1" xfId="6943" builtinId="31" customBuiltin="1"/>
    <cellStyle name="40% - Accent2" xfId="6947" builtinId="35" customBuiltin="1"/>
    <cellStyle name="40% - Accent3" xfId="6951" builtinId="39" customBuiltin="1"/>
    <cellStyle name="40% - Accent4" xfId="6955" builtinId="43" customBuiltin="1"/>
    <cellStyle name="40% - Accent5" xfId="6959" builtinId="47" customBuiltin="1"/>
    <cellStyle name="40% - Accent6" xfId="6963" builtinId="51" customBuiltin="1"/>
    <cellStyle name="60% - Accent1" xfId="6944" builtinId="32" customBuiltin="1"/>
    <cellStyle name="60% - Accent2" xfId="6948" builtinId="36" customBuiltin="1"/>
    <cellStyle name="60% - Accent3" xfId="6952" builtinId="40" customBuiltin="1"/>
    <cellStyle name="60% - Accent4" xfId="6956" builtinId="44" customBuiltin="1"/>
    <cellStyle name="60% - Accent5" xfId="6960" builtinId="48" customBuiltin="1"/>
    <cellStyle name="60% - Accent6" xfId="6964" builtinId="52" customBuiltin="1"/>
    <cellStyle name="Accent1" xfId="6941" builtinId="29" customBuiltin="1"/>
    <cellStyle name="Accent2" xfId="6945" builtinId="33" customBuiltin="1"/>
    <cellStyle name="Accent3" xfId="6949" builtinId="37" customBuiltin="1"/>
    <cellStyle name="Accent4" xfId="6953" builtinId="41" customBuiltin="1"/>
    <cellStyle name="Accent5" xfId="6957" builtinId="45" customBuiltin="1"/>
    <cellStyle name="Accent6" xfId="6961" builtinId="49" customBuiltin="1"/>
    <cellStyle name="Bad" xfId="6932" builtinId="27" customBuiltin="1"/>
    <cellStyle name="Calculation" xfId="6935" builtinId="22" customBuiltin="1"/>
    <cellStyle name="Check Cell" xfId="6937" builtinId="23" customBuiltin="1"/>
    <cellStyle name="Comma [0] - blank zero" xfId="6882"/>
    <cellStyle name="Comma [0] - blank zero 2" xfId="6883"/>
    <cellStyle name="Comma [0] - blank zero 3" xfId="6915"/>
    <cellStyle name="Comma [0] - no reds" xfId="6884"/>
    <cellStyle name="Comma [0] - no reds 2" xfId="6885"/>
    <cellStyle name="Comma [0] - no reds 3" xfId="6916"/>
    <cellStyle name="Comma 10" xfId="4750"/>
    <cellStyle name="Comma 11" xfId="4901"/>
    <cellStyle name="Comma 12" xfId="6881"/>
    <cellStyle name="Comma 13" xfId="6914"/>
    <cellStyle name="Comma 2" xfId="15"/>
    <cellStyle name="Comma 2 10" xfId="809"/>
    <cellStyle name="Comma 2 10 2" xfId="2375"/>
    <cellStyle name="Comma 2 10 3" xfId="3941"/>
    <cellStyle name="Comma 2 10 4" xfId="6101"/>
    <cellStyle name="Comma 2 11" xfId="1588"/>
    <cellStyle name="Comma 2 11 2" xfId="4796"/>
    <cellStyle name="Comma 2 12" xfId="4719"/>
    <cellStyle name="Comma 2 13" xfId="3156"/>
    <cellStyle name="Comma 2 14" xfId="4906"/>
    <cellStyle name="Comma 2 15" xfId="5318"/>
    <cellStyle name="Comma 2 16" xfId="6886"/>
    <cellStyle name="Comma 2 2" xfId="25"/>
    <cellStyle name="Comma 2 2 10" xfId="1589"/>
    <cellStyle name="Comma 2 2 10 2" xfId="4807"/>
    <cellStyle name="Comma 2 2 11" xfId="4728"/>
    <cellStyle name="Comma 2 2 12" xfId="3169"/>
    <cellStyle name="Comma 2 2 13" xfId="4916"/>
    <cellStyle name="Comma 2 2 14" xfId="5319"/>
    <cellStyle name="Comma 2 2 2" xfId="78"/>
    <cellStyle name="Comma 2 2 2 2" xfId="152"/>
    <cellStyle name="Comma 2 2 2 2 2" xfId="347"/>
    <cellStyle name="Comma 2 2 2 2 2 2" xfId="717"/>
    <cellStyle name="Comma 2 2 2 2 2 2 2" xfId="1502"/>
    <cellStyle name="Comma 2 2 2 2 2 2 2 2" xfId="3068"/>
    <cellStyle name="Comma 2 2 2 2 2 2 2 3" xfId="4634"/>
    <cellStyle name="Comma 2 2 2 2 2 2 2 4" xfId="6794"/>
    <cellStyle name="Comma 2 2 2 2 2 2 3" xfId="2286"/>
    <cellStyle name="Comma 2 2 2 2 2 2 4" xfId="3853"/>
    <cellStyle name="Comma 2 2 2 2 2 2 5" xfId="6013"/>
    <cellStyle name="Comma 2 2 2 2 2 3" xfId="1112"/>
    <cellStyle name="Comma 2 2 2 2 2 3 2" xfId="2678"/>
    <cellStyle name="Comma 2 2 2 2 2 3 3" xfId="4244"/>
    <cellStyle name="Comma 2 2 2 2 2 3 4" xfId="6404"/>
    <cellStyle name="Comma 2 2 2 2 2 4" xfId="1896"/>
    <cellStyle name="Comma 2 2 2 2 2 5" xfId="3463"/>
    <cellStyle name="Comma 2 2 2 2 2 6" xfId="5232"/>
    <cellStyle name="Comma 2 2 2 2 2 7" xfId="5623"/>
    <cellStyle name="Comma 2 2 2 2 3" xfId="523"/>
    <cellStyle name="Comma 2 2 2 2 3 2" xfId="1308"/>
    <cellStyle name="Comma 2 2 2 2 3 2 2" xfId="2874"/>
    <cellStyle name="Comma 2 2 2 2 3 2 3" xfId="4440"/>
    <cellStyle name="Comma 2 2 2 2 3 2 4" xfId="6600"/>
    <cellStyle name="Comma 2 2 2 2 3 3" xfId="2092"/>
    <cellStyle name="Comma 2 2 2 2 3 4" xfId="3659"/>
    <cellStyle name="Comma 2 2 2 2 3 5" xfId="5819"/>
    <cellStyle name="Comma 2 2 2 2 4" xfId="918"/>
    <cellStyle name="Comma 2 2 2 2 4 2" xfId="2484"/>
    <cellStyle name="Comma 2 2 2 2 4 3" xfId="4050"/>
    <cellStyle name="Comma 2 2 2 2 4 4" xfId="6210"/>
    <cellStyle name="Comma 2 2 2 2 5" xfId="1702"/>
    <cellStyle name="Comma 2 2 2 2 6" xfId="3270"/>
    <cellStyle name="Comma 2 2 2 2 7" xfId="5039"/>
    <cellStyle name="Comma 2 2 2 2 8" xfId="5429"/>
    <cellStyle name="Comma 2 2 2 3" xfId="273"/>
    <cellStyle name="Comma 2 2 2 3 2" xfId="643"/>
    <cellStyle name="Comma 2 2 2 3 2 2" xfId="1428"/>
    <cellStyle name="Comma 2 2 2 3 2 2 2" xfId="2994"/>
    <cellStyle name="Comma 2 2 2 3 2 2 3" xfId="4560"/>
    <cellStyle name="Comma 2 2 2 3 2 2 4" xfId="6720"/>
    <cellStyle name="Comma 2 2 2 3 2 3" xfId="2212"/>
    <cellStyle name="Comma 2 2 2 3 2 4" xfId="3779"/>
    <cellStyle name="Comma 2 2 2 3 2 5" xfId="5939"/>
    <cellStyle name="Comma 2 2 2 3 3" xfId="1038"/>
    <cellStyle name="Comma 2 2 2 3 3 2" xfId="2604"/>
    <cellStyle name="Comma 2 2 2 3 3 3" xfId="4170"/>
    <cellStyle name="Comma 2 2 2 3 3 4" xfId="6330"/>
    <cellStyle name="Comma 2 2 2 3 4" xfId="1822"/>
    <cellStyle name="Comma 2 2 2 3 5" xfId="3389"/>
    <cellStyle name="Comma 2 2 2 3 6" xfId="5158"/>
    <cellStyle name="Comma 2 2 2 3 7" xfId="5549"/>
    <cellStyle name="Comma 2 2 2 4" xfId="450"/>
    <cellStyle name="Comma 2 2 2 4 2" xfId="1234"/>
    <cellStyle name="Comma 2 2 2 4 2 2" xfId="2800"/>
    <cellStyle name="Comma 2 2 2 4 2 3" xfId="4366"/>
    <cellStyle name="Comma 2 2 2 4 2 4" xfId="6526"/>
    <cellStyle name="Comma 2 2 2 4 3" xfId="2018"/>
    <cellStyle name="Comma 2 2 2 4 4" xfId="3585"/>
    <cellStyle name="Comma 2 2 2 4 5" xfId="5745"/>
    <cellStyle name="Comma 2 2 2 5" xfId="844"/>
    <cellStyle name="Comma 2 2 2 5 2" xfId="2410"/>
    <cellStyle name="Comma 2 2 2 5 3" xfId="3976"/>
    <cellStyle name="Comma 2 2 2 5 4" xfId="6136"/>
    <cellStyle name="Comma 2 2 2 6" xfId="1628"/>
    <cellStyle name="Comma 2 2 2 7" xfId="3191"/>
    <cellStyle name="Comma 2 2 2 8" xfId="4965"/>
    <cellStyle name="Comma 2 2 2 9" xfId="5355"/>
    <cellStyle name="Comma 2 2 3" xfId="102"/>
    <cellStyle name="Comma 2 2 3 2" xfId="176"/>
    <cellStyle name="Comma 2 2 3 2 2" xfId="371"/>
    <cellStyle name="Comma 2 2 3 2 2 2" xfId="741"/>
    <cellStyle name="Comma 2 2 3 2 2 2 2" xfId="1526"/>
    <cellStyle name="Comma 2 2 3 2 2 2 2 2" xfId="3092"/>
    <cellStyle name="Comma 2 2 3 2 2 2 2 3" xfId="4658"/>
    <cellStyle name="Comma 2 2 3 2 2 2 2 4" xfId="6818"/>
    <cellStyle name="Comma 2 2 3 2 2 2 3" xfId="2310"/>
    <cellStyle name="Comma 2 2 3 2 2 2 4" xfId="3877"/>
    <cellStyle name="Comma 2 2 3 2 2 2 5" xfId="6037"/>
    <cellStyle name="Comma 2 2 3 2 2 3" xfId="1136"/>
    <cellStyle name="Comma 2 2 3 2 2 3 2" xfId="2702"/>
    <cellStyle name="Comma 2 2 3 2 2 3 3" xfId="4268"/>
    <cellStyle name="Comma 2 2 3 2 2 3 4" xfId="6428"/>
    <cellStyle name="Comma 2 2 3 2 2 4" xfId="1920"/>
    <cellStyle name="Comma 2 2 3 2 2 5" xfId="3487"/>
    <cellStyle name="Comma 2 2 3 2 2 6" xfId="5256"/>
    <cellStyle name="Comma 2 2 3 2 2 7" xfId="5647"/>
    <cellStyle name="Comma 2 2 3 2 3" xfId="547"/>
    <cellStyle name="Comma 2 2 3 2 3 2" xfId="1332"/>
    <cellStyle name="Comma 2 2 3 2 3 2 2" xfId="2898"/>
    <cellStyle name="Comma 2 2 3 2 3 2 3" xfId="4464"/>
    <cellStyle name="Comma 2 2 3 2 3 2 4" xfId="6624"/>
    <cellStyle name="Comma 2 2 3 2 3 3" xfId="2116"/>
    <cellStyle name="Comma 2 2 3 2 3 4" xfId="3683"/>
    <cellStyle name="Comma 2 2 3 2 3 5" xfId="5843"/>
    <cellStyle name="Comma 2 2 3 2 4" xfId="942"/>
    <cellStyle name="Comma 2 2 3 2 4 2" xfId="2508"/>
    <cellStyle name="Comma 2 2 3 2 4 3" xfId="4074"/>
    <cellStyle name="Comma 2 2 3 2 4 4" xfId="6234"/>
    <cellStyle name="Comma 2 2 3 2 5" xfId="1726"/>
    <cellStyle name="Comma 2 2 3 2 6" xfId="3293"/>
    <cellStyle name="Comma 2 2 3 2 7" xfId="5063"/>
    <cellStyle name="Comma 2 2 3 2 8" xfId="5453"/>
    <cellStyle name="Comma 2 2 3 3" xfId="297"/>
    <cellStyle name="Comma 2 2 3 3 2" xfId="667"/>
    <cellStyle name="Comma 2 2 3 3 2 2" xfId="1452"/>
    <cellStyle name="Comma 2 2 3 3 2 2 2" xfId="3018"/>
    <cellStyle name="Comma 2 2 3 3 2 2 3" xfId="4584"/>
    <cellStyle name="Comma 2 2 3 3 2 2 4" xfId="6744"/>
    <cellStyle name="Comma 2 2 3 3 2 3" xfId="2236"/>
    <cellStyle name="Comma 2 2 3 3 2 4" xfId="3803"/>
    <cellStyle name="Comma 2 2 3 3 2 5" xfId="5963"/>
    <cellStyle name="Comma 2 2 3 3 3" xfId="1062"/>
    <cellStyle name="Comma 2 2 3 3 3 2" xfId="2628"/>
    <cellStyle name="Comma 2 2 3 3 3 3" xfId="4194"/>
    <cellStyle name="Comma 2 2 3 3 3 4" xfId="6354"/>
    <cellStyle name="Comma 2 2 3 3 4" xfId="1846"/>
    <cellStyle name="Comma 2 2 3 3 5" xfId="3413"/>
    <cellStyle name="Comma 2 2 3 3 6" xfId="5182"/>
    <cellStyle name="Comma 2 2 3 3 7" xfId="5573"/>
    <cellStyle name="Comma 2 2 3 4" xfId="474"/>
    <cellStyle name="Comma 2 2 3 4 2" xfId="1258"/>
    <cellStyle name="Comma 2 2 3 4 2 2" xfId="2824"/>
    <cellStyle name="Comma 2 2 3 4 2 3" xfId="4390"/>
    <cellStyle name="Comma 2 2 3 4 2 4" xfId="6550"/>
    <cellStyle name="Comma 2 2 3 4 3" xfId="2042"/>
    <cellStyle name="Comma 2 2 3 4 4" xfId="3609"/>
    <cellStyle name="Comma 2 2 3 4 5" xfId="5769"/>
    <cellStyle name="Comma 2 2 3 5" xfId="868"/>
    <cellStyle name="Comma 2 2 3 5 2" xfId="2434"/>
    <cellStyle name="Comma 2 2 3 5 3" xfId="4000"/>
    <cellStyle name="Comma 2 2 3 5 4" xfId="6160"/>
    <cellStyle name="Comma 2 2 3 6" xfId="1652"/>
    <cellStyle name="Comma 2 2 3 7" xfId="3215"/>
    <cellStyle name="Comma 2 2 3 8" xfId="4989"/>
    <cellStyle name="Comma 2 2 3 9" xfId="5379"/>
    <cellStyle name="Comma 2 2 4" xfId="130"/>
    <cellStyle name="Comma 2 2 4 2" xfId="325"/>
    <cellStyle name="Comma 2 2 4 2 2" xfId="695"/>
    <cellStyle name="Comma 2 2 4 2 2 2" xfId="1480"/>
    <cellStyle name="Comma 2 2 4 2 2 2 2" xfId="3046"/>
    <cellStyle name="Comma 2 2 4 2 2 2 3" xfId="4612"/>
    <cellStyle name="Comma 2 2 4 2 2 2 4" xfId="6772"/>
    <cellStyle name="Comma 2 2 4 2 2 3" xfId="2264"/>
    <cellStyle name="Comma 2 2 4 2 2 4" xfId="3831"/>
    <cellStyle name="Comma 2 2 4 2 2 5" xfId="5991"/>
    <cellStyle name="Comma 2 2 4 2 3" xfId="1090"/>
    <cellStyle name="Comma 2 2 4 2 3 2" xfId="2656"/>
    <cellStyle name="Comma 2 2 4 2 3 3" xfId="4222"/>
    <cellStyle name="Comma 2 2 4 2 3 4" xfId="6382"/>
    <cellStyle name="Comma 2 2 4 2 4" xfId="1874"/>
    <cellStyle name="Comma 2 2 4 2 5" xfId="3441"/>
    <cellStyle name="Comma 2 2 4 2 6" xfId="5210"/>
    <cellStyle name="Comma 2 2 4 2 7" xfId="5601"/>
    <cellStyle name="Comma 2 2 4 3" xfId="501"/>
    <cellStyle name="Comma 2 2 4 3 2" xfId="1286"/>
    <cellStyle name="Comma 2 2 4 3 2 2" xfId="2852"/>
    <cellStyle name="Comma 2 2 4 3 2 3" xfId="4418"/>
    <cellStyle name="Comma 2 2 4 3 2 4" xfId="6578"/>
    <cellStyle name="Comma 2 2 4 3 3" xfId="2070"/>
    <cellStyle name="Comma 2 2 4 3 4" xfId="3637"/>
    <cellStyle name="Comma 2 2 4 3 5" xfId="5797"/>
    <cellStyle name="Comma 2 2 4 4" xfId="896"/>
    <cellStyle name="Comma 2 2 4 4 2" xfId="2462"/>
    <cellStyle name="Comma 2 2 4 4 3" xfId="4028"/>
    <cellStyle name="Comma 2 2 4 4 4" xfId="6188"/>
    <cellStyle name="Comma 2 2 4 5" xfId="1680"/>
    <cellStyle name="Comma 2 2 4 6" xfId="3249"/>
    <cellStyle name="Comma 2 2 4 7" xfId="5017"/>
    <cellStyle name="Comma 2 2 4 8" xfId="5407"/>
    <cellStyle name="Comma 2 2 5" xfId="202"/>
    <cellStyle name="Comma 2 2 5 2" xfId="395"/>
    <cellStyle name="Comma 2 2 5 2 2" xfId="765"/>
    <cellStyle name="Comma 2 2 5 2 2 2" xfId="1550"/>
    <cellStyle name="Comma 2 2 5 2 2 2 2" xfId="3116"/>
    <cellStyle name="Comma 2 2 5 2 2 2 3" xfId="4682"/>
    <cellStyle name="Comma 2 2 5 2 2 2 4" xfId="6842"/>
    <cellStyle name="Comma 2 2 5 2 2 3" xfId="2334"/>
    <cellStyle name="Comma 2 2 5 2 2 4" xfId="3901"/>
    <cellStyle name="Comma 2 2 5 2 2 5" xfId="6061"/>
    <cellStyle name="Comma 2 2 5 2 3" xfId="1160"/>
    <cellStyle name="Comma 2 2 5 2 3 2" xfId="2726"/>
    <cellStyle name="Comma 2 2 5 2 3 3" xfId="4292"/>
    <cellStyle name="Comma 2 2 5 2 3 4" xfId="6452"/>
    <cellStyle name="Comma 2 2 5 2 4" xfId="1944"/>
    <cellStyle name="Comma 2 2 5 2 5" xfId="3511"/>
    <cellStyle name="Comma 2 2 5 2 6" xfId="5280"/>
    <cellStyle name="Comma 2 2 5 2 7" xfId="5671"/>
    <cellStyle name="Comma 2 2 5 3" xfId="571"/>
    <cellStyle name="Comma 2 2 5 3 2" xfId="1356"/>
    <cellStyle name="Comma 2 2 5 3 2 2" xfId="2922"/>
    <cellStyle name="Comma 2 2 5 3 2 3" xfId="4488"/>
    <cellStyle name="Comma 2 2 5 3 2 4" xfId="6648"/>
    <cellStyle name="Comma 2 2 5 3 3" xfId="2140"/>
    <cellStyle name="Comma 2 2 5 3 4" xfId="3707"/>
    <cellStyle name="Comma 2 2 5 3 5" xfId="5867"/>
    <cellStyle name="Comma 2 2 5 4" xfId="966"/>
    <cellStyle name="Comma 2 2 5 4 2" xfId="2532"/>
    <cellStyle name="Comma 2 2 5 4 3" xfId="4098"/>
    <cellStyle name="Comma 2 2 5 4 4" xfId="6258"/>
    <cellStyle name="Comma 2 2 5 5" xfId="1750"/>
    <cellStyle name="Comma 2 2 5 6" xfId="3317"/>
    <cellStyle name="Comma 2 2 5 7" xfId="5087"/>
    <cellStyle name="Comma 2 2 5 8" xfId="5477"/>
    <cellStyle name="Comma 2 2 6" xfId="226"/>
    <cellStyle name="Comma 2 2 6 2" xfId="419"/>
    <cellStyle name="Comma 2 2 6 2 2" xfId="789"/>
    <cellStyle name="Comma 2 2 6 2 2 2" xfId="1574"/>
    <cellStyle name="Comma 2 2 6 2 2 2 2" xfId="3140"/>
    <cellStyle name="Comma 2 2 6 2 2 2 3" xfId="4706"/>
    <cellStyle name="Comma 2 2 6 2 2 2 4" xfId="6866"/>
    <cellStyle name="Comma 2 2 6 2 2 3" xfId="2358"/>
    <cellStyle name="Comma 2 2 6 2 2 4" xfId="3925"/>
    <cellStyle name="Comma 2 2 6 2 2 5" xfId="6085"/>
    <cellStyle name="Comma 2 2 6 2 3" xfId="1184"/>
    <cellStyle name="Comma 2 2 6 2 3 2" xfId="2750"/>
    <cellStyle name="Comma 2 2 6 2 3 3" xfId="4316"/>
    <cellStyle name="Comma 2 2 6 2 3 4" xfId="6476"/>
    <cellStyle name="Comma 2 2 6 2 4" xfId="1968"/>
    <cellStyle name="Comma 2 2 6 2 5" xfId="3535"/>
    <cellStyle name="Comma 2 2 6 2 6" xfId="5304"/>
    <cellStyle name="Comma 2 2 6 2 7" xfId="5695"/>
    <cellStyle name="Comma 2 2 6 3" xfId="595"/>
    <cellStyle name="Comma 2 2 6 3 2" xfId="1380"/>
    <cellStyle name="Comma 2 2 6 3 2 2" xfId="2946"/>
    <cellStyle name="Comma 2 2 6 3 2 3" xfId="4512"/>
    <cellStyle name="Comma 2 2 6 3 2 4" xfId="6672"/>
    <cellStyle name="Comma 2 2 6 3 3" xfId="2164"/>
    <cellStyle name="Comma 2 2 6 3 4" xfId="3731"/>
    <cellStyle name="Comma 2 2 6 3 5" xfId="5891"/>
    <cellStyle name="Comma 2 2 6 4" xfId="990"/>
    <cellStyle name="Comma 2 2 6 4 2" xfId="2556"/>
    <cellStyle name="Comma 2 2 6 4 3" xfId="4122"/>
    <cellStyle name="Comma 2 2 6 4 4" xfId="6282"/>
    <cellStyle name="Comma 2 2 6 5" xfId="1774"/>
    <cellStyle name="Comma 2 2 6 6" xfId="3341"/>
    <cellStyle name="Comma 2 2 6 7" xfId="5111"/>
    <cellStyle name="Comma 2 2 6 8" xfId="5501"/>
    <cellStyle name="Comma 2 2 7" xfId="251"/>
    <cellStyle name="Comma 2 2 7 2" xfId="621"/>
    <cellStyle name="Comma 2 2 7 2 2" xfId="1406"/>
    <cellStyle name="Comma 2 2 7 2 2 2" xfId="2972"/>
    <cellStyle name="Comma 2 2 7 2 2 3" xfId="4538"/>
    <cellStyle name="Comma 2 2 7 2 2 4" xfId="6698"/>
    <cellStyle name="Comma 2 2 7 2 3" xfId="2190"/>
    <cellStyle name="Comma 2 2 7 2 4" xfId="3757"/>
    <cellStyle name="Comma 2 2 7 2 5" xfId="5917"/>
    <cellStyle name="Comma 2 2 7 3" xfId="1016"/>
    <cellStyle name="Comma 2 2 7 3 2" xfId="2582"/>
    <cellStyle name="Comma 2 2 7 3 3" xfId="4148"/>
    <cellStyle name="Comma 2 2 7 3 4" xfId="6308"/>
    <cellStyle name="Comma 2 2 7 4" xfId="1800"/>
    <cellStyle name="Comma 2 2 7 5" xfId="3367"/>
    <cellStyle name="Comma 2 2 7 6" xfId="5136"/>
    <cellStyle name="Comma 2 2 7 7" xfId="5527"/>
    <cellStyle name="Comma 2 2 8" xfId="56"/>
    <cellStyle name="Comma 2 2 8 2" xfId="1212"/>
    <cellStyle name="Comma 2 2 8 2 2" xfId="2778"/>
    <cellStyle name="Comma 2 2 8 2 3" xfId="4344"/>
    <cellStyle name="Comma 2 2 8 2 4" xfId="6504"/>
    <cellStyle name="Comma 2 2 8 3" xfId="1996"/>
    <cellStyle name="Comma 2 2 8 4" xfId="3563"/>
    <cellStyle name="Comma 2 2 8 5" xfId="4943"/>
    <cellStyle name="Comma 2 2 8 6" xfId="5723"/>
    <cellStyle name="Comma 2 2 9" xfId="822"/>
    <cellStyle name="Comma 2 2 9 2" xfId="2388"/>
    <cellStyle name="Comma 2 2 9 3" xfId="3954"/>
    <cellStyle name="Comma 2 2 9 4" xfId="6114"/>
    <cellStyle name="Comma 2 3" xfId="67"/>
    <cellStyle name="Comma 2 3 2" xfId="141"/>
    <cellStyle name="Comma 2 3 2 2" xfId="336"/>
    <cellStyle name="Comma 2 3 2 2 2" xfId="706"/>
    <cellStyle name="Comma 2 3 2 2 2 2" xfId="1491"/>
    <cellStyle name="Comma 2 3 2 2 2 2 2" xfId="3057"/>
    <cellStyle name="Comma 2 3 2 2 2 2 3" xfId="4623"/>
    <cellStyle name="Comma 2 3 2 2 2 2 4" xfId="6783"/>
    <cellStyle name="Comma 2 3 2 2 2 3" xfId="2275"/>
    <cellStyle name="Comma 2 3 2 2 2 4" xfId="3842"/>
    <cellStyle name="Comma 2 3 2 2 2 5" xfId="6002"/>
    <cellStyle name="Comma 2 3 2 2 3" xfId="1101"/>
    <cellStyle name="Comma 2 3 2 2 3 2" xfId="2667"/>
    <cellStyle name="Comma 2 3 2 2 3 3" xfId="4233"/>
    <cellStyle name="Comma 2 3 2 2 3 4" xfId="6393"/>
    <cellStyle name="Comma 2 3 2 2 4" xfId="1885"/>
    <cellStyle name="Comma 2 3 2 2 5" xfId="3452"/>
    <cellStyle name="Comma 2 3 2 2 6" xfId="5221"/>
    <cellStyle name="Comma 2 3 2 2 7" xfId="5612"/>
    <cellStyle name="Comma 2 3 2 3" xfId="512"/>
    <cellStyle name="Comma 2 3 2 3 2" xfId="1297"/>
    <cellStyle name="Comma 2 3 2 3 2 2" xfId="2863"/>
    <cellStyle name="Comma 2 3 2 3 2 3" xfId="4429"/>
    <cellStyle name="Comma 2 3 2 3 2 4" xfId="6589"/>
    <cellStyle name="Comma 2 3 2 3 3" xfId="2081"/>
    <cellStyle name="Comma 2 3 2 3 4" xfId="3648"/>
    <cellStyle name="Comma 2 3 2 3 5" xfId="5808"/>
    <cellStyle name="Comma 2 3 2 4" xfId="907"/>
    <cellStyle name="Comma 2 3 2 4 2" xfId="2473"/>
    <cellStyle name="Comma 2 3 2 4 3" xfId="4039"/>
    <cellStyle name="Comma 2 3 2 4 4" xfId="6199"/>
    <cellStyle name="Comma 2 3 2 5" xfId="1691"/>
    <cellStyle name="Comma 2 3 2 6" xfId="3260"/>
    <cellStyle name="Comma 2 3 2 7" xfId="5028"/>
    <cellStyle name="Comma 2 3 2 8" xfId="5418"/>
    <cellStyle name="Comma 2 3 3" xfId="262"/>
    <cellStyle name="Comma 2 3 3 2" xfId="632"/>
    <cellStyle name="Comma 2 3 3 2 2" xfId="1417"/>
    <cellStyle name="Comma 2 3 3 2 2 2" xfId="2983"/>
    <cellStyle name="Comma 2 3 3 2 2 3" xfId="4549"/>
    <cellStyle name="Comma 2 3 3 2 2 4" xfId="6709"/>
    <cellStyle name="Comma 2 3 3 2 3" xfId="2201"/>
    <cellStyle name="Comma 2 3 3 2 4" xfId="3768"/>
    <cellStyle name="Comma 2 3 3 2 5" xfId="5928"/>
    <cellStyle name="Comma 2 3 3 3" xfId="1027"/>
    <cellStyle name="Comma 2 3 3 3 2" xfId="2593"/>
    <cellStyle name="Comma 2 3 3 3 3" xfId="4159"/>
    <cellStyle name="Comma 2 3 3 3 4" xfId="6319"/>
    <cellStyle name="Comma 2 3 3 4" xfId="1811"/>
    <cellStyle name="Comma 2 3 3 5" xfId="3378"/>
    <cellStyle name="Comma 2 3 3 6" xfId="5147"/>
    <cellStyle name="Comma 2 3 3 7" xfId="5538"/>
    <cellStyle name="Comma 2 3 4" xfId="439"/>
    <cellStyle name="Comma 2 3 4 2" xfId="1223"/>
    <cellStyle name="Comma 2 3 4 2 2" xfId="2789"/>
    <cellStyle name="Comma 2 3 4 2 3" xfId="4355"/>
    <cellStyle name="Comma 2 3 4 2 4" xfId="6515"/>
    <cellStyle name="Comma 2 3 4 3" xfId="2007"/>
    <cellStyle name="Comma 2 3 4 4" xfId="3574"/>
    <cellStyle name="Comma 2 3 4 5" xfId="5734"/>
    <cellStyle name="Comma 2 3 5" xfId="833"/>
    <cellStyle name="Comma 2 3 5 2" xfId="2399"/>
    <cellStyle name="Comma 2 3 5 3" xfId="3965"/>
    <cellStyle name="Comma 2 3 5 4" xfId="6125"/>
    <cellStyle name="Comma 2 3 6" xfId="1617"/>
    <cellStyle name="Comma 2 3 7" xfId="3180"/>
    <cellStyle name="Comma 2 3 8" xfId="4954"/>
    <cellStyle name="Comma 2 3 9" xfId="5344"/>
    <cellStyle name="Comma 2 4" xfId="91"/>
    <cellStyle name="Comma 2 4 2" xfId="165"/>
    <cellStyle name="Comma 2 4 2 2" xfId="360"/>
    <cellStyle name="Comma 2 4 2 2 2" xfId="730"/>
    <cellStyle name="Comma 2 4 2 2 2 2" xfId="1515"/>
    <cellStyle name="Comma 2 4 2 2 2 2 2" xfId="3081"/>
    <cellStyle name="Comma 2 4 2 2 2 2 3" xfId="4647"/>
    <cellStyle name="Comma 2 4 2 2 2 2 4" xfId="6807"/>
    <cellStyle name="Comma 2 4 2 2 2 3" xfId="2299"/>
    <cellStyle name="Comma 2 4 2 2 2 4" xfId="3866"/>
    <cellStyle name="Comma 2 4 2 2 2 5" xfId="6026"/>
    <cellStyle name="Comma 2 4 2 2 3" xfId="1125"/>
    <cellStyle name="Comma 2 4 2 2 3 2" xfId="2691"/>
    <cellStyle name="Comma 2 4 2 2 3 3" xfId="4257"/>
    <cellStyle name="Comma 2 4 2 2 3 4" xfId="6417"/>
    <cellStyle name="Comma 2 4 2 2 4" xfId="1909"/>
    <cellStyle name="Comma 2 4 2 2 5" xfId="3476"/>
    <cellStyle name="Comma 2 4 2 2 6" xfId="5245"/>
    <cellStyle name="Comma 2 4 2 2 7" xfId="5636"/>
    <cellStyle name="Comma 2 4 2 3" xfId="536"/>
    <cellStyle name="Comma 2 4 2 3 2" xfId="1321"/>
    <cellStyle name="Comma 2 4 2 3 2 2" xfId="2887"/>
    <cellStyle name="Comma 2 4 2 3 2 3" xfId="4453"/>
    <cellStyle name="Comma 2 4 2 3 2 4" xfId="6613"/>
    <cellStyle name="Comma 2 4 2 3 3" xfId="2105"/>
    <cellStyle name="Comma 2 4 2 3 4" xfId="3672"/>
    <cellStyle name="Comma 2 4 2 3 5" xfId="5832"/>
    <cellStyle name="Comma 2 4 2 4" xfId="931"/>
    <cellStyle name="Comma 2 4 2 4 2" xfId="2497"/>
    <cellStyle name="Comma 2 4 2 4 3" xfId="4063"/>
    <cellStyle name="Comma 2 4 2 4 4" xfId="6223"/>
    <cellStyle name="Comma 2 4 2 5" xfId="1715"/>
    <cellStyle name="Comma 2 4 2 6" xfId="3282"/>
    <cellStyle name="Comma 2 4 2 7" xfId="5052"/>
    <cellStyle name="Comma 2 4 2 8" xfId="5442"/>
    <cellStyle name="Comma 2 4 3" xfId="286"/>
    <cellStyle name="Comma 2 4 3 2" xfId="656"/>
    <cellStyle name="Comma 2 4 3 2 2" xfId="1441"/>
    <cellStyle name="Comma 2 4 3 2 2 2" xfId="3007"/>
    <cellStyle name="Comma 2 4 3 2 2 3" xfId="4573"/>
    <cellStyle name="Comma 2 4 3 2 2 4" xfId="6733"/>
    <cellStyle name="Comma 2 4 3 2 3" xfId="2225"/>
    <cellStyle name="Comma 2 4 3 2 4" xfId="3792"/>
    <cellStyle name="Comma 2 4 3 2 5" xfId="5952"/>
    <cellStyle name="Comma 2 4 3 3" xfId="1051"/>
    <cellStyle name="Comma 2 4 3 3 2" xfId="2617"/>
    <cellStyle name="Comma 2 4 3 3 3" xfId="4183"/>
    <cellStyle name="Comma 2 4 3 3 4" xfId="6343"/>
    <cellStyle name="Comma 2 4 3 4" xfId="1835"/>
    <cellStyle name="Comma 2 4 3 5" xfId="3402"/>
    <cellStyle name="Comma 2 4 3 6" xfId="5171"/>
    <cellStyle name="Comma 2 4 3 7" xfId="5562"/>
    <cellStyle name="Comma 2 4 4" xfId="463"/>
    <cellStyle name="Comma 2 4 4 2" xfId="1247"/>
    <cellStyle name="Comma 2 4 4 2 2" xfId="2813"/>
    <cellStyle name="Comma 2 4 4 2 3" xfId="4379"/>
    <cellStyle name="Comma 2 4 4 2 4" xfId="6539"/>
    <cellStyle name="Comma 2 4 4 3" xfId="2031"/>
    <cellStyle name="Comma 2 4 4 4" xfId="3598"/>
    <cellStyle name="Comma 2 4 4 5" xfId="5758"/>
    <cellStyle name="Comma 2 4 5" xfId="857"/>
    <cellStyle name="Comma 2 4 5 2" xfId="2423"/>
    <cellStyle name="Comma 2 4 5 3" xfId="3989"/>
    <cellStyle name="Comma 2 4 5 4" xfId="6149"/>
    <cellStyle name="Comma 2 4 6" xfId="1641"/>
    <cellStyle name="Comma 2 4 7" xfId="3204"/>
    <cellStyle name="Comma 2 4 8" xfId="4978"/>
    <cellStyle name="Comma 2 4 9" xfId="5368"/>
    <cellStyle name="Comma 2 5" xfId="117"/>
    <cellStyle name="Comma 2 5 2" xfId="312"/>
    <cellStyle name="Comma 2 5 2 2" xfId="682"/>
    <cellStyle name="Comma 2 5 2 2 2" xfId="1467"/>
    <cellStyle name="Comma 2 5 2 2 2 2" xfId="3033"/>
    <cellStyle name="Comma 2 5 2 2 2 3" xfId="4599"/>
    <cellStyle name="Comma 2 5 2 2 2 4" xfId="6759"/>
    <cellStyle name="Comma 2 5 2 2 3" xfId="2251"/>
    <cellStyle name="Comma 2 5 2 2 4" xfId="3818"/>
    <cellStyle name="Comma 2 5 2 2 5" xfId="5978"/>
    <cellStyle name="Comma 2 5 2 3" xfId="1077"/>
    <cellStyle name="Comma 2 5 2 3 2" xfId="2643"/>
    <cellStyle name="Comma 2 5 2 3 3" xfId="4209"/>
    <cellStyle name="Comma 2 5 2 3 4" xfId="6369"/>
    <cellStyle name="Comma 2 5 2 4" xfId="1861"/>
    <cellStyle name="Comma 2 5 2 5" xfId="3428"/>
    <cellStyle name="Comma 2 5 2 6" xfId="5197"/>
    <cellStyle name="Comma 2 5 2 7" xfId="5588"/>
    <cellStyle name="Comma 2 5 3" xfId="488"/>
    <cellStyle name="Comma 2 5 3 2" xfId="1273"/>
    <cellStyle name="Comma 2 5 3 2 2" xfId="2839"/>
    <cellStyle name="Comma 2 5 3 2 3" xfId="4405"/>
    <cellStyle name="Comma 2 5 3 2 4" xfId="6565"/>
    <cellStyle name="Comma 2 5 3 3" xfId="2057"/>
    <cellStyle name="Comma 2 5 3 4" xfId="3624"/>
    <cellStyle name="Comma 2 5 3 5" xfId="5784"/>
    <cellStyle name="Comma 2 5 4" xfId="883"/>
    <cellStyle name="Comma 2 5 4 2" xfId="2449"/>
    <cellStyle name="Comma 2 5 4 3" xfId="4015"/>
    <cellStyle name="Comma 2 5 4 4" xfId="6175"/>
    <cellStyle name="Comma 2 5 5" xfId="1667"/>
    <cellStyle name="Comma 2 5 6" xfId="3236"/>
    <cellStyle name="Comma 2 5 7" xfId="5004"/>
    <cellStyle name="Comma 2 5 8" xfId="5394"/>
    <cellStyle name="Comma 2 6" xfId="191"/>
    <cellStyle name="Comma 2 6 2" xfId="384"/>
    <cellStyle name="Comma 2 6 2 2" xfId="754"/>
    <cellStyle name="Comma 2 6 2 2 2" xfId="1539"/>
    <cellStyle name="Comma 2 6 2 2 2 2" xfId="3105"/>
    <cellStyle name="Comma 2 6 2 2 2 3" xfId="4671"/>
    <cellStyle name="Comma 2 6 2 2 2 4" xfId="6831"/>
    <cellStyle name="Comma 2 6 2 2 3" xfId="2323"/>
    <cellStyle name="Comma 2 6 2 2 4" xfId="3890"/>
    <cellStyle name="Comma 2 6 2 2 5" xfId="6050"/>
    <cellStyle name="Comma 2 6 2 3" xfId="1149"/>
    <cellStyle name="Comma 2 6 2 3 2" xfId="2715"/>
    <cellStyle name="Comma 2 6 2 3 3" xfId="4281"/>
    <cellStyle name="Comma 2 6 2 3 4" xfId="6441"/>
    <cellStyle name="Comma 2 6 2 4" xfId="1933"/>
    <cellStyle name="Comma 2 6 2 5" xfId="3500"/>
    <cellStyle name="Comma 2 6 2 6" xfId="5269"/>
    <cellStyle name="Comma 2 6 2 7" xfId="5660"/>
    <cellStyle name="Comma 2 6 3" xfId="560"/>
    <cellStyle name="Comma 2 6 3 2" xfId="1345"/>
    <cellStyle name="Comma 2 6 3 2 2" xfId="2911"/>
    <cellStyle name="Comma 2 6 3 2 3" xfId="4477"/>
    <cellStyle name="Comma 2 6 3 2 4" xfId="6637"/>
    <cellStyle name="Comma 2 6 3 3" xfId="2129"/>
    <cellStyle name="Comma 2 6 3 4" xfId="3696"/>
    <cellStyle name="Comma 2 6 3 5" xfId="5856"/>
    <cellStyle name="Comma 2 6 4" xfId="955"/>
    <cellStyle name="Comma 2 6 4 2" xfId="2521"/>
    <cellStyle name="Comma 2 6 4 3" xfId="4087"/>
    <cellStyle name="Comma 2 6 4 4" xfId="6247"/>
    <cellStyle name="Comma 2 6 5" xfId="1739"/>
    <cellStyle name="Comma 2 6 6" xfId="3306"/>
    <cellStyle name="Comma 2 6 7" xfId="5076"/>
    <cellStyle name="Comma 2 6 8" xfId="5466"/>
    <cellStyle name="Comma 2 7" xfId="215"/>
    <cellStyle name="Comma 2 7 2" xfId="408"/>
    <cellStyle name="Comma 2 7 2 2" xfId="778"/>
    <cellStyle name="Comma 2 7 2 2 2" xfId="1563"/>
    <cellStyle name="Comma 2 7 2 2 2 2" xfId="3129"/>
    <cellStyle name="Comma 2 7 2 2 2 3" xfId="4695"/>
    <cellStyle name="Comma 2 7 2 2 2 4" xfId="6855"/>
    <cellStyle name="Comma 2 7 2 2 3" xfId="2347"/>
    <cellStyle name="Comma 2 7 2 2 4" xfId="3914"/>
    <cellStyle name="Comma 2 7 2 2 5" xfId="6074"/>
    <cellStyle name="Comma 2 7 2 3" xfId="1173"/>
    <cellStyle name="Comma 2 7 2 3 2" xfId="2739"/>
    <cellStyle name="Comma 2 7 2 3 3" xfId="4305"/>
    <cellStyle name="Comma 2 7 2 3 4" xfId="6465"/>
    <cellStyle name="Comma 2 7 2 4" xfId="1957"/>
    <cellStyle name="Comma 2 7 2 5" xfId="3524"/>
    <cellStyle name="Comma 2 7 2 6" xfId="5293"/>
    <cellStyle name="Comma 2 7 2 7" xfId="5684"/>
    <cellStyle name="Comma 2 7 3" xfId="584"/>
    <cellStyle name="Comma 2 7 3 2" xfId="1369"/>
    <cellStyle name="Comma 2 7 3 2 2" xfId="2935"/>
    <cellStyle name="Comma 2 7 3 2 3" xfId="4501"/>
    <cellStyle name="Comma 2 7 3 2 4" xfId="6661"/>
    <cellStyle name="Comma 2 7 3 3" xfId="2153"/>
    <cellStyle name="Comma 2 7 3 4" xfId="3720"/>
    <cellStyle name="Comma 2 7 3 5" xfId="5880"/>
    <cellStyle name="Comma 2 7 4" xfId="979"/>
    <cellStyle name="Comma 2 7 4 2" xfId="2545"/>
    <cellStyle name="Comma 2 7 4 3" xfId="4111"/>
    <cellStyle name="Comma 2 7 4 4" xfId="6271"/>
    <cellStyle name="Comma 2 7 5" xfId="1763"/>
    <cellStyle name="Comma 2 7 6" xfId="3330"/>
    <cellStyle name="Comma 2 7 7" xfId="5100"/>
    <cellStyle name="Comma 2 7 8" xfId="5490"/>
    <cellStyle name="Comma 2 8" xfId="238"/>
    <cellStyle name="Comma 2 8 2" xfId="608"/>
    <cellStyle name="Comma 2 8 2 2" xfId="1393"/>
    <cellStyle name="Comma 2 8 2 2 2" xfId="2959"/>
    <cellStyle name="Comma 2 8 2 2 3" xfId="4525"/>
    <cellStyle name="Comma 2 8 2 2 4" xfId="6685"/>
    <cellStyle name="Comma 2 8 2 3" xfId="2177"/>
    <cellStyle name="Comma 2 8 2 4" xfId="3744"/>
    <cellStyle name="Comma 2 8 2 5" xfId="5904"/>
    <cellStyle name="Comma 2 8 3" xfId="1003"/>
    <cellStyle name="Comma 2 8 3 2" xfId="2569"/>
    <cellStyle name="Comma 2 8 3 3" xfId="4135"/>
    <cellStyle name="Comma 2 8 3 4" xfId="6295"/>
    <cellStyle name="Comma 2 8 4" xfId="1787"/>
    <cellStyle name="Comma 2 8 5" xfId="3354"/>
    <cellStyle name="Comma 2 8 6" xfId="5123"/>
    <cellStyle name="Comma 2 8 7" xfId="5514"/>
    <cellStyle name="Comma 2 9" xfId="43"/>
    <cellStyle name="Comma 2 9 2" xfId="1199"/>
    <cellStyle name="Comma 2 9 2 2" xfId="2765"/>
    <cellStyle name="Comma 2 9 2 3" xfId="4331"/>
    <cellStyle name="Comma 2 9 2 4" xfId="6491"/>
    <cellStyle name="Comma 2 9 3" xfId="1983"/>
    <cellStyle name="Comma 2 9 4" xfId="3550"/>
    <cellStyle name="Comma 2 9 5" xfId="4930"/>
    <cellStyle name="Comma 2 9 6" xfId="5710"/>
    <cellStyle name="Comma 3" xfId="19"/>
    <cellStyle name="Comma 3 10" xfId="813"/>
    <cellStyle name="Comma 3 10 2" xfId="2379"/>
    <cellStyle name="Comma 3 10 3" xfId="3945"/>
    <cellStyle name="Comma 3 10 4" xfId="6105"/>
    <cellStyle name="Comma 3 11" xfId="1590"/>
    <cellStyle name="Comma 3 11 2" xfId="4800"/>
    <cellStyle name="Comma 3 12" xfId="4720"/>
    <cellStyle name="Comma 3 13" xfId="3160"/>
    <cellStyle name="Comma 3 14" xfId="4910"/>
    <cellStyle name="Comma 3 15" xfId="5320"/>
    <cellStyle name="Comma 3 2" xfId="26"/>
    <cellStyle name="Comma 3 2 10" xfId="1591"/>
    <cellStyle name="Comma 3 2 11" xfId="3173"/>
    <cellStyle name="Comma 3 2 12" xfId="4917"/>
    <cellStyle name="Comma 3 2 13" xfId="5321"/>
    <cellStyle name="Comma 3 2 2" xfId="79"/>
    <cellStyle name="Comma 3 2 2 2" xfId="153"/>
    <cellStyle name="Comma 3 2 2 2 2" xfId="348"/>
    <cellStyle name="Comma 3 2 2 2 2 2" xfId="718"/>
    <cellStyle name="Comma 3 2 2 2 2 2 2" xfId="1503"/>
    <cellStyle name="Comma 3 2 2 2 2 2 2 2" xfId="3069"/>
    <cellStyle name="Comma 3 2 2 2 2 2 2 3" xfId="4635"/>
    <cellStyle name="Comma 3 2 2 2 2 2 2 4" xfId="6795"/>
    <cellStyle name="Comma 3 2 2 2 2 2 3" xfId="2287"/>
    <cellStyle name="Comma 3 2 2 2 2 2 4" xfId="3854"/>
    <cellStyle name="Comma 3 2 2 2 2 2 5" xfId="6014"/>
    <cellStyle name="Comma 3 2 2 2 2 3" xfId="1113"/>
    <cellStyle name="Comma 3 2 2 2 2 3 2" xfId="2679"/>
    <cellStyle name="Comma 3 2 2 2 2 3 3" xfId="4245"/>
    <cellStyle name="Comma 3 2 2 2 2 3 4" xfId="6405"/>
    <cellStyle name="Comma 3 2 2 2 2 4" xfId="1897"/>
    <cellStyle name="Comma 3 2 2 2 2 5" xfId="3464"/>
    <cellStyle name="Comma 3 2 2 2 2 6" xfId="5233"/>
    <cellStyle name="Comma 3 2 2 2 2 7" xfId="5624"/>
    <cellStyle name="Comma 3 2 2 2 3" xfId="524"/>
    <cellStyle name="Comma 3 2 2 2 3 2" xfId="1309"/>
    <cellStyle name="Comma 3 2 2 2 3 2 2" xfId="2875"/>
    <cellStyle name="Comma 3 2 2 2 3 2 3" xfId="4441"/>
    <cellStyle name="Comma 3 2 2 2 3 2 4" xfId="6601"/>
    <cellStyle name="Comma 3 2 2 2 3 3" xfId="2093"/>
    <cellStyle name="Comma 3 2 2 2 3 4" xfId="3660"/>
    <cellStyle name="Comma 3 2 2 2 3 5" xfId="5820"/>
    <cellStyle name="Comma 3 2 2 2 4" xfId="919"/>
    <cellStyle name="Comma 3 2 2 2 4 2" xfId="2485"/>
    <cellStyle name="Comma 3 2 2 2 4 3" xfId="4051"/>
    <cellStyle name="Comma 3 2 2 2 4 4" xfId="6211"/>
    <cellStyle name="Comma 3 2 2 2 5" xfId="1703"/>
    <cellStyle name="Comma 3 2 2 2 6" xfId="3271"/>
    <cellStyle name="Comma 3 2 2 2 7" xfId="5040"/>
    <cellStyle name="Comma 3 2 2 2 8" xfId="5430"/>
    <cellStyle name="Comma 3 2 2 3" xfId="274"/>
    <cellStyle name="Comma 3 2 2 3 2" xfId="644"/>
    <cellStyle name="Comma 3 2 2 3 2 2" xfId="1429"/>
    <cellStyle name="Comma 3 2 2 3 2 2 2" xfId="2995"/>
    <cellStyle name="Comma 3 2 2 3 2 2 3" xfId="4561"/>
    <cellStyle name="Comma 3 2 2 3 2 2 4" xfId="6721"/>
    <cellStyle name="Comma 3 2 2 3 2 3" xfId="2213"/>
    <cellStyle name="Comma 3 2 2 3 2 4" xfId="3780"/>
    <cellStyle name="Comma 3 2 2 3 2 5" xfId="5940"/>
    <cellStyle name="Comma 3 2 2 3 3" xfId="1039"/>
    <cellStyle name="Comma 3 2 2 3 3 2" xfId="2605"/>
    <cellStyle name="Comma 3 2 2 3 3 3" xfId="4171"/>
    <cellStyle name="Comma 3 2 2 3 3 4" xfId="6331"/>
    <cellStyle name="Comma 3 2 2 3 4" xfId="1823"/>
    <cellStyle name="Comma 3 2 2 3 5" xfId="3390"/>
    <cellStyle name="Comma 3 2 2 3 6" xfId="5159"/>
    <cellStyle name="Comma 3 2 2 3 7" xfId="5550"/>
    <cellStyle name="Comma 3 2 2 4" xfId="451"/>
    <cellStyle name="Comma 3 2 2 4 2" xfId="1235"/>
    <cellStyle name="Comma 3 2 2 4 2 2" xfId="2801"/>
    <cellStyle name="Comma 3 2 2 4 2 3" xfId="4367"/>
    <cellStyle name="Comma 3 2 2 4 2 4" xfId="6527"/>
    <cellStyle name="Comma 3 2 2 4 3" xfId="2019"/>
    <cellStyle name="Comma 3 2 2 4 4" xfId="3586"/>
    <cellStyle name="Comma 3 2 2 4 5" xfId="5746"/>
    <cellStyle name="Comma 3 2 2 5" xfId="845"/>
    <cellStyle name="Comma 3 2 2 5 2" xfId="2411"/>
    <cellStyle name="Comma 3 2 2 5 3" xfId="3977"/>
    <cellStyle name="Comma 3 2 2 5 4" xfId="6137"/>
    <cellStyle name="Comma 3 2 2 6" xfId="1629"/>
    <cellStyle name="Comma 3 2 2 7" xfId="3192"/>
    <cellStyle name="Comma 3 2 2 8" xfId="4966"/>
    <cellStyle name="Comma 3 2 2 9" xfId="5356"/>
    <cellStyle name="Comma 3 2 3" xfId="103"/>
    <cellStyle name="Comma 3 2 3 2" xfId="177"/>
    <cellStyle name="Comma 3 2 3 2 2" xfId="372"/>
    <cellStyle name="Comma 3 2 3 2 2 2" xfId="742"/>
    <cellStyle name="Comma 3 2 3 2 2 2 2" xfId="1527"/>
    <cellStyle name="Comma 3 2 3 2 2 2 2 2" xfId="3093"/>
    <cellStyle name="Comma 3 2 3 2 2 2 2 3" xfId="4659"/>
    <cellStyle name="Comma 3 2 3 2 2 2 2 4" xfId="6819"/>
    <cellStyle name="Comma 3 2 3 2 2 2 3" xfId="2311"/>
    <cellStyle name="Comma 3 2 3 2 2 2 4" xfId="3878"/>
    <cellStyle name="Comma 3 2 3 2 2 2 5" xfId="6038"/>
    <cellStyle name="Comma 3 2 3 2 2 3" xfId="1137"/>
    <cellStyle name="Comma 3 2 3 2 2 3 2" xfId="2703"/>
    <cellStyle name="Comma 3 2 3 2 2 3 3" xfId="4269"/>
    <cellStyle name="Comma 3 2 3 2 2 3 4" xfId="6429"/>
    <cellStyle name="Comma 3 2 3 2 2 4" xfId="1921"/>
    <cellStyle name="Comma 3 2 3 2 2 5" xfId="3488"/>
    <cellStyle name="Comma 3 2 3 2 2 6" xfId="5257"/>
    <cellStyle name="Comma 3 2 3 2 2 7" xfId="5648"/>
    <cellStyle name="Comma 3 2 3 2 3" xfId="548"/>
    <cellStyle name="Comma 3 2 3 2 3 2" xfId="1333"/>
    <cellStyle name="Comma 3 2 3 2 3 2 2" xfId="2899"/>
    <cellStyle name="Comma 3 2 3 2 3 2 3" xfId="4465"/>
    <cellStyle name="Comma 3 2 3 2 3 2 4" xfId="6625"/>
    <cellStyle name="Comma 3 2 3 2 3 3" xfId="2117"/>
    <cellStyle name="Comma 3 2 3 2 3 4" xfId="3684"/>
    <cellStyle name="Comma 3 2 3 2 3 5" xfId="5844"/>
    <cellStyle name="Comma 3 2 3 2 4" xfId="943"/>
    <cellStyle name="Comma 3 2 3 2 4 2" xfId="2509"/>
    <cellStyle name="Comma 3 2 3 2 4 3" xfId="4075"/>
    <cellStyle name="Comma 3 2 3 2 4 4" xfId="6235"/>
    <cellStyle name="Comma 3 2 3 2 5" xfId="1727"/>
    <cellStyle name="Comma 3 2 3 2 6" xfId="3294"/>
    <cellStyle name="Comma 3 2 3 2 7" xfId="5064"/>
    <cellStyle name="Comma 3 2 3 2 8" xfId="5454"/>
    <cellStyle name="Comma 3 2 3 3" xfId="298"/>
    <cellStyle name="Comma 3 2 3 3 2" xfId="668"/>
    <cellStyle name="Comma 3 2 3 3 2 2" xfId="1453"/>
    <cellStyle name="Comma 3 2 3 3 2 2 2" xfId="3019"/>
    <cellStyle name="Comma 3 2 3 3 2 2 3" xfId="4585"/>
    <cellStyle name="Comma 3 2 3 3 2 2 4" xfId="6745"/>
    <cellStyle name="Comma 3 2 3 3 2 3" xfId="2237"/>
    <cellStyle name="Comma 3 2 3 3 2 4" xfId="3804"/>
    <cellStyle name="Comma 3 2 3 3 2 5" xfId="5964"/>
    <cellStyle name="Comma 3 2 3 3 3" xfId="1063"/>
    <cellStyle name="Comma 3 2 3 3 3 2" xfId="2629"/>
    <cellStyle name="Comma 3 2 3 3 3 3" xfId="4195"/>
    <cellStyle name="Comma 3 2 3 3 3 4" xfId="6355"/>
    <cellStyle name="Comma 3 2 3 3 4" xfId="1847"/>
    <cellStyle name="Comma 3 2 3 3 5" xfId="3414"/>
    <cellStyle name="Comma 3 2 3 3 6" xfId="5183"/>
    <cellStyle name="Comma 3 2 3 3 7" xfId="5574"/>
    <cellStyle name="Comma 3 2 3 4" xfId="475"/>
    <cellStyle name="Comma 3 2 3 4 2" xfId="1259"/>
    <cellStyle name="Comma 3 2 3 4 2 2" xfId="2825"/>
    <cellStyle name="Comma 3 2 3 4 2 3" xfId="4391"/>
    <cellStyle name="Comma 3 2 3 4 2 4" xfId="6551"/>
    <cellStyle name="Comma 3 2 3 4 3" xfId="2043"/>
    <cellStyle name="Comma 3 2 3 4 4" xfId="3610"/>
    <cellStyle name="Comma 3 2 3 4 5" xfId="5770"/>
    <cellStyle name="Comma 3 2 3 5" xfId="869"/>
    <cellStyle name="Comma 3 2 3 5 2" xfId="2435"/>
    <cellStyle name="Comma 3 2 3 5 3" xfId="4001"/>
    <cellStyle name="Comma 3 2 3 5 4" xfId="6161"/>
    <cellStyle name="Comma 3 2 3 6" xfId="1653"/>
    <cellStyle name="Comma 3 2 3 7" xfId="3216"/>
    <cellStyle name="Comma 3 2 3 8" xfId="4990"/>
    <cellStyle name="Comma 3 2 3 9" xfId="5380"/>
    <cellStyle name="Comma 3 2 4" xfId="134"/>
    <cellStyle name="Comma 3 2 4 2" xfId="329"/>
    <cellStyle name="Comma 3 2 4 2 2" xfId="699"/>
    <cellStyle name="Comma 3 2 4 2 2 2" xfId="1484"/>
    <cellStyle name="Comma 3 2 4 2 2 2 2" xfId="3050"/>
    <cellStyle name="Comma 3 2 4 2 2 2 3" xfId="4616"/>
    <cellStyle name="Comma 3 2 4 2 2 2 4" xfId="6776"/>
    <cellStyle name="Comma 3 2 4 2 2 3" xfId="2268"/>
    <cellStyle name="Comma 3 2 4 2 2 4" xfId="3835"/>
    <cellStyle name="Comma 3 2 4 2 2 5" xfId="5995"/>
    <cellStyle name="Comma 3 2 4 2 3" xfId="1094"/>
    <cellStyle name="Comma 3 2 4 2 3 2" xfId="2660"/>
    <cellStyle name="Comma 3 2 4 2 3 3" xfId="4226"/>
    <cellStyle name="Comma 3 2 4 2 3 4" xfId="6386"/>
    <cellStyle name="Comma 3 2 4 2 4" xfId="1878"/>
    <cellStyle name="Comma 3 2 4 2 5" xfId="3445"/>
    <cellStyle name="Comma 3 2 4 2 6" xfId="5214"/>
    <cellStyle name="Comma 3 2 4 2 7" xfId="5605"/>
    <cellStyle name="Comma 3 2 4 3" xfId="505"/>
    <cellStyle name="Comma 3 2 4 3 2" xfId="1290"/>
    <cellStyle name="Comma 3 2 4 3 2 2" xfId="2856"/>
    <cellStyle name="Comma 3 2 4 3 2 3" xfId="4422"/>
    <cellStyle name="Comma 3 2 4 3 2 4" xfId="6582"/>
    <cellStyle name="Comma 3 2 4 3 3" xfId="2074"/>
    <cellStyle name="Comma 3 2 4 3 4" xfId="3641"/>
    <cellStyle name="Comma 3 2 4 3 5" xfId="5801"/>
    <cellStyle name="Comma 3 2 4 4" xfId="900"/>
    <cellStyle name="Comma 3 2 4 4 2" xfId="2466"/>
    <cellStyle name="Comma 3 2 4 4 3" xfId="4032"/>
    <cellStyle name="Comma 3 2 4 4 4" xfId="6192"/>
    <cellStyle name="Comma 3 2 4 5" xfId="1684"/>
    <cellStyle name="Comma 3 2 4 6" xfId="3253"/>
    <cellStyle name="Comma 3 2 4 7" xfId="5021"/>
    <cellStyle name="Comma 3 2 4 8" xfId="5411"/>
    <cellStyle name="Comma 3 2 5" xfId="203"/>
    <cellStyle name="Comma 3 2 5 2" xfId="396"/>
    <cellStyle name="Comma 3 2 5 2 2" xfId="766"/>
    <cellStyle name="Comma 3 2 5 2 2 2" xfId="1551"/>
    <cellStyle name="Comma 3 2 5 2 2 2 2" xfId="3117"/>
    <cellStyle name="Comma 3 2 5 2 2 2 3" xfId="4683"/>
    <cellStyle name="Comma 3 2 5 2 2 2 4" xfId="6843"/>
    <cellStyle name="Comma 3 2 5 2 2 3" xfId="2335"/>
    <cellStyle name="Comma 3 2 5 2 2 4" xfId="3902"/>
    <cellStyle name="Comma 3 2 5 2 2 5" xfId="6062"/>
    <cellStyle name="Comma 3 2 5 2 3" xfId="1161"/>
    <cellStyle name="Comma 3 2 5 2 3 2" xfId="2727"/>
    <cellStyle name="Comma 3 2 5 2 3 3" xfId="4293"/>
    <cellStyle name="Comma 3 2 5 2 3 4" xfId="6453"/>
    <cellStyle name="Comma 3 2 5 2 4" xfId="1945"/>
    <cellStyle name="Comma 3 2 5 2 5" xfId="3512"/>
    <cellStyle name="Comma 3 2 5 2 6" xfId="5281"/>
    <cellStyle name="Comma 3 2 5 2 7" xfId="5672"/>
    <cellStyle name="Comma 3 2 5 3" xfId="572"/>
    <cellStyle name="Comma 3 2 5 3 2" xfId="1357"/>
    <cellStyle name="Comma 3 2 5 3 2 2" xfId="2923"/>
    <cellStyle name="Comma 3 2 5 3 2 3" xfId="4489"/>
    <cellStyle name="Comma 3 2 5 3 2 4" xfId="6649"/>
    <cellStyle name="Comma 3 2 5 3 3" xfId="2141"/>
    <cellStyle name="Comma 3 2 5 3 4" xfId="3708"/>
    <cellStyle name="Comma 3 2 5 3 5" xfId="5868"/>
    <cellStyle name="Comma 3 2 5 4" xfId="967"/>
    <cellStyle name="Comma 3 2 5 4 2" xfId="2533"/>
    <cellStyle name="Comma 3 2 5 4 3" xfId="4099"/>
    <cellStyle name="Comma 3 2 5 4 4" xfId="6259"/>
    <cellStyle name="Comma 3 2 5 5" xfId="1751"/>
    <cellStyle name="Comma 3 2 5 6" xfId="3318"/>
    <cellStyle name="Comma 3 2 5 7" xfId="5088"/>
    <cellStyle name="Comma 3 2 5 8" xfId="5478"/>
    <cellStyle name="Comma 3 2 6" xfId="227"/>
    <cellStyle name="Comma 3 2 6 2" xfId="420"/>
    <cellStyle name="Comma 3 2 6 2 2" xfId="790"/>
    <cellStyle name="Comma 3 2 6 2 2 2" xfId="1575"/>
    <cellStyle name="Comma 3 2 6 2 2 2 2" xfId="3141"/>
    <cellStyle name="Comma 3 2 6 2 2 2 3" xfId="4707"/>
    <cellStyle name="Comma 3 2 6 2 2 2 4" xfId="6867"/>
    <cellStyle name="Comma 3 2 6 2 2 3" xfId="2359"/>
    <cellStyle name="Comma 3 2 6 2 2 4" xfId="3926"/>
    <cellStyle name="Comma 3 2 6 2 2 5" xfId="6086"/>
    <cellStyle name="Comma 3 2 6 2 3" xfId="1185"/>
    <cellStyle name="Comma 3 2 6 2 3 2" xfId="2751"/>
    <cellStyle name="Comma 3 2 6 2 3 3" xfId="4317"/>
    <cellStyle name="Comma 3 2 6 2 3 4" xfId="6477"/>
    <cellStyle name="Comma 3 2 6 2 4" xfId="1969"/>
    <cellStyle name="Comma 3 2 6 2 5" xfId="3536"/>
    <cellStyle name="Comma 3 2 6 2 6" xfId="5305"/>
    <cellStyle name="Comma 3 2 6 2 7" xfId="5696"/>
    <cellStyle name="Comma 3 2 6 3" xfId="596"/>
    <cellStyle name="Comma 3 2 6 3 2" xfId="1381"/>
    <cellStyle name="Comma 3 2 6 3 2 2" xfId="2947"/>
    <cellStyle name="Comma 3 2 6 3 2 3" xfId="4513"/>
    <cellStyle name="Comma 3 2 6 3 2 4" xfId="6673"/>
    <cellStyle name="Comma 3 2 6 3 3" xfId="2165"/>
    <cellStyle name="Comma 3 2 6 3 4" xfId="3732"/>
    <cellStyle name="Comma 3 2 6 3 5" xfId="5892"/>
    <cellStyle name="Comma 3 2 6 4" xfId="991"/>
    <cellStyle name="Comma 3 2 6 4 2" xfId="2557"/>
    <cellStyle name="Comma 3 2 6 4 3" xfId="4123"/>
    <cellStyle name="Comma 3 2 6 4 4" xfId="6283"/>
    <cellStyle name="Comma 3 2 6 5" xfId="1775"/>
    <cellStyle name="Comma 3 2 6 6" xfId="3342"/>
    <cellStyle name="Comma 3 2 6 7" xfId="5112"/>
    <cellStyle name="Comma 3 2 6 8" xfId="5502"/>
    <cellStyle name="Comma 3 2 7" xfId="255"/>
    <cellStyle name="Comma 3 2 7 2" xfId="625"/>
    <cellStyle name="Comma 3 2 7 2 2" xfId="1410"/>
    <cellStyle name="Comma 3 2 7 2 2 2" xfId="2976"/>
    <cellStyle name="Comma 3 2 7 2 2 3" xfId="4542"/>
    <cellStyle name="Comma 3 2 7 2 2 4" xfId="6702"/>
    <cellStyle name="Comma 3 2 7 2 3" xfId="2194"/>
    <cellStyle name="Comma 3 2 7 2 4" xfId="3761"/>
    <cellStyle name="Comma 3 2 7 2 5" xfId="5921"/>
    <cellStyle name="Comma 3 2 7 3" xfId="1020"/>
    <cellStyle name="Comma 3 2 7 3 2" xfId="2586"/>
    <cellStyle name="Comma 3 2 7 3 3" xfId="4152"/>
    <cellStyle name="Comma 3 2 7 3 4" xfId="6312"/>
    <cellStyle name="Comma 3 2 7 4" xfId="1804"/>
    <cellStyle name="Comma 3 2 7 5" xfId="3371"/>
    <cellStyle name="Comma 3 2 7 6" xfId="5140"/>
    <cellStyle name="Comma 3 2 7 7" xfId="5531"/>
    <cellStyle name="Comma 3 2 8" xfId="60"/>
    <cellStyle name="Comma 3 2 8 2" xfId="1216"/>
    <cellStyle name="Comma 3 2 8 2 2" xfId="2782"/>
    <cellStyle name="Comma 3 2 8 2 3" xfId="4348"/>
    <cellStyle name="Comma 3 2 8 2 4" xfId="6508"/>
    <cellStyle name="Comma 3 2 8 3" xfId="2000"/>
    <cellStyle name="Comma 3 2 8 4" xfId="3567"/>
    <cellStyle name="Comma 3 2 8 5" xfId="4947"/>
    <cellStyle name="Comma 3 2 8 6" xfId="5727"/>
    <cellStyle name="Comma 3 2 9" xfId="826"/>
    <cellStyle name="Comma 3 2 9 2" xfId="2392"/>
    <cellStyle name="Comma 3 2 9 3" xfId="3958"/>
    <cellStyle name="Comma 3 2 9 4" xfId="6118"/>
    <cellStyle name="Comma 3 3" xfId="71"/>
    <cellStyle name="Comma 3 3 2" xfId="145"/>
    <cellStyle name="Comma 3 3 2 2" xfId="340"/>
    <cellStyle name="Comma 3 3 2 2 2" xfId="710"/>
    <cellStyle name="Comma 3 3 2 2 2 2" xfId="1495"/>
    <cellStyle name="Comma 3 3 2 2 2 2 2" xfId="3061"/>
    <cellStyle name="Comma 3 3 2 2 2 2 3" xfId="4627"/>
    <cellStyle name="Comma 3 3 2 2 2 2 4" xfId="6787"/>
    <cellStyle name="Comma 3 3 2 2 2 3" xfId="2279"/>
    <cellStyle name="Comma 3 3 2 2 2 4" xfId="3846"/>
    <cellStyle name="Comma 3 3 2 2 2 5" xfId="6006"/>
    <cellStyle name="Comma 3 3 2 2 3" xfId="1105"/>
    <cellStyle name="Comma 3 3 2 2 3 2" xfId="2671"/>
    <cellStyle name="Comma 3 3 2 2 3 3" xfId="4237"/>
    <cellStyle name="Comma 3 3 2 2 3 4" xfId="6397"/>
    <cellStyle name="Comma 3 3 2 2 4" xfId="1889"/>
    <cellStyle name="Comma 3 3 2 2 5" xfId="3456"/>
    <cellStyle name="Comma 3 3 2 2 6" xfId="5225"/>
    <cellStyle name="Comma 3 3 2 2 7" xfId="5616"/>
    <cellStyle name="Comma 3 3 2 3" xfId="516"/>
    <cellStyle name="Comma 3 3 2 3 2" xfId="1301"/>
    <cellStyle name="Comma 3 3 2 3 2 2" xfId="2867"/>
    <cellStyle name="Comma 3 3 2 3 2 3" xfId="4433"/>
    <cellStyle name="Comma 3 3 2 3 2 4" xfId="6593"/>
    <cellStyle name="Comma 3 3 2 3 3" xfId="2085"/>
    <cellStyle name="Comma 3 3 2 3 4" xfId="3652"/>
    <cellStyle name="Comma 3 3 2 3 5" xfId="5812"/>
    <cellStyle name="Comma 3 3 2 4" xfId="911"/>
    <cellStyle name="Comma 3 3 2 4 2" xfId="2477"/>
    <cellStyle name="Comma 3 3 2 4 3" xfId="4043"/>
    <cellStyle name="Comma 3 3 2 4 4" xfId="6203"/>
    <cellStyle name="Comma 3 3 2 5" xfId="1695"/>
    <cellStyle name="Comma 3 3 2 6" xfId="3264"/>
    <cellStyle name="Comma 3 3 2 7" xfId="5032"/>
    <cellStyle name="Comma 3 3 2 8" xfId="5422"/>
    <cellStyle name="Comma 3 3 3" xfId="266"/>
    <cellStyle name="Comma 3 3 3 2" xfId="636"/>
    <cellStyle name="Comma 3 3 3 2 2" xfId="1421"/>
    <cellStyle name="Comma 3 3 3 2 2 2" xfId="2987"/>
    <cellStyle name="Comma 3 3 3 2 2 3" xfId="4553"/>
    <cellStyle name="Comma 3 3 3 2 2 4" xfId="6713"/>
    <cellStyle name="Comma 3 3 3 2 3" xfId="2205"/>
    <cellStyle name="Comma 3 3 3 2 4" xfId="3772"/>
    <cellStyle name="Comma 3 3 3 2 5" xfId="5932"/>
    <cellStyle name="Comma 3 3 3 3" xfId="1031"/>
    <cellStyle name="Comma 3 3 3 3 2" xfId="2597"/>
    <cellStyle name="Comma 3 3 3 3 3" xfId="4163"/>
    <cellStyle name="Comma 3 3 3 3 4" xfId="6323"/>
    <cellStyle name="Comma 3 3 3 4" xfId="1815"/>
    <cellStyle name="Comma 3 3 3 5" xfId="3382"/>
    <cellStyle name="Comma 3 3 3 6" xfId="5151"/>
    <cellStyle name="Comma 3 3 3 7" xfId="5542"/>
    <cellStyle name="Comma 3 3 4" xfId="443"/>
    <cellStyle name="Comma 3 3 4 2" xfId="1227"/>
    <cellStyle name="Comma 3 3 4 2 2" xfId="2793"/>
    <cellStyle name="Comma 3 3 4 2 3" xfId="4359"/>
    <cellStyle name="Comma 3 3 4 2 4" xfId="6519"/>
    <cellStyle name="Comma 3 3 4 3" xfId="2011"/>
    <cellStyle name="Comma 3 3 4 4" xfId="3578"/>
    <cellStyle name="Comma 3 3 4 5" xfId="5738"/>
    <cellStyle name="Comma 3 3 5" xfId="837"/>
    <cellStyle name="Comma 3 3 5 2" xfId="2403"/>
    <cellStyle name="Comma 3 3 5 3" xfId="3969"/>
    <cellStyle name="Comma 3 3 5 4" xfId="6129"/>
    <cellStyle name="Comma 3 3 6" xfId="1621"/>
    <cellStyle name="Comma 3 3 7" xfId="3184"/>
    <cellStyle name="Comma 3 3 8" xfId="4958"/>
    <cellStyle name="Comma 3 3 9" xfId="5348"/>
    <cellStyle name="Comma 3 4" xfId="95"/>
    <cellStyle name="Comma 3 4 2" xfId="169"/>
    <cellStyle name="Comma 3 4 2 2" xfId="364"/>
    <cellStyle name="Comma 3 4 2 2 2" xfId="734"/>
    <cellStyle name="Comma 3 4 2 2 2 2" xfId="1519"/>
    <cellStyle name="Comma 3 4 2 2 2 2 2" xfId="3085"/>
    <cellStyle name="Comma 3 4 2 2 2 2 3" xfId="4651"/>
    <cellStyle name="Comma 3 4 2 2 2 2 4" xfId="6811"/>
    <cellStyle name="Comma 3 4 2 2 2 3" xfId="2303"/>
    <cellStyle name="Comma 3 4 2 2 2 4" xfId="3870"/>
    <cellStyle name="Comma 3 4 2 2 2 5" xfId="6030"/>
    <cellStyle name="Comma 3 4 2 2 3" xfId="1129"/>
    <cellStyle name="Comma 3 4 2 2 3 2" xfId="2695"/>
    <cellStyle name="Comma 3 4 2 2 3 3" xfId="4261"/>
    <cellStyle name="Comma 3 4 2 2 3 4" xfId="6421"/>
    <cellStyle name="Comma 3 4 2 2 4" xfId="1913"/>
    <cellStyle name="Comma 3 4 2 2 5" xfId="3480"/>
    <cellStyle name="Comma 3 4 2 2 6" xfId="5249"/>
    <cellStyle name="Comma 3 4 2 2 7" xfId="5640"/>
    <cellStyle name="Comma 3 4 2 3" xfId="540"/>
    <cellStyle name="Comma 3 4 2 3 2" xfId="1325"/>
    <cellStyle name="Comma 3 4 2 3 2 2" xfId="2891"/>
    <cellStyle name="Comma 3 4 2 3 2 3" xfId="4457"/>
    <cellStyle name="Comma 3 4 2 3 2 4" xfId="6617"/>
    <cellStyle name="Comma 3 4 2 3 3" xfId="2109"/>
    <cellStyle name="Comma 3 4 2 3 4" xfId="3676"/>
    <cellStyle name="Comma 3 4 2 3 5" xfId="5836"/>
    <cellStyle name="Comma 3 4 2 4" xfId="935"/>
    <cellStyle name="Comma 3 4 2 4 2" xfId="2501"/>
    <cellStyle name="Comma 3 4 2 4 3" xfId="4067"/>
    <cellStyle name="Comma 3 4 2 4 4" xfId="6227"/>
    <cellStyle name="Comma 3 4 2 5" xfId="1719"/>
    <cellStyle name="Comma 3 4 2 6" xfId="3286"/>
    <cellStyle name="Comma 3 4 2 7" xfId="5056"/>
    <cellStyle name="Comma 3 4 2 8" xfId="5446"/>
    <cellStyle name="Comma 3 4 3" xfId="290"/>
    <cellStyle name="Comma 3 4 3 2" xfId="660"/>
    <cellStyle name="Comma 3 4 3 2 2" xfId="1445"/>
    <cellStyle name="Comma 3 4 3 2 2 2" xfId="3011"/>
    <cellStyle name="Comma 3 4 3 2 2 3" xfId="4577"/>
    <cellStyle name="Comma 3 4 3 2 2 4" xfId="6737"/>
    <cellStyle name="Comma 3 4 3 2 3" xfId="2229"/>
    <cellStyle name="Comma 3 4 3 2 4" xfId="3796"/>
    <cellStyle name="Comma 3 4 3 2 5" xfId="5956"/>
    <cellStyle name="Comma 3 4 3 3" xfId="1055"/>
    <cellStyle name="Comma 3 4 3 3 2" xfId="2621"/>
    <cellStyle name="Comma 3 4 3 3 3" xfId="4187"/>
    <cellStyle name="Comma 3 4 3 3 4" xfId="6347"/>
    <cellStyle name="Comma 3 4 3 4" xfId="1839"/>
    <cellStyle name="Comma 3 4 3 5" xfId="3406"/>
    <cellStyle name="Comma 3 4 3 6" xfId="5175"/>
    <cellStyle name="Comma 3 4 3 7" xfId="5566"/>
    <cellStyle name="Comma 3 4 4" xfId="467"/>
    <cellStyle name="Comma 3 4 4 2" xfId="1251"/>
    <cellStyle name="Comma 3 4 4 2 2" xfId="2817"/>
    <cellStyle name="Comma 3 4 4 2 3" xfId="4383"/>
    <cellStyle name="Comma 3 4 4 2 4" xfId="6543"/>
    <cellStyle name="Comma 3 4 4 3" xfId="2035"/>
    <cellStyle name="Comma 3 4 4 4" xfId="3602"/>
    <cellStyle name="Comma 3 4 4 5" xfId="5762"/>
    <cellStyle name="Comma 3 4 5" xfId="861"/>
    <cellStyle name="Comma 3 4 5 2" xfId="2427"/>
    <cellStyle name="Comma 3 4 5 3" xfId="3993"/>
    <cellStyle name="Comma 3 4 5 4" xfId="6153"/>
    <cellStyle name="Comma 3 4 6" xfId="1645"/>
    <cellStyle name="Comma 3 4 7" xfId="3208"/>
    <cellStyle name="Comma 3 4 8" xfId="4982"/>
    <cellStyle name="Comma 3 4 9" xfId="5372"/>
    <cellStyle name="Comma 3 5" xfId="121"/>
    <cellStyle name="Comma 3 5 2" xfId="316"/>
    <cellStyle name="Comma 3 5 2 2" xfId="686"/>
    <cellStyle name="Comma 3 5 2 2 2" xfId="1471"/>
    <cellStyle name="Comma 3 5 2 2 2 2" xfId="3037"/>
    <cellStyle name="Comma 3 5 2 2 2 3" xfId="4603"/>
    <cellStyle name="Comma 3 5 2 2 2 4" xfId="6763"/>
    <cellStyle name="Comma 3 5 2 2 3" xfId="2255"/>
    <cellStyle name="Comma 3 5 2 2 4" xfId="3822"/>
    <cellStyle name="Comma 3 5 2 2 5" xfId="5982"/>
    <cellStyle name="Comma 3 5 2 3" xfId="1081"/>
    <cellStyle name="Comma 3 5 2 3 2" xfId="2647"/>
    <cellStyle name="Comma 3 5 2 3 3" xfId="4213"/>
    <cellStyle name="Comma 3 5 2 3 4" xfId="6373"/>
    <cellStyle name="Comma 3 5 2 4" xfId="1865"/>
    <cellStyle name="Comma 3 5 2 5" xfId="3432"/>
    <cellStyle name="Comma 3 5 2 6" xfId="5201"/>
    <cellStyle name="Comma 3 5 2 7" xfId="5592"/>
    <cellStyle name="Comma 3 5 3" xfId="492"/>
    <cellStyle name="Comma 3 5 3 2" xfId="1277"/>
    <cellStyle name="Comma 3 5 3 2 2" xfId="2843"/>
    <cellStyle name="Comma 3 5 3 2 3" xfId="4409"/>
    <cellStyle name="Comma 3 5 3 2 4" xfId="6569"/>
    <cellStyle name="Comma 3 5 3 3" xfId="2061"/>
    <cellStyle name="Comma 3 5 3 4" xfId="3628"/>
    <cellStyle name="Comma 3 5 3 5" xfId="5788"/>
    <cellStyle name="Comma 3 5 4" xfId="887"/>
    <cellStyle name="Comma 3 5 4 2" xfId="2453"/>
    <cellStyle name="Comma 3 5 4 3" xfId="4019"/>
    <cellStyle name="Comma 3 5 4 4" xfId="6179"/>
    <cellStyle name="Comma 3 5 5" xfId="1671"/>
    <cellStyle name="Comma 3 5 6" xfId="3240"/>
    <cellStyle name="Comma 3 5 7" xfId="5008"/>
    <cellStyle name="Comma 3 5 8" xfId="5398"/>
    <cellStyle name="Comma 3 6" xfId="195"/>
    <cellStyle name="Comma 3 6 2" xfId="388"/>
    <cellStyle name="Comma 3 6 2 2" xfId="758"/>
    <cellStyle name="Comma 3 6 2 2 2" xfId="1543"/>
    <cellStyle name="Comma 3 6 2 2 2 2" xfId="3109"/>
    <cellStyle name="Comma 3 6 2 2 2 3" xfId="4675"/>
    <cellStyle name="Comma 3 6 2 2 2 4" xfId="6835"/>
    <cellStyle name="Comma 3 6 2 2 3" xfId="2327"/>
    <cellStyle name="Comma 3 6 2 2 4" xfId="3894"/>
    <cellStyle name="Comma 3 6 2 2 5" xfId="6054"/>
    <cellStyle name="Comma 3 6 2 3" xfId="1153"/>
    <cellStyle name="Comma 3 6 2 3 2" xfId="2719"/>
    <cellStyle name="Comma 3 6 2 3 3" xfId="4285"/>
    <cellStyle name="Comma 3 6 2 3 4" xfId="6445"/>
    <cellStyle name="Comma 3 6 2 4" xfId="1937"/>
    <cellStyle name="Comma 3 6 2 5" xfId="3504"/>
    <cellStyle name="Comma 3 6 2 6" xfId="5273"/>
    <cellStyle name="Comma 3 6 2 7" xfId="5664"/>
    <cellStyle name="Comma 3 6 3" xfId="564"/>
    <cellStyle name="Comma 3 6 3 2" xfId="1349"/>
    <cellStyle name="Comma 3 6 3 2 2" xfId="2915"/>
    <cellStyle name="Comma 3 6 3 2 3" xfId="4481"/>
    <cellStyle name="Comma 3 6 3 2 4" xfId="6641"/>
    <cellStyle name="Comma 3 6 3 3" xfId="2133"/>
    <cellStyle name="Comma 3 6 3 4" xfId="3700"/>
    <cellStyle name="Comma 3 6 3 5" xfId="5860"/>
    <cellStyle name="Comma 3 6 4" xfId="959"/>
    <cellStyle name="Comma 3 6 4 2" xfId="2525"/>
    <cellStyle name="Comma 3 6 4 3" xfId="4091"/>
    <cellStyle name="Comma 3 6 4 4" xfId="6251"/>
    <cellStyle name="Comma 3 6 5" xfId="1743"/>
    <cellStyle name="Comma 3 6 6" xfId="3310"/>
    <cellStyle name="Comma 3 6 7" xfId="5080"/>
    <cellStyle name="Comma 3 6 8" xfId="5470"/>
    <cellStyle name="Comma 3 7" xfId="219"/>
    <cellStyle name="Comma 3 7 2" xfId="412"/>
    <cellStyle name="Comma 3 7 2 2" xfId="782"/>
    <cellStyle name="Comma 3 7 2 2 2" xfId="1567"/>
    <cellStyle name="Comma 3 7 2 2 2 2" xfId="3133"/>
    <cellStyle name="Comma 3 7 2 2 2 3" xfId="4699"/>
    <cellStyle name="Comma 3 7 2 2 2 4" xfId="6859"/>
    <cellStyle name="Comma 3 7 2 2 3" xfId="2351"/>
    <cellStyle name="Comma 3 7 2 2 4" xfId="3918"/>
    <cellStyle name="Comma 3 7 2 2 5" xfId="6078"/>
    <cellStyle name="Comma 3 7 2 3" xfId="1177"/>
    <cellStyle name="Comma 3 7 2 3 2" xfId="2743"/>
    <cellStyle name="Comma 3 7 2 3 3" xfId="4309"/>
    <cellStyle name="Comma 3 7 2 3 4" xfId="6469"/>
    <cellStyle name="Comma 3 7 2 4" xfId="1961"/>
    <cellStyle name="Comma 3 7 2 5" xfId="3528"/>
    <cellStyle name="Comma 3 7 2 6" xfId="5297"/>
    <cellStyle name="Comma 3 7 2 7" xfId="5688"/>
    <cellStyle name="Comma 3 7 3" xfId="588"/>
    <cellStyle name="Comma 3 7 3 2" xfId="1373"/>
    <cellStyle name="Comma 3 7 3 2 2" xfId="2939"/>
    <cellStyle name="Comma 3 7 3 2 3" xfId="4505"/>
    <cellStyle name="Comma 3 7 3 2 4" xfId="6665"/>
    <cellStyle name="Comma 3 7 3 3" xfId="2157"/>
    <cellStyle name="Comma 3 7 3 4" xfId="3724"/>
    <cellStyle name="Comma 3 7 3 5" xfId="5884"/>
    <cellStyle name="Comma 3 7 4" xfId="983"/>
    <cellStyle name="Comma 3 7 4 2" xfId="2549"/>
    <cellStyle name="Comma 3 7 4 3" xfId="4115"/>
    <cellStyle name="Comma 3 7 4 4" xfId="6275"/>
    <cellStyle name="Comma 3 7 5" xfId="1767"/>
    <cellStyle name="Comma 3 7 6" xfId="3334"/>
    <cellStyle name="Comma 3 7 7" xfId="5104"/>
    <cellStyle name="Comma 3 7 8" xfId="5494"/>
    <cellStyle name="Comma 3 8" xfId="242"/>
    <cellStyle name="Comma 3 8 2" xfId="612"/>
    <cellStyle name="Comma 3 8 2 2" xfId="1397"/>
    <cellStyle name="Comma 3 8 2 2 2" xfId="2963"/>
    <cellStyle name="Comma 3 8 2 2 3" xfId="4529"/>
    <cellStyle name="Comma 3 8 2 2 4" xfId="6689"/>
    <cellStyle name="Comma 3 8 2 3" xfId="2181"/>
    <cellStyle name="Comma 3 8 2 4" xfId="3748"/>
    <cellStyle name="Comma 3 8 2 5" xfId="5908"/>
    <cellStyle name="Comma 3 8 3" xfId="1007"/>
    <cellStyle name="Comma 3 8 3 2" xfId="2573"/>
    <cellStyle name="Comma 3 8 3 3" xfId="4139"/>
    <cellStyle name="Comma 3 8 3 4" xfId="6299"/>
    <cellStyle name="Comma 3 8 4" xfId="1791"/>
    <cellStyle name="Comma 3 8 5" xfId="3358"/>
    <cellStyle name="Comma 3 8 6" xfId="5127"/>
    <cellStyle name="Comma 3 8 7" xfId="5518"/>
    <cellStyle name="Comma 3 9" xfId="47"/>
    <cellStyle name="Comma 3 9 2" xfId="1203"/>
    <cellStyle name="Comma 3 9 2 2" xfId="2769"/>
    <cellStyle name="Comma 3 9 2 3" xfId="4335"/>
    <cellStyle name="Comma 3 9 2 4" xfId="6495"/>
    <cellStyle name="Comma 3 9 3" xfId="1987"/>
    <cellStyle name="Comma 3 9 4" xfId="3554"/>
    <cellStyle name="Comma 3 9 5" xfId="4934"/>
    <cellStyle name="Comma 3 9 6" xfId="5714"/>
    <cellStyle name="Comma 4" xfId="23"/>
    <cellStyle name="Comma 4 10" xfId="1592"/>
    <cellStyle name="Comma 4 10 2" xfId="4804"/>
    <cellStyle name="Comma 4 11" xfId="3164"/>
    <cellStyle name="Comma 4 12" xfId="4914"/>
    <cellStyle name="Comma 4 13" xfId="5322"/>
    <cellStyle name="Comma 4 14" xfId="6887"/>
    <cellStyle name="Comma 4 2" xfId="75"/>
    <cellStyle name="Comma 4 2 2" xfId="149"/>
    <cellStyle name="Comma 4 2 2 2" xfId="344"/>
    <cellStyle name="Comma 4 2 2 2 2" xfId="714"/>
    <cellStyle name="Comma 4 2 2 2 2 2" xfId="1499"/>
    <cellStyle name="Comma 4 2 2 2 2 2 2" xfId="3065"/>
    <cellStyle name="Comma 4 2 2 2 2 2 2 2" xfId="4897"/>
    <cellStyle name="Comma 4 2 2 2 2 2 3" xfId="4631"/>
    <cellStyle name="Comma 4 2 2 2 2 2 4" xfId="6791"/>
    <cellStyle name="Comma 4 2 2 2 2 3" xfId="2283"/>
    <cellStyle name="Comma 4 2 2 2 2 3 2" xfId="4878"/>
    <cellStyle name="Comma 4 2 2 2 2 4" xfId="3850"/>
    <cellStyle name="Comma 4 2 2 2 2 5" xfId="6010"/>
    <cellStyle name="Comma 4 2 2 2 3" xfId="1109"/>
    <cellStyle name="Comma 4 2 2 2 3 2" xfId="2675"/>
    <cellStyle name="Comma 4 2 2 2 3 2 2" xfId="4890"/>
    <cellStyle name="Comma 4 2 2 2 3 3" xfId="4241"/>
    <cellStyle name="Comma 4 2 2 2 3 4" xfId="6401"/>
    <cellStyle name="Comma 4 2 2 2 4" xfId="1893"/>
    <cellStyle name="Comma 4 2 2 2 4 2" xfId="4851"/>
    <cellStyle name="Comma 4 2 2 2 5" xfId="3460"/>
    <cellStyle name="Comma 4 2 2 2 6" xfId="5229"/>
    <cellStyle name="Comma 4 2 2 2 7" xfId="5620"/>
    <cellStyle name="Comma 4 2 2 3" xfId="520"/>
    <cellStyle name="Comma 4 2 2 3 2" xfId="1305"/>
    <cellStyle name="Comma 4 2 2 3 2 2" xfId="2871"/>
    <cellStyle name="Comma 4 2 2 3 2 2 2" xfId="4894"/>
    <cellStyle name="Comma 4 2 2 3 2 3" xfId="4437"/>
    <cellStyle name="Comma 4 2 2 3 2 4" xfId="6597"/>
    <cellStyle name="Comma 4 2 2 3 3" xfId="2089"/>
    <cellStyle name="Comma 4 2 2 3 3 2" xfId="4867"/>
    <cellStyle name="Comma 4 2 2 3 4" xfId="3656"/>
    <cellStyle name="Comma 4 2 2 3 5" xfId="5816"/>
    <cellStyle name="Comma 4 2 2 4" xfId="915"/>
    <cellStyle name="Comma 4 2 2 4 2" xfId="2481"/>
    <cellStyle name="Comma 4 2 2 4 2 2" xfId="4887"/>
    <cellStyle name="Comma 4 2 2 4 3" xfId="4047"/>
    <cellStyle name="Comma 4 2 2 4 4" xfId="6207"/>
    <cellStyle name="Comma 4 2 2 5" xfId="1699"/>
    <cellStyle name="Comma 4 2 2 5 2" xfId="4829"/>
    <cellStyle name="Comma 4 2 2 6" xfId="3268"/>
    <cellStyle name="Comma 4 2 2 7" xfId="5036"/>
    <cellStyle name="Comma 4 2 2 8" xfId="5426"/>
    <cellStyle name="Comma 4 2 3" xfId="270"/>
    <cellStyle name="Comma 4 2 3 2" xfId="640"/>
    <cellStyle name="Comma 4 2 3 2 2" xfId="1425"/>
    <cellStyle name="Comma 4 2 3 2 2 2" xfId="2991"/>
    <cellStyle name="Comma 4 2 3 2 2 2 2" xfId="4895"/>
    <cellStyle name="Comma 4 2 3 2 2 3" xfId="4557"/>
    <cellStyle name="Comma 4 2 3 2 2 4" xfId="6717"/>
    <cellStyle name="Comma 4 2 3 2 3" xfId="2209"/>
    <cellStyle name="Comma 4 2 3 2 3 2" xfId="4871"/>
    <cellStyle name="Comma 4 2 3 2 4" xfId="3776"/>
    <cellStyle name="Comma 4 2 3 2 5" xfId="5936"/>
    <cellStyle name="Comma 4 2 3 3" xfId="1035"/>
    <cellStyle name="Comma 4 2 3 3 2" xfId="2601"/>
    <cellStyle name="Comma 4 2 3 3 2 2" xfId="4888"/>
    <cellStyle name="Comma 4 2 3 3 3" xfId="4167"/>
    <cellStyle name="Comma 4 2 3 3 4" xfId="6327"/>
    <cellStyle name="Comma 4 2 3 4" xfId="1819"/>
    <cellStyle name="Comma 4 2 3 4 2" xfId="4840"/>
    <cellStyle name="Comma 4 2 3 5" xfId="3386"/>
    <cellStyle name="Comma 4 2 3 6" xfId="5155"/>
    <cellStyle name="Comma 4 2 3 7" xfId="5546"/>
    <cellStyle name="Comma 4 2 4" xfId="447"/>
    <cellStyle name="Comma 4 2 4 2" xfId="1231"/>
    <cellStyle name="Comma 4 2 4 2 2" xfId="2797"/>
    <cellStyle name="Comma 4 2 4 2 2 2" xfId="4892"/>
    <cellStyle name="Comma 4 2 4 2 3" xfId="4363"/>
    <cellStyle name="Comma 4 2 4 2 4" xfId="6523"/>
    <cellStyle name="Comma 4 2 4 3" xfId="2015"/>
    <cellStyle name="Comma 4 2 4 3 2" xfId="4860"/>
    <cellStyle name="Comma 4 2 4 4" xfId="3582"/>
    <cellStyle name="Comma 4 2 4 5" xfId="5742"/>
    <cellStyle name="Comma 4 2 5" xfId="841"/>
    <cellStyle name="Comma 4 2 5 2" xfId="2407"/>
    <cellStyle name="Comma 4 2 5 2 2" xfId="4885"/>
    <cellStyle name="Comma 4 2 5 3" xfId="3973"/>
    <cellStyle name="Comma 4 2 5 4" xfId="6133"/>
    <cellStyle name="Comma 4 2 6" xfId="1625"/>
    <cellStyle name="Comma 4 2 6 2" xfId="4815"/>
    <cellStyle name="Comma 4 2 7" xfId="3188"/>
    <cellStyle name="Comma 4 2 8" xfId="4962"/>
    <cellStyle name="Comma 4 2 9" xfId="5352"/>
    <cellStyle name="Comma 4 3" xfId="99"/>
    <cellStyle name="Comma 4 3 2" xfId="173"/>
    <cellStyle name="Comma 4 3 2 2" xfId="368"/>
    <cellStyle name="Comma 4 3 2 2 2" xfId="738"/>
    <cellStyle name="Comma 4 3 2 2 2 2" xfId="1523"/>
    <cellStyle name="Comma 4 3 2 2 2 2 2" xfId="3089"/>
    <cellStyle name="Comma 4 3 2 2 2 2 3" xfId="4655"/>
    <cellStyle name="Comma 4 3 2 2 2 2 4" xfId="6815"/>
    <cellStyle name="Comma 4 3 2 2 2 3" xfId="2307"/>
    <cellStyle name="Comma 4 3 2 2 2 3 2" xfId="4880"/>
    <cellStyle name="Comma 4 3 2 2 2 4" xfId="3874"/>
    <cellStyle name="Comma 4 3 2 2 2 5" xfId="6034"/>
    <cellStyle name="Comma 4 3 2 2 3" xfId="1133"/>
    <cellStyle name="Comma 4 3 2 2 3 2" xfId="2699"/>
    <cellStyle name="Comma 4 3 2 2 3 3" xfId="4265"/>
    <cellStyle name="Comma 4 3 2 2 3 4" xfId="6425"/>
    <cellStyle name="Comma 4 3 2 2 4" xfId="1917"/>
    <cellStyle name="Comma 4 3 2 2 4 2" xfId="4854"/>
    <cellStyle name="Comma 4 3 2 2 5" xfId="3484"/>
    <cellStyle name="Comma 4 3 2 2 6" xfId="5253"/>
    <cellStyle name="Comma 4 3 2 2 7" xfId="5644"/>
    <cellStyle name="Comma 4 3 2 3" xfId="544"/>
    <cellStyle name="Comma 4 3 2 3 2" xfId="1329"/>
    <cellStyle name="Comma 4 3 2 3 2 2" xfId="2895"/>
    <cellStyle name="Comma 4 3 2 3 2 3" xfId="4461"/>
    <cellStyle name="Comma 4 3 2 3 2 4" xfId="6621"/>
    <cellStyle name="Comma 4 3 2 3 3" xfId="2113"/>
    <cellStyle name="Comma 4 3 2 3 3 2" xfId="4869"/>
    <cellStyle name="Comma 4 3 2 3 4" xfId="3680"/>
    <cellStyle name="Comma 4 3 2 3 5" xfId="5840"/>
    <cellStyle name="Comma 4 3 2 4" xfId="939"/>
    <cellStyle name="Comma 4 3 2 4 2" xfId="2505"/>
    <cellStyle name="Comma 4 3 2 4 3" xfId="4071"/>
    <cellStyle name="Comma 4 3 2 4 4" xfId="6231"/>
    <cellStyle name="Comma 4 3 2 5" xfId="1723"/>
    <cellStyle name="Comma 4 3 2 5 2" xfId="4832"/>
    <cellStyle name="Comma 4 3 2 6" xfId="3290"/>
    <cellStyle name="Comma 4 3 2 7" xfId="5060"/>
    <cellStyle name="Comma 4 3 2 8" xfId="5450"/>
    <cellStyle name="Comma 4 3 3" xfId="294"/>
    <cellStyle name="Comma 4 3 3 2" xfId="664"/>
    <cellStyle name="Comma 4 3 3 2 2" xfId="1449"/>
    <cellStyle name="Comma 4 3 3 2 2 2" xfId="3015"/>
    <cellStyle name="Comma 4 3 3 2 2 3" xfId="4581"/>
    <cellStyle name="Comma 4 3 3 2 2 4" xfId="6741"/>
    <cellStyle name="Comma 4 3 3 2 3" xfId="2233"/>
    <cellStyle name="Comma 4 3 3 2 3 2" xfId="4873"/>
    <cellStyle name="Comma 4 3 3 2 4" xfId="3800"/>
    <cellStyle name="Comma 4 3 3 2 5" xfId="5960"/>
    <cellStyle name="Comma 4 3 3 3" xfId="1059"/>
    <cellStyle name="Comma 4 3 3 3 2" xfId="2625"/>
    <cellStyle name="Comma 4 3 3 3 3" xfId="4191"/>
    <cellStyle name="Comma 4 3 3 3 4" xfId="6351"/>
    <cellStyle name="Comma 4 3 3 4" xfId="1843"/>
    <cellStyle name="Comma 4 3 3 4 2" xfId="4843"/>
    <cellStyle name="Comma 4 3 3 5" xfId="3410"/>
    <cellStyle name="Comma 4 3 3 6" xfId="5179"/>
    <cellStyle name="Comma 4 3 3 7" xfId="5570"/>
    <cellStyle name="Comma 4 3 4" xfId="471"/>
    <cellStyle name="Comma 4 3 4 2" xfId="1255"/>
    <cellStyle name="Comma 4 3 4 2 2" xfId="2821"/>
    <cellStyle name="Comma 4 3 4 2 3" xfId="4387"/>
    <cellStyle name="Comma 4 3 4 2 4" xfId="6547"/>
    <cellStyle name="Comma 4 3 4 3" xfId="2039"/>
    <cellStyle name="Comma 4 3 4 3 2" xfId="4862"/>
    <cellStyle name="Comma 4 3 4 4" xfId="3606"/>
    <cellStyle name="Comma 4 3 4 5" xfId="5766"/>
    <cellStyle name="Comma 4 3 5" xfId="865"/>
    <cellStyle name="Comma 4 3 5 2" xfId="2431"/>
    <cellStyle name="Comma 4 3 5 3" xfId="3997"/>
    <cellStyle name="Comma 4 3 5 4" xfId="6157"/>
    <cellStyle name="Comma 4 3 6" xfId="1649"/>
    <cellStyle name="Comma 4 3 6 2" xfId="4820"/>
    <cellStyle name="Comma 4 3 7" xfId="3212"/>
    <cellStyle name="Comma 4 3 8" xfId="4986"/>
    <cellStyle name="Comma 4 3 9" xfId="5376"/>
    <cellStyle name="Comma 4 4" xfId="125"/>
    <cellStyle name="Comma 4 4 2" xfId="320"/>
    <cellStyle name="Comma 4 4 2 2" xfId="690"/>
    <cellStyle name="Comma 4 4 2 2 2" xfId="1475"/>
    <cellStyle name="Comma 4 4 2 2 2 2" xfId="3041"/>
    <cellStyle name="Comma 4 4 2 2 2 3" xfId="4607"/>
    <cellStyle name="Comma 4 4 2 2 2 4" xfId="6767"/>
    <cellStyle name="Comma 4 4 2 2 3" xfId="2259"/>
    <cellStyle name="Comma 4 4 2 2 3 2" xfId="4876"/>
    <cellStyle name="Comma 4 4 2 2 4" xfId="3826"/>
    <cellStyle name="Comma 4 4 2 2 5" xfId="5986"/>
    <cellStyle name="Comma 4 4 2 3" xfId="1085"/>
    <cellStyle name="Comma 4 4 2 3 2" xfId="2651"/>
    <cellStyle name="Comma 4 4 2 3 3" xfId="4217"/>
    <cellStyle name="Comma 4 4 2 3 4" xfId="6377"/>
    <cellStyle name="Comma 4 4 2 4" xfId="1869"/>
    <cellStyle name="Comma 4 4 2 4 2" xfId="4848"/>
    <cellStyle name="Comma 4 4 2 5" xfId="3436"/>
    <cellStyle name="Comma 4 4 2 6" xfId="5205"/>
    <cellStyle name="Comma 4 4 2 7" xfId="5596"/>
    <cellStyle name="Comma 4 4 3" xfId="496"/>
    <cellStyle name="Comma 4 4 3 2" xfId="1281"/>
    <cellStyle name="Comma 4 4 3 2 2" xfId="2847"/>
    <cellStyle name="Comma 4 4 3 2 3" xfId="4413"/>
    <cellStyle name="Comma 4 4 3 2 4" xfId="6573"/>
    <cellStyle name="Comma 4 4 3 3" xfId="2065"/>
    <cellStyle name="Comma 4 4 3 3 2" xfId="4865"/>
    <cellStyle name="Comma 4 4 3 4" xfId="3632"/>
    <cellStyle name="Comma 4 4 3 5" xfId="5792"/>
    <cellStyle name="Comma 4 4 4" xfId="891"/>
    <cellStyle name="Comma 4 4 4 2" xfId="2457"/>
    <cellStyle name="Comma 4 4 4 3" xfId="4023"/>
    <cellStyle name="Comma 4 4 4 4" xfId="6183"/>
    <cellStyle name="Comma 4 4 5" xfId="1675"/>
    <cellStyle name="Comma 4 4 5 2" xfId="4825"/>
    <cellStyle name="Comma 4 4 6" xfId="3244"/>
    <cellStyle name="Comma 4 4 7" xfId="5012"/>
    <cellStyle name="Comma 4 4 8" xfId="5402"/>
    <cellStyle name="Comma 4 5" xfId="199"/>
    <cellStyle name="Comma 4 5 2" xfId="392"/>
    <cellStyle name="Comma 4 5 2 2" xfId="762"/>
    <cellStyle name="Comma 4 5 2 2 2" xfId="1547"/>
    <cellStyle name="Comma 4 5 2 2 2 2" xfId="3113"/>
    <cellStyle name="Comma 4 5 2 2 2 3" xfId="4679"/>
    <cellStyle name="Comma 4 5 2 2 2 4" xfId="6839"/>
    <cellStyle name="Comma 4 5 2 2 3" xfId="2331"/>
    <cellStyle name="Comma 4 5 2 2 4" xfId="3898"/>
    <cellStyle name="Comma 4 5 2 2 5" xfId="6058"/>
    <cellStyle name="Comma 4 5 2 3" xfId="1157"/>
    <cellStyle name="Comma 4 5 2 3 2" xfId="2723"/>
    <cellStyle name="Comma 4 5 2 3 3" xfId="4289"/>
    <cellStyle name="Comma 4 5 2 3 4" xfId="6449"/>
    <cellStyle name="Comma 4 5 2 4" xfId="1941"/>
    <cellStyle name="Comma 4 5 2 4 2" xfId="4856"/>
    <cellStyle name="Comma 4 5 2 5" xfId="3508"/>
    <cellStyle name="Comma 4 5 2 6" xfId="5277"/>
    <cellStyle name="Comma 4 5 2 7" xfId="5668"/>
    <cellStyle name="Comma 4 5 3" xfId="568"/>
    <cellStyle name="Comma 4 5 3 2" xfId="1353"/>
    <cellStyle name="Comma 4 5 3 2 2" xfId="2919"/>
    <cellStyle name="Comma 4 5 3 2 3" xfId="4485"/>
    <cellStyle name="Comma 4 5 3 2 4" xfId="6645"/>
    <cellStyle name="Comma 4 5 3 3" xfId="2137"/>
    <cellStyle name="Comma 4 5 3 4" xfId="3704"/>
    <cellStyle name="Comma 4 5 3 5" xfId="5864"/>
    <cellStyle name="Comma 4 5 4" xfId="963"/>
    <cellStyle name="Comma 4 5 4 2" xfId="2529"/>
    <cellStyle name="Comma 4 5 4 3" xfId="4095"/>
    <cellStyle name="Comma 4 5 4 4" xfId="6255"/>
    <cellStyle name="Comma 4 5 5" xfId="1747"/>
    <cellStyle name="Comma 4 5 5 2" xfId="4835"/>
    <cellStyle name="Comma 4 5 6" xfId="3314"/>
    <cellStyle name="Comma 4 5 7" xfId="5084"/>
    <cellStyle name="Comma 4 5 8" xfId="5474"/>
    <cellStyle name="Comma 4 6" xfId="223"/>
    <cellStyle name="Comma 4 6 2" xfId="416"/>
    <cellStyle name="Comma 4 6 2 2" xfId="786"/>
    <cellStyle name="Comma 4 6 2 2 2" xfId="1571"/>
    <cellStyle name="Comma 4 6 2 2 2 2" xfId="3137"/>
    <cellStyle name="Comma 4 6 2 2 2 3" xfId="4703"/>
    <cellStyle name="Comma 4 6 2 2 2 4" xfId="6863"/>
    <cellStyle name="Comma 4 6 2 2 3" xfId="2355"/>
    <cellStyle name="Comma 4 6 2 2 4" xfId="3922"/>
    <cellStyle name="Comma 4 6 2 2 5" xfId="6082"/>
    <cellStyle name="Comma 4 6 2 3" xfId="1181"/>
    <cellStyle name="Comma 4 6 2 3 2" xfId="2747"/>
    <cellStyle name="Comma 4 6 2 3 3" xfId="4313"/>
    <cellStyle name="Comma 4 6 2 3 4" xfId="6473"/>
    <cellStyle name="Comma 4 6 2 4" xfId="1965"/>
    <cellStyle name="Comma 4 6 2 5" xfId="3532"/>
    <cellStyle name="Comma 4 6 2 6" xfId="5301"/>
    <cellStyle name="Comma 4 6 2 7" xfId="5692"/>
    <cellStyle name="Comma 4 6 3" xfId="592"/>
    <cellStyle name="Comma 4 6 3 2" xfId="1377"/>
    <cellStyle name="Comma 4 6 3 2 2" xfId="2943"/>
    <cellStyle name="Comma 4 6 3 2 3" xfId="4509"/>
    <cellStyle name="Comma 4 6 3 2 4" xfId="6669"/>
    <cellStyle name="Comma 4 6 3 3" xfId="2161"/>
    <cellStyle name="Comma 4 6 3 4" xfId="3728"/>
    <cellStyle name="Comma 4 6 3 5" xfId="5888"/>
    <cellStyle name="Comma 4 6 4" xfId="987"/>
    <cellStyle name="Comma 4 6 4 2" xfId="2553"/>
    <cellStyle name="Comma 4 6 4 3" xfId="4119"/>
    <cellStyle name="Comma 4 6 4 4" xfId="6279"/>
    <cellStyle name="Comma 4 6 5" xfId="1771"/>
    <cellStyle name="Comma 4 6 5 2" xfId="4837"/>
    <cellStyle name="Comma 4 6 6" xfId="3338"/>
    <cellStyle name="Comma 4 6 7" xfId="5108"/>
    <cellStyle name="Comma 4 6 8" xfId="5498"/>
    <cellStyle name="Comma 4 7" xfId="246"/>
    <cellStyle name="Comma 4 7 2" xfId="616"/>
    <cellStyle name="Comma 4 7 2 2" xfId="1401"/>
    <cellStyle name="Comma 4 7 2 2 2" xfId="2967"/>
    <cellStyle name="Comma 4 7 2 2 3" xfId="4533"/>
    <cellStyle name="Comma 4 7 2 2 4" xfId="6693"/>
    <cellStyle name="Comma 4 7 2 3" xfId="2185"/>
    <cellStyle name="Comma 4 7 2 4" xfId="3752"/>
    <cellStyle name="Comma 4 7 2 5" xfId="5912"/>
    <cellStyle name="Comma 4 7 3" xfId="1011"/>
    <cellStyle name="Comma 4 7 3 2" xfId="2577"/>
    <cellStyle name="Comma 4 7 3 3" xfId="4143"/>
    <cellStyle name="Comma 4 7 3 4" xfId="6303"/>
    <cellStyle name="Comma 4 7 4" xfId="1795"/>
    <cellStyle name="Comma 4 7 5" xfId="3362"/>
    <cellStyle name="Comma 4 7 6" xfId="5131"/>
    <cellStyle name="Comma 4 7 7" xfId="5522"/>
    <cellStyle name="Comma 4 8" xfId="51"/>
    <cellStyle name="Comma 4 8 2" xfId="1207"/>
    <cellStyle name="Comma 4 8 2 2" xfId="2773"/>
    <cellStyle name="Comma 4 8 2 3" xfId="4339"/>
    <cellStyle name="Comma 4 8 2 4" xfId="6499"/>
    <cellStyle name="Comma 4 8 3" xfId="1991"/>
    <cellStyle name="Comma 4 8 4" xfId="3558"/>
    <cellStyle name="Comma 4 8 5" xfId="4938"/>
    <cellStyle name="Comma 4 8 6" xfId="5718"/>
    <cellStyle name="Comma 4 9" xfId="817"/>
    <cellStyle name="Comma 4 9 2" xfId="2383"/>
    <cellStyle name="Comma 4 9 3" xfId="3949"/>
    <cellStyle name="Comma 4 9 4" xfId="6109"/>
    <cellStyle name="Comma 5" xfId="27"/>
    <cellStyle name="Comma 5 10" xfId="1593"/>
    <cellStyle name="Comma 5 10 2" xfId="4810"/>
    <cellStyle name="Comma 5 11" xfId="4727"/>
    <cellStyle name="Comma 5 12" xfId="3176"/>
    <cellStyle name="Comma 5 13" xfId="4918"/>
    <cellStyle name="Comma 5 14" xfId="5323"/>
    <cellStyle name="Comma 5 2" xfId="80"/>
    <cellStyle name="Comma 5 2 2" xfId="154"/>
    <cellStyle name="Comma 5 2 2 2" xfId="349"/>
    <cellStyle name="Comma 5 2 2 2 2" xfId="719"/>
    <cellStyle name="Comma 5 2 2 2 2 2" xfId="1504"/>
    <cellStyle name="Comma 5 2 2 2 2 2 2" xfId="3070"/>
    <cellStyle name="Comma 5 2 2 2 2 2 3" xfId="4636"/>
    <cellStyle name="Comma 5 2 2 2 2 2 4" xfId="6796"/>
    <cellStyle name="Comma 5 2 2 2 2 3" xfId="2288"/>
    <cellStyle name="Comma 5 2 2 2 2 4" xfId="3855"/>
    <cellStyle name="Comma 5 2 2 2 2 5" xfId="6015"/>
    <cellStyle name="Comma 5 2 2 2 3" xfId="1114"/>
    <cellStyle name="Comma 5 2 2 2 3 2" xfId="2680"/>
    <cellStyle name="Comma 5 2 2 2 3 3" xfId="4246"/>
    <cellStyle name="Comma 5 2 2 2 3 4" xfId="6406"/>
    <cellStyle name="Comma 5 2 2 2 4" xfId="1898"/>
    <cellStyle name="Comma 5 2 2 2 5" xfId="3465"/>
    <cellStyle name="Comma 5 2 2 2 6" xfId="5234"/>
    <cellStyle name="Comma 5 2 2 2 7" xfId="5625"/>
    <cellStyle name="Comma 5 2 2 3" xfId="525"/>
    <cellStyle name="Comma 5 2 2 3 2" xfId="1310"/>
    <cellStyle name="Comma 5 2 2 3 2 2" xfId="2876"/>
    <cellStyle name="Comma 5 2 2 3 2 3" xfId="4442"/>
    <cellStyle name="Comma 5 2 2 3 2 4" xfId="6602"/>
    <cellStyle name="Comma 5 2 2 3 3" xfId="2094"/>
    <cellStyle name="Comma 5 2 2 3 4" xfId="3661"/>
    <cellStyle name="Comma 5 2 2 3 5" xfId="5821"/>
    <cellStyle name="Comma 5 2 2 4" xfId="920"/>
    <cellStyle name="Comma 5 2 2 4 2" xfId="2486"/>
    <cellStyle name="Comma 5 2 2 4 3" xfId="4052"/>
    <cellStyle name="Comma 5 2 2 4 4" xfId="6212"/>
    <cellStyle name="Comma 5 2 2 5" xfId="1704"/>
    <cellStyle name="Comma 5 2 2 6" xfId="3272"/>
    <cellStyle name="Comma 5 2 2 7" xfId="5041"/>
    <cellStyle name="Comma 5 2 2 8" xfId="5431"/>
    <cellStyle name="Comma 5 2 3" xfId="275"/>
    <cellStyle name="Comma 5 2 3 2" xfId="645"/>
    <cellStyle name="Comma 5 2 3 2 2" xfId="1430"/>
    <cellStyle name="Comma 5 2 3 2 2 2" xfId="2996"/>
    <cellStyle name="Comma 5 2 3 2 2 3" xfId="4562"/>
    <cellStyle name="Comma 5 2 3 2 2 4" xfId="6722"/>
    <cellStyle name="Comma 5 2 3 2 3" xfId="2214"/>
    <cellStyle name="Comma 5 2 3 2 4" xfId="3781"/>
    <cellStyle name="Comma 5 2 3 2 5" xfId="5941"/>
    <cellStyle name="Comma 5 2 3 3" xfId="1040"/>
    <cellStyle name="Comma 5 2 3 3 2" xfId="2606"/>
    <cellStyle name="Comma 5 2 3 3 3" xfId="4172"/>
    <cellStyle name="Comma 5 2 3 3 4" xfId="6332"/>
    <cellStyle name="Comma 5 2 3 4" xfId="1824"/>
    <cellStyle name="Comma 5 2 3 5" xfId="3391"/>
    <cellStyle name="Comma 5 2 3 6" xfId="5160"/>
    <cellStyle name="Comma 5 2 3 7" xfId="5551"/>
    <cellStyle name="Comma 5 2 4" xfId="452"/>
    <cellStyle name="Comma 5 2 4 2" xfId="1236"/>
    <cellStyle name="Comma 5 2 4 2 2" xfId="2802"/>
    <cellStyle name="Comma 5 2 4 2 3" xfId="4368"/>
    <cellStyle name="Comma 5 2 4 2 4" xfId="6528"/>
    <cellStyle name="Comma 5 2 4 3" xfId="2020"/>
    <cellStyle name="Comma 5 2 4 4" xfId="3587"/>
    <cellStyle name="Comma 5 2 4 5" xfId="5747"/>
    <cellStyle name="Comma 5 2 5" xfId="846"/>
    <cellStyle name="Comma 5 2 5 2" xfId="2412"/>
    <cellStyle name="Comma 5 2 5 3" xfId="3978"/>
    <cellStyle name="Comma 5 2 5 4" xfId="6138"/>
    <cellStyle name="Comma 5 2 6" xfId="1630"/>
    <cellStyle name="Comma 5 2 7" xfId="3193"/>
    <cellStyle name="Comma 5 2 8" xfId="4967"/>
    <cellStyle name="Comma 5 2 9" xfId="5357"/>
    <cellStyle name="Comma 5 3" xfId="104"/>
    <cellStyle name="Comma 5 3 2" xfId="178"/>
    <cellStyle name="Comma 5 3 2 2" xfId="373"/>
    <cellStyle name="Comma 5 3 2 2 2" xfId="743"/>
    <cellStyle name="Comma 5 3 2 2 2 2" xfId="1528"/>
    <cellStyle name="Comma 5 3 2 2 2 2 2" xfId="3094"/>
    <cellStyle name="Comma 5 3 2 2 2 2 3" xfId="4660"/>
    <cellStyle name="Comma 5 3 2 2 2 2 4" xfId="6820"/>
    <cellStyle name="Comma 5 3 2 2 2 3" xfId="2312"/>
    <cellStyle name="Comma 5 3 2 2 2 4" xfId="3879"/>
    <cellStyle name="Comma 5 3 2 2 2 5" xfId="6039"/>
    <cellStyle name="Comma 5 3 2 2 3" xfId="1138"/>
    <cellStyle name="Comma 5 3 2 2 3 2" xfId="2704"/>
    <cellStyle name="Comma 5 3 2 2 3 3" xfId="4270"/>
    <cellStyle name="Comma 5 3 2 2 3 4" xfId="6430"/>
    <cellStyle name="Comma 5 3 2 2 4" xfId="1922"/>
    <cellStyle name="Comma 5 3 2 2 5" xfId="3489"/>
    <cellStyle name="Comma 5 3 2 2 6" xfId="5258"/>
    <cellStyle name="Comma 5 3 2 2 7" xfId="5649"/>
    <cellStyle name="Comma 5 3 2 3" xfId="549"/>
    <cellStyle name="Comma 5 3 2 3 2" xfId="1334"/>
    <cellStyle name="Comma 5 3 2 3 2 2" xfId="2900"/>
    <cellStyle name="Comma 5 3 2 3 2 3" xfId="4466"/>
    <cellStyle name="Comma 5 3 2 3 2 4" xfId="6626"/>
    <cellStyle name="Comma 5 3 2 3 3" xfId="2118"/>
    <cellStyle name="Comma 5 3 2 3 4" xfId="3685"/>
    <cellStyle name="Comma 5 3 2 3 5" xfId="5845"/>
    <cellStyle name="Comma 5 3 2 4" xfId="944"/>
    <cellStyle name="Comma 5 3 2 4 2" xfId="2510"/>
    <cellStyle name="Comma 5 3 2 4 3" xfId="4076"/>
    <cellStyle name="Comma 5 3 2 4 4" xfId="6236"/>
    <cellStyle name="Comma 5 3 2 5" xfId="1728"/>
    <cellStyle name="Comma 5 3 2 6" xfId="3295"/>
    <cellStyle name="Comma 5 3 2 7" xfId="5065"/>
    <cellStyle name="Comma 5 3 2 8" xfId="5455"/>
    <cellStyle name="Comma 5 3 3" xfId="299"/>
    <cellStyle name="Comma 5 3 3 2" xfId="669"/>
    <cellStyle name="Comma 5 3 3 2 2" xfId="1454"/>
    <cellStyle name="Comma 5 3 3 2 2 2" xfId="3020"/>
    <cellStyle name="Comma 5 3 3 2 2 3" xfId="4586"/>
    <cellStyle name="Comma 5 3 3 2 2 4" xfId="6746"/>
    <cellStyle name="Comma 5 3 3 2 3" xfId="2238"/>
    <cellStyle name="Comma 5 3 3 2 4" xfId="3805"/>
    <cellStyle name="Comma 5 3 3 2 5" xfId="5965"/>
    <cellStyle name="Comma 5 3 3 3" xfId="1064"/>
    <cellStyle name="Comma 5 3 3 3 2" xfId="2630"/>
    <cellStyle name="Comma 5 3 3 3 3" xfId="4196"/>
    <cellStyle name="Comma 5 3 3 3 4" xfId="6356"/>
    <cellStyle name="Comma 5 3 3 4" xfId="1848"/>
    <cellStyle name="Comma 5 3 3 5" xfId="3415"/>
    <cellStyle name="Comma 5 3 3 6" xfId="5184"/>
    <cellStyle name="Comma 5 3 3 7" xfId="5575"/>
    <cellStyle name="Comma 5 3 4" xfId="476"/>
    <cellStyle name="Comma 5 3 4 2" xfId="1260"/>
    <cellStyle name="Comma 5 3 4 2 2" xfId="2826"/>
    <cellStyle name="Comma 5 3 4 2 3" xfId="4392"/>
    <cellStyle name="Comma 5 3 4 2 4" xfId="6552"/>
    <cellStyle name="Comma 5 3 4 3" xfId="2044"/>
    <cellStyle name="Comma 5 3 4 4" xfId="3611"/>
    <cellStyle name="Comma 5 3 4 5" xfId="5771"/>
    <cellStyle name="Comma 5 3 5" xfId="870"/>
    <cellStyle name="Comma 5 3 5 2" xfId="2436"/>
    <cellStyle name="Comma 5 3 5 3" xfId="4002"/>
    <cellStyle name="Comma 5 3 5 4" xfId="6162"/>
    <cellStyle name="Comma 5 3 6" xfId="1654"/>
    <cellStyle name="Comma 5 3 7" xfId="3217"/>
    <cellStyle name="Comma 5 3 8" xfId="4991"/>
    <cellStyle name="Comma 5 3 9" xfId="5381"/>
    <cellStyle name="Comma 5 4" xfId="137"/>
    <cellStyle name="Comma 5 4 2" xfId="332"/>
    <cellStyle name="Comma 5 4 2 2" xfId="702"/>
    <cellStyle name="Comma 5 4 2 2 2" xfId="1487"/>
    <cellStyle name="Comma 5 4 2 2 2 2" xfId="3053"/>
    <cellStyle name="Comma 5 4 2 2 2 3" xfId="4619"/>
    <cellStyle name="Comma 5 4 2 2 2 4" xfId="6779"/>
    <cellStyle name="Comma 5 4 2 2 3" xfId="2271"/>
    <cellStyle name="Comma 5 4 2 2 4" xfId="3838"/>
    <cellStyle name="Comma 5 4 2 2 5" xfId="5998"/>
    <cellStyle name="Comma 5 4 2 3" xfId="1097"/>
    <cellStyle name="Comma 5 4 2 3 2" xfId="2663"/>
    <cellStyle name="Comma 5 4 2 3 3" xfId="4229"/>
    <cellStyle name="Comma 5 4 2 3 4" xfId="6389"/>
    <cellStyle name="Comma 5 4 2 4" xfId="1881"/>
    <cellStyle name="Comma 5 4 2 5" xfId="3448"/>
    <cellStyle name="Comma 5 4 2 6" xfId="5217"/>
    <cellStyle name="Comma 5 4 2 7" xfId="5608"/>
    <cellStyle name="Comma 5 4 3" xfId="508"/>
    <cellStyle name="Comma 5 4 3 2" xfId="1293"/>
    <cellStyle name="Comma 5 4 3 2 2" xfId="2859"/>
    <cellStyle name="Comma 5 4 3 2 3" xfId="4425"/>
    <cellStyle name="Comma 5 4 3 2 4" xfId="6585"/>
    <cellStyle name="Comma 5 4 3 3" xfId="2077"/>
    <cellStyle name="Comma 5 4 3 4" xfId="3644"/>
    <cellStyle name="Comma 5 4 3 5" xfId="5804"/>
    <cellStyle name="Comma 5 4 4" xfId="903"/>
    <cellStyle name="Comma 5 4 4 2" xfId="2469"/>
    <cellStyle name="Comma 5 4 4 3" xfId="4035"/>
    <cellStyle name="Comma 5 4 4 4" xfId="6195"/>
    <cellStyle name="Comma 5 4 5" xfId="1687"/>
    <cellStyle name="Comma 5 4 6" xfId="3256"/>
    <cellStyle name="Comma 5 4 7" xfId="5024"/>
    <cellStyle name="Comma 5 4 8" xfId="5414"/>
    <cellStyle name="Comma 5 5" xfId="204"/>
    <cellStyle name="Comma 5 5 2" xfId="397"/>
    <cellStyle name="Comma 5 5 2 2" xfId="767"/>
    <cellStyle name="Comma 5 5 2 2 2" xfId="1552"/>
    <cellStyle name="Comma 5 5 2 2 2 2" xfId="3118"/>
    <cellStyle name="Comma 5 5 2 2 2 3" xfId="4684"/>
    <cellStyle name="Comma 5 5 2 2 2 4" xfId="6844"/>
    <cellStyle name="Comma 5 5 2 2 3" xfId="2336"/>
    <cellStyle name="Comma 5 5 2 2 4" xfId="3903"/>
    <cellStyle name="Comma 5 5 2 2 5" xfId="6063"/>
    <cellStyle name="Comma 5 5 2 3" xfId="1162"/>
    <cellStyle name="Comma 5 5 2 3 2" xfId="2728"/>
    <cellStyle name="Comma 5 5 2 3 3" xfId="4294"/>
    <cellStyle name="Comma 5 5 2 3 4" xfId="6454"/>
    <cellStyle name="Comma 5 5 2 4" xfId="1946"/>
    <cellStyle name="Comma 5 5 2 5" xfId="3513"/>
    <cellStyle name="Comma 5 5 2 6" xfId="5282"/>
    <cellStyle name="Comma 5 5 2 7" xfId="5673"/>
    <cellStyle name="Comma 5 5 3" xfId="573"/>
    <cellStyle name="Comma 5 5 3 2" xfId="1358"/>
    <cellStyle name="Comma 5 5 3 2 2" xfId="2924"/>
    <cellStyle name="Comma 5 5 3 2 3" xfId="4490"/>
    <cellStyle name="Comma 5 5 3 2 4" xfId="6650"/>
    <cellStyle name="Comma 5 5 3 3" xfId="2142"/>
    <cellStyle name="Comma 5 5 3 4" xfId="3709"/>
    <cellStyle name="Comma 5 5 3 5" xfId="5869"/>
    <cellStyle name="Comma 5 5 4" xfId="968"/>
    <cellStyle name="Comma 5 5 4 2" xfId="2534"/>
    <cellStyle name="Comma 5 5 4 3" xfId="4100"/>
    <cellStyle name="Comma 5 5 4 4" xfId="6260"/>
    <cellStyle name="Comma 5 5 5" xfId="1752"/>
    <cellStyle name="Comma 5 5 6" xfId="3319"/>
    <cellStyle name="Comma 5 5 7" xfId="5089"/>
    <cellStyle name="Comma 5 5 8" xfId="5479"/>
    <cellStyle name="Comma 5 6" xfId="228"/>
    <cellStyle name="Comma 5 6 2" xfId="421"/>
    <cellStyle name="Comma 5 6 2 2" xfId="791"/>
    <cellStyle name="Comma 5 6 2 2 2" xfId="1576"/>
    <cellStyle name="Comma 5 6 2 2 2 2" xfId="3142"/>
    <cellStyle name="Comma 5 6 2 2 2 3" xfId="4708"/>
    <cellStyle name="Comma 5 6 2 2 2 4" xfId="6868"/>
    <cellStyle name="Comma 5 6 2 2 3" xfId="2360"/>
    <cellStyle name="Comma 5 6 2 2 4" xfId="3927"/>
    <cellStyle name="Comma 5 6 2 2 5" xfId="6087"/>
    <cellStyle name="Comma 5 6 2 3" xfId="1186"/>
    <cellStyle name="Comma 5 6 2 3 2" xfId="2752"/>
    <cellStyle name="Comma 5 6 2 3 3" xfId="4318"/>
    <cellStyle name="Comma 5 6 2 3 4" xfId="6478"/>
    <cellStyle name="Comma 5 6 2 4" xfId="1970"/>
    <cellStyle name="Comma 5 6 2 5" xfId="3537"/>
    <cellStyle name="Comma 5 6 2 6" xfId="5306"/>
    <cellStyle name="Comma 5 6 2 7" xfId="5697"/>
    <cellStyle name="Comma 5 6 3" xfId="597"/>
    <cellStyle name="Comma 5 6 3 2" xfId="1382"/>
    <cellStyle name="Comma 5 6 3 2 2" xfId="2948"/>
    <cellStyle name="Comma 5 6 3 2 3" xfId="4514"/>
    <cellStyle name="Comma 5 6 3 2 4" xfId="6674"/>
    <cellStyle name="Comma 5 6 3 3" xfId="2166"/>
    <cellStyle name="Comma 5 6 3 4" xfId="3733"/>
    <cellStyle name="Comma 5 6 3 5" xfId="5893"/>
    <cellStyle name="Comma 5 6 4" xfId="992"/>
    <cellStyle name="Comma 5 6 4 2" xfId="2558"/>
    <cellStyle name="Comma 5 6 4 3" xfId="4124"/>
    <cellStyle name="Comma 5 6 4 4" xfId="6284"/>
    <cellStyle name="Comma 5 6 5" xfId="1776"/>
    <cellStyle name="Comma 5 6 6" xfId="3343"/>
    <cellStyle name="Comma 5 6 7" xfId="5113"/>
    <cellStyle name="Comma 5 6 8" xfId="5503"/>
    <cellStyle name="Comma 5 7" xfId="258"/>
    <cellStyle name="Comma 5 7 2" xfId="628"/>
    <cellStyle name="Comma 5 7 2 2" xfId="1413"/>
    <cellStyle name="Comma 5 7 2 2 2" xfId="2979"/>
    <cellStyle name="Comma 5 7 2 2 3" xfId="4545"/>
    <cellStyle name="Comma 5 7 2 2 4" xfId="6705"/>
    <cellStyle name="Comma 5 7 2 3" xfId="2197"/>
    <cellStyle name="Comma 5 7 2 4" xfId="3764"/>
    <cellStyle name="Comma 5 7 2 5" xfId="5924"/>
    <cellStyle name="Comma 5 7 3" xfId="1023"/>
    <cellStyle name="Comma 5 7 3 2" xfId="2589"/>
    <cellStyle name="Comma 5 7 3 3" xfId="4155"/>
    <cellStyle name="Comma 5 7 3 4" xfId="6315"/>
    <cellStyle name="Comma 5 7 4" xfId="1807"/>
    <cellStyle name="Comma 5 7 5" xfId="3374"/>
    <cellStyle name="Comma 5 7 6" xfId="5143"/>
    <cellStyle name="Comma 5 7 7" xfId="5534"/>
    <cellStyle name="Comma 5 8" xfId="63"/>
    <cellStyle name="Comma 5 8 2" xfId="1219"/>
    <cellStyle name="Comma 5 8 2 2" xfId="2785"/>
    <cellStyle name="Comma 5 8 2 3" xfId="4351"/>
    <cellStyle name="Comma 5 8 2 4" xfId="6511"/>
    <cellStyle name="Comma 5 8 3" xfId="2003"/>
    <cellStyle name="Comma 5 8 4" xfId="3570"/>
    <cellStyle name="Comma 5 8 5" xfId="4950"/>
    <cellStyle name="Comma 5 8 6" xfId="5730"/>
    <cellStyle name="Comma 5 9" xfId="829"/>
    <cellStyle name="Comma 5 9 2" xfId="2395"/>
    <cellStyle name="Comma 5 9 3" xfId="3961"/>
    <cellStyle name="Comma 5 9 4" xfId="6121"/>
    <cellStyle name="Comma 6" xfId="10"/>
    <cellStyle name="Comma 7" xfId="113"/>
    <cellStyle name="Comma 7 2" xfId="308"/>
    <cellStyle name="Comma 7 2 2" xfId="678"/>
    <cellStyle name="Comma 7 2 2 2" xfId="1463"/>
    <cellStyle name="Comma 7 2 2 2 2" xfId="3029"/>
    <cellStyle name="Comma 7 2 2 2 3" xfId="4595"/>
    <cellStyle name="Comma 7 2 2 2 4" xfId="6755"/>
    <cellStyle name="Comma 7 2 2 3" xfId="2247"/>
    <cellStyle name="Comma 7 2 2 3 2" xfId="4875"/>
    <cellStyle name="Comma 7 2 2 4" xfId="3814"/>
    <cellStyle name="Comma 7 2 2 5" xfId="5974"/>
    <cellStyle name="Comma 7 2 3" xfId="1073"/>
    <cellStyle name="Comma 7 2 3 2" xfId="2639"/>
    <cellStyle name="Comma 7 2 3 3" xfId="4205"/>
    <cellStyle name="Comma 7 2 3 4" xfId="6365"/>
    <cellStyle name="Comma 7 2 4" xfId="1857"/>
    <cellStyle name="Comma 7 2 4 2" xfId="4846"/>
    <cellStyle name="Comma 7 2 5" xfId="3424"/>
    <cellStyle name="Comma 7 2 6" xfId="5193"/>
    <cellStyle name="Comma 7 2 7" xfId="5584"/>
    <cellStyle name="Comma 7 3" xfId="484"/>
    <cellStyle name="Comma 7 3 2" xfId="1269"/>
    <cellStyle name="Comma 7 3 2 2" xfId="2835"/>
    <cellStyle name="Comma 7 3 2 3" xfId="4401"/>
    <cellStyle name="Comma 7 3 2 4" xfId="6561"/>
    <cellStyle name="Comma 7 3 3" xfId="2053"/>
    <cellStyle name="Comma 7 3 3 2" xfId="4864"/>
    <cellStyle name="Comma 7 3 4" xfId="3620"/>
    <cellStyle name="Comma 7 3 5" xfId="5780"/>
    <cellStyle name="Comma 7 4" xfId="879"/>
    <cellStyle name="Comma 7 4 2" xfId="2445"/>
    <cellStyle name="Comma 7 4 3" xfId="4011"/>
    <cellStyle name="Comma 7 4 4" xfId="6171"/>
    <cellStyle name="Comma 7 5" xfId="1663"/>
    <cellStyle name="Comma 7 5 2" xfId="3232"/>
    <cellStyle name="Comma 7 6" xfId="4822"/>
    <cellStyle name="Comma 7 7" xfId="3229"/>
    <cellStyle name="Comma 7 8" xfId="5000"/>
    <cellStyle name="Comma 7 9" xfId="5390"/>
    <cellStyle name="Comma 8" xfId="432"/>
    <cellStyle name="Comma 9" xfId="804"/>
    <cellStyle name="Comma 9 2" xfId="4777"/>
    <cellStyle name="Comma 9 3" xfId="4884"/>
    <cellStyle name="Comma 9 4" xfId="4749"/>
    <cellStyle name="Currency 2" xfId="16"/>
    <cellStyle name="Currency 2 10" xfId="810"/>
    <cellStyle name="Currency 2 10 2" xfId="2376"/>
    <cellStyle name="Currency 2 10 3" xfId="3942"/>
    <cellStyle name="Currency 2 10 4" xfId="6102"/>
    <cellStyle name="Currency 2 11" xfId="1594"/>
    <cellStyle name="Currency 2 11 2" xfId="4797"/>
    <cellStyle name="Currency 2 12" xfId="4721"/>
    <cellStyle name="Currency 2 13" xfId="3157"/>
    <cellStyle name="Currency 2 14" xfId="4907"/>
    <cellStyle name="Currency 2 15" xfId="5324"/>
    <cellStyle name="Currency 2 2" xfId="28"/>
    <cellStyle name="Currency 2 2 10" xfId="1595"/>
    <cellStyle name="Currency 2 2 11" xfId="3170"/>
    <cellStyle name="Currency 2 2 12" xfId="4919"/>
    <cellStyle name="Currency 2 2 13" xfId="5325"/>
    <cellStyle name="Currency 2 2 2" xfId="81"/>
    <cellStyle name="Currency 2 2 2 2" xfId="155"/>
    <cellStyle name="Currency 2 2 2 2 2" xfId="350"/>
    <cellStyle name="Currency 2 2 2 2 2 2" xfId="720"/>
    <cellStyle name="Currency 2 2 2 2 2 2 2" xfId="1505"/>
    <cellStyle name="Currency 2 2 2 2 2 2 2 2" xfId="3071"/>
    <cellStyle name="Currency 2 2 2 2 2 2 2 3" xfId="4637"/>
    <cellStyle name="Currency 2 2 2 2 2 2 2 4" xfId="6797"/>
    <cellStyle name="Currency 2 2 2 2 2 2 3" xfId="2289"/>
    <cellStyle name="Currency 2 2 2 2 2 2 4" xfId="3856"/>
    <cellStyle name="Currency 2 2 2 2 2 2 5" xfId="6016"/>
    <cellStyle name="Currency 2 2 2 2 2 3" xfId="1115"/>
    <cellStyle name="Currency 2 2 2 2 2 3 2" xfId="2681"/>
    <cellStyle name="Currency 2 2 2 2 2 3 3" xfId="4247"/>
    <cellStyle name="Currency 2 2 2 2 2 3 4" xfId="6407"/>
    <cellStyle name="Currency 2 2 2 2 2 4" xfId="1899"/>
    <cellStyle name="Currency 2 2 2 2 2 5" xfId="3466"/>
    <cellStyle name="Currency 2 2 2 2 2 6" xfId="5235"/>
    <cellStyle name="Currency 2 2 2 2 2 7" xfId="5626"/>
    <cellStyle name="Currency 2 2 2 2 3" xfId="526"/>
    <cellStyle name="Currency 2 2 2 2 3 2" xfId="1311"/>
    <cellStyle name="Currency 2 2 2 2 3 2 2" xfId="2877"/>
    <cellStyle name="Currency 2 2 2 2 3 2 3" xfId="4443"/>
    <cellStyle name="Currency 2 2 2 2 3 2 4" xfId="6603"/>
    <cellStyle name="Currency 2 2 2 2 3 3" xfId="2095"/>
    <cellStyle name="Currency 2 2 2 2 3 4" xfId="3662"/>
    <cellStyle name="Currency 2 2 2 2 3 5" xfId="5822"/>
    <cellStyle name="Currency 2 2 2 2 4" xfId="921"/>
    <cellStyle name="Currency 2 2 2 2 4 2" xfId="2487"/>
    <cellStyle name="Currency 2 2 2 2 4 3" xfId="4053"/>
    <cellStyle name="Currency 2 2 2 2 4 4" xfId="6213"/>
    <cellStyle name="Currency 2 2 2 2 5" xfId="1705"/>
    <cellStyle name="Currency 2 2 2 2 6" xfId="3273"/>
    <cellStyle name="Currency 2 2 2 2 7" xfId="5042"/>
    <cellStyle name="Currency 2 2 2 2 8" xfId="5432"/>
    <cellStyle name="Currency 2 2 2 3" xfId="276"/>
    <cellStyle name="Currency 2 2 2 3 2" xfId="646"/>
    <cellStyle name="Currency 2 2 2 3 2 2" xfId="1431"/>
    <cellStyle name="Currency 2 2 2 3 2 2 2" xfId="2997"/>
    <cellStyle name="Currency 2 2 2 3 2 2 3" xfId="4563"/>
    <cellStyle name="Currency 2 2 2 3 2 2 4" xfId="6723"/>
    <cellStyle name="Currency 2 2 2 3 2 3" xfId="2215"/>
    <cellStyle name="Currency 2 2 2 3 2 4" xfId="3782"/>
    <cellStyle name="Currency 2 2 2 3 2 5" xfId="5942"/>
    <cellStyle name="Currency 2 2 2 3 3" xfId="1041"/>
    <cellStyle name="Currency 2 2 2 3 3 2" xfId="2607"/>
    <cellStyle name="Currency 2 2 2 3 3 3" xfId="4173"/>
    <cellStyle name="Currency 2 2 2 3 3 4" xfId="6333"/>
    <cellStyle name="Currency 2 2 2 3 4" xfId="1825"/>
    <cellStyle name="Currency 2 2 2 3 5" xfId="3392"/>
    <cellStyle name="Currency 2 2 2 3 6" xfId="5161"/>
    <cellStyle name="Currency 2 2 2 3 7" xfId="5552"/>
    <cellStyle name="Currency 2 2 2 4" xfId="453"/>
    <cellStyle name="Currency 2 2 2 4 2" xfId="1237"/>
    <cellStyle name="Currency 2 2 2 4 2 2" xfId="2803"/>
    <cellStyle name="Currency 2 2 2 4 2 3" xfId="4369"/>
    <cellStyle name="Currency 2 2 2 4 2 4" xfId="6529"/>
    <cellStyle name="Currency 2 2 2 4 3" xfId="2021"/>
    <cellStyle name="Currency 2 2 2 4 4" xfId="3588"/>
    <cellStyle name="Currency 2 2 2 4 5" xfId="5748"/>
    <cellStyle name="Currency 2 2 2 5" xfId="847"/>
    <cellStyle name="Currency 2 2 2 5 2" xfId="2413"/>
    <cellStyle name="Currency 2 2 2 5 3" xfId="3979"/>
    <cellStyle name="Currency 2 2 2 5 4" xfId="6139"/>
    <cellStyle name="Currency 2 2 2 6" xfId="1631"/>
    <cellStyle name="Currency 2 2 2 7" xfId="3194"/>
    <cellStyle name="Currency 2 2 2 8" xfId="4968"/>
    <cellStyle name="Currency 2 2 2 9" xfId="5358"/>
    <cellStyle name="Currency 2 2 3" xfId="105"/>
    <cellStyle name="Currency 2 2 3 2" xfId="179"/>
    <cellStyle name="Currency 2 2 3 2 2" xfId="374"/>
    <cellStyle name="Currency 2 2 3 2 2 2" xfId="744"/>
    <cellStyle name="Currency 2 2 3 2 2 2 2" xfId="1529"/>
    <cellStyle name="Currency 2 2 3 2 2 2 2 2" xfId="3095"/>
    <cellStyle name="Currency 2 2 3 2 2 2 2 3" xfId="4661"/>
    <cellStyle name="Currency 2 2 3 2 2 2 2 4" xfId="6821"/>
    <cellStyle name="Currency 2 2 3 2 2 2 3" xfId="2313"/>
    <cellStyle name="Currency 2 2 3 2 2 2 4" xfId="3880"/>
    <cellStyle name="Currency 2 2 3 2 2 2 5" xfId="6040"/>
    <cellStyle name="Currency 2 2 3 2 2 3" xfId="1139"/>
    <cellStyle name="Currency 2 2 3 2 2 3 2" xfId="2705"/>
    <cellStyle name="Currency 2 2 3 2 2 3 3" xfId="4271"/>
    <cellStyle name="Currency 2 2 3 2 2 3 4" xfId="6431"/>
    <cellStyle name="Currency 2 2 3 2 2 4" xfId="1923"/>
    <cellStyle name="Currency 2 2 3 2 2 5" xfId="3490"/>
    <cellStyle name="Currency 2 2 3 2 2 6" xfId="5259"/>
    <cellStyle name="Currency 2 2 3 2 2 7" xfId="5650"/>
    <cellStyle name="Currency 2 2 3 2 3" xfId="550"/>
    <cellStyle name="Currency 2 2 3 2 3 2" xfId="1335"/>
    <cellStyle name="Currency 2 2 3 2 3 2 2" xfId="2901"/>
    <cellStyle name="Currency 2 2 3 2 3 2 3" xfId="4467"/>
    <cellStyle name="Currency 2 2 3 2 3 2 4" xfId="6627"/>
    <cellStyle name="Currency 2 2 3 2 3 3" xfId="2119"/>
    <cellStyle name="Currency 2 2 3 2 3 4" xfId="3686"/>
    <cellStyle name="Currency 2 2 3 2 3 5" xfId="5846"/>
    <cellStyle name="Currency 2 2 3 2 4" xfId="945"/>
    <cellStyle name="Currency 2 2 3 2 4 2" xfId="2511"/>
    <cellStyle name="Currency 2 2 3 2 4 3" xfId="4077"/>
    <cellStyle name="Currency 2 2 3 2 4 4" xfId="6237"/>
    <cellStyle name="Currency 2 2 3 2 5" xfId="1729"/>
    <cellStyle name="Currency 2 2 3 2 6" xfId="3296"/>
    <cellStyle name="Currency 2 2 3 2 7" xfId="5066"/>
    <cellStyle name="Currency 2 2 3 2 8" xfId="5456"/>
    <cellStyle name="Currency 2 2 3 3" xfId="300"/>
    <cellStyle name="Currency 2 2 3 3 2" xfId="670"/>
    <cellStyle name="Currency 2 2 3 3 2 2" xfId="1455"/>
    <cellStyle name="Currency 2 2 3 3 2 2 2" xfId="3021"/>
    <cellStyle name="Currency 2 2 3 3 2 2 3" xfId="4587"/>
    <cellStyle name="Currency 2 2 3 3 2 2 4" xfId="6747"/>
    <cellStyle name="Currency 2 2 3 3 2 3" xfId="2239"/>
    <cellStyle name="Currency 2 2 3 3 2 4" xfId="3806"/>
    <cellStyle name="Currency 2 2 3 3 2 5" xfId="5966"/>
    <cellStyle name="Currency 2 2 3 3 3" xfId="1065"/>
    <cellStyle name="Currency 2 2 3 3 3 2" xfId="2631"/>
    <cellStyle name="Currency 2 2 3 3 3 3" xfId="4197"/>
    <cellStyle name="Currency 2 2 3 3 3 4" xfId="6357"/>
    <cellStyle name="Currency 2 2 3 3 4" xfId="1849"/>
    <cellStyle name="Currency 2 2 3 3 5" xfId="3416"/>
    <cellStyle name="Currency 2 2 3 3 6" xfId="5185"/>
    <cellStyle name="Currency 2 2 3 3 7" xfId="5576"/>
    <cellStyle name="Currency 2 2 3 4" xfId="477"/>
    <cellStyle name="Currency 2 2 3 4 2" xfId="1261"/>
    <cellStyle name="Currency 2 2 3 4 2 2" xfId="2827"/>
    <cellStyle name="Currency 2 2 3 4 2 3" xfId="4393"/>
    <cellStyle name="Currency 2 2 3 4 2 4" xfId="6553"/>
    <cellStyle name="Currency 2 2 3 4 3" xfId="2045"/>
    <cellStyle name="Currency 2 2 3 4 4" xfId="3612"/>
    <cellStyle name="Currency 2 2 3 4 5" xfId="5772"/>
    <cellStyle name="Currency 2 2 3 5" xfId="871"/>
    <cellStyle name="Currency 2 2 3 5 2" xfId="2437"/>
    <cellStyle name="Currency 2 2 3 5 3" xfId="4003"/>
    <cellStyle name="Currency 2 2 3 5 4" xfId="6163"/>
    <cellStyle name="Currency 2 2 3 6" xfId="1655"/>
    <cellStyle name="Currency 2 2 3 7" xfId="3218"/>
    <cellStyle name="Currency 2 2 3 8" xfId="4992"/>
    <cellStyle name="Currency 2 2 3 9" xfId="5382"/>
    <cellStyle name="Currency 2 2 4" xfId="131"/>
    <cellStyle name="Currency 2 2 4 2" xfId="326"/>
    <cellStyle name="Currency 2 2 4 2 2" xfId="696"/>
    <cellStyle name="Currency 2 2 4 2 2 2" xfId="1481"/>
    <cellStyle name="Currency 2 2 4 2 2 2 2" xfId="3047"/>
    <cellStyle name="Currency 2 2 4 2 2 2 3" xfId="4613"/>
    <cellStyle name="Currency 2 2 4 2 2 2 4" xfId="6773"/>
    <cellStyle name="Currency 2 2 4 2 2 3" xfId="2265"/>
    <cellStyle name="Currency 2 2 4 2 2 4" xfId="3832"/>
    <cellStyle name="Currency 2 2 4 2 2 5" xfId="5992"/>
    <cellStyle name="Currency 2 2 4 2 3" xfId="1091"/>
    <cellStyle name="Currency 2 2 4 2 3 2" xfId="2657"/>
    <cellStyle name="Currency 2 2 4 2 3 3" xfId="4223"/>
    <cellStyle name="Currency 2 2 4 2 3 4" xfId="6383"/>
    <cellStyle name="Currency 2 2 4 2 4" xfId="1875"/>
    <cellStyle name="Currency 2 2 4 2 5" xfId="3442"/>
    <cellStyle name="Currency 2 2 4 2 6" xfId="5211"/>
    <cellStyle name="Currency 2 2 4 2 7" xfId="5602"/>
    <cellStyle name="Currency 2 2 4 3" xfId="502"/>
    <cellStyle name="Currency 2 2 4 3 2" xfId="1287"/>
    <cellStyle name="Currency 2 2 4 3 2 2" xfId="2853"/>
    <cellStyle name="Currency 2 2 4 3 2 3" xfId="4419"/>
    <cellStyle name="Currency 2 2 4 3 2 4" xfId="6579"/>
    <cellStyle name="Currency 2 2 4 3 3" xfId="2071"/>
    <cellStyle name="Currency 2 2 4 3 4" xfId="3638"/>
    <cellStyle name="Currency 2 2 4 3 5" xfId="5798"/>
    <cellStyle name="Currency 2 2 4 4" xfId="897"/>
    <cellStyle name="Currency 2 2 4 4 2" xfId="2463"/>
    <cellStyle name="Currency 2 2 4 4 3" xfId="4029"/>
    <cellStyle name="Currency 2 2 4 4 4" xfId="6189"/>
    <cellStyle name="Currency 2 2 4 5" xfId="1681"/>
    <cellStyle name="Currency 2 2 4 6" xfId="3250"/>
    <cellStyle name="Currency 2 2 4 7" xfId="5018"/>
    <cellStyle name="Currency 2 2 4 8" xfId="5408"/>
    <cellStyle name="Currency 2 2 5" xfId="205"/>
    <cellStyle name="Currency 2 2 5 2" xfId="398"/>
    <cellStyle name="Currency 2 2 5 2 2" xfId="768"/>
    <cellStyle name="Currency 2 2 5 2 2 2" xfId="1553"/>
    <cellStyle name="Currency 2 2 5 2 2 2 2" xfId="3119"/>
    <cellStyle name="Currency 2 2 5 2 2 2 3" xfId="4685"/>
    <cellStyle name="Currency 2 2 5 2 2 2 4" xfId="6845"/>
    <cellStyle name="Currency 2 2 5 2 2 3" xfId="2337"/>
    <cellStyle name="Currency 2 2 5 2 2 4" xfId="3904"/>
    <cellStyle name="Currency 2 2 5 2 2 5" xfId="6064"/>
    <cellStyle name="Currency 2 2 5 2 3" xfId="1163"/>
    <cellStyle name="Currency 2 2 5 2 3 2" xfId="2729"/>
    <cellStyle name="Currency 2 2 5 2 3 3" xfId="4295"/>
    <cellStyle name="Currency 2 2 5 2 3 4" xfId="6455"/>
    <cellStyle name="Currency 2 2 5 2 4" xfId="1947"/>
    <cellStyle name="Currency 2 2 5 2 5" xfId="3514"/>
    <cellStyle name="Currency 2 2 5 2 6" xfId="5283"/>
    <cellStyle name="Currency 2 2 5 2 7" xfId="5674"/>
    <cellStyle name="Currency 2 2 5 3" xfId="574"/>
    <cellStyle name="Currency 2 2 5 3 2" xfId="1359"/>
    <cellStyle name="Currency 2 2 5 3 2 2" xfId="2925"/>
    <cellStyle name="Currency 2 2 5 3 2 3" xfId="4491"/>
    <cellStyle name="Currency 2 2 5 3 2 4" xfId="6651"/>
    <cellStyle name="Currency 2 2 5 3 3" xfId="2143"/>
    <cellStyle name="Currency 2 2 5 3 4" xfId="3710"/>
    <cellStyle name="Currency 2 2 5 3 5" xfId="5870"/>
    <cellStyle name="Currency 2 2 5 4" xfId="969"/>
    <cellStyle name="Currency 2 2 5 4 2" xfId="2535"/>
    <cellStyle name="Currency 2 2 5 4 3" xfId="4101"/>
    <cellStyle name="Currency 2 2 5 4 4" xfId="6261"/>
    <cellStyle name="Currency 2 2 5 5" xfId="1753"/>
    <cellStyle name="Currency 2 2 5 6" xfId="3320"/>
    <cellStyle name="Currency 2 2 5 7" xfId="5090"/>
    <cellStyle name="Currency 2 2 5 8" xfId="5480"/>
    <cellStyle name="Currency 2 2 6" xfId="229"/>
    <cellStyle name="Currency 2 2 6 2" xfId="422"/>
    <cellStyle name="Currency 2 2 6 2 2" xfId="792"/>
    <cellStyle name="Currency 2 2 6 2 2 2" xfId="1577"/>
    <cellStyle name="Currency 2 2 6 2 2 2 2" xfId="3143"/>
    <cellStyle name="Currency 2 2 6 2 2 2 3" xfId="4709"/>
    <cellStyle name="Currency 2 2 6 2 2 2 4" xfId="6869"/>
    <cellStyle name="Currency 2 2 6 2 2 3" xfId="2361"/>
    <cellStyle name="Currency 2 2 6 2 2 4" xfId="3928"/>
    <cellStyle name="Currency 2 2 6 2 2 5" xfId="6088"/>
    <cellStyle name="Currency 2 2 6 2 3" xfId="1187"/>
    <cellStyle name="Currency 2 2 6 2 3 2" xfId="2753"/>
    <cellStyle name="Currency 2 2 6 2 3 3" xfId="4319"/>
    <cellStyle name="Currency 2 2 6 2 3 4" xfId="6479"/>
    <cellStyle name="Currency 2 2 6 2 4" xfId="1971"/>
    <cellStyle name="Currency 2 2 6 2 5" xfId="3538"/>
    <cellStyle name="Currency 2 2 6 2 6" xfId="5307"/>
    <cellStyle name="Currency 2 2 6 2 7" xfId="5698"/>
    <cellStyle name="Currency 2 2 6 3" xfId="598"/>
    <cellStyle name="Currency 2 2 6 3 2" xfId="1383"/>
    <cellStyle name="Currency 2 2 6 3 2 2" xfId="2949"/>
    <cellStyle name="Currency 2 2 6 3 2 3" xfId="4515"/>
    <cellStyle name="Currency 2 2 6 3 2 4" xfId="6675"/>
    <cellStyle name="Currency 2 2 6 3 3" xfId="2167"/>
    <cellStyle name="Currency 2 2 6 3 4" xfId="3734"/>
    <cellStyle name="Currency 2 2 6 3 5" xfId="5894"/>
    <cellStyle name="Currency 2 2 6 4" xfId="993"/>
    <cellStyle name="Currency 2 2 6 4 2" xfId="2559"/>
    <cellStyle name="Currency 2 2 6 4 3" xfId="4125"/>
    <cellStyle name="Currency 2 2 6 4 4" xfId="6285"/>
    <cellStyle name="Currency 2 2 6 5" xfId="1777"/>
    <cellStyle name="Currency 2 2 6 6" xfId="3344"/>
    <cellStyle name="Currency 2 2 6 7" xfId="5114"/>
    <cellStyle name="Currency 2 2 6 8" xfId="5504"/>
    <cellStyle name="Currency 2 2 7" xfId="252"/>
    <cellStyle name="Currency 2 2 7 2" xfId="622"/>
    <cellStyle name="Currency 2 2 7 2 2" xfId="1407"/>
    <cellStyle name="Currency 2 2 7 2 2 2" xfId="2973"/>
    <cellStyle name="Currency 2 2 7 2 2 3" xfId="4539"/>
    <cellStyle name="Currency 2 2 7 2 2 4" xfId="6699"/>
    <cellStyle name="Currency 2 2 7 2 3" xfId="2191"/>
    <cellStyle name="Currency 2 2 7 2 4" xfId="3758"/>
    <cellStyle name="Currency 2 2 7 2 5" xfId="5918"/>
    <cellStyle name="Currency 2 2 7 3" xfId="1017"/>
    <cellStyle name="Currency 2 2 7 3 2" xfId="2583"/>
    <cellStyle name="Currency 2 2 7 3 3" xfId="4149"/>
    <cellStyle name="Currency 2 2 7 3 4" xfId="6309"/>
    <cellStyle name="Currency 2 2 7 4" xfId="1801"/>
    <cellStyle name="Currency 2 2 7 5" xfId="3368"/>
    <cellStyle name="Currency 2 2 7 6" xfId="5137"/>
    <cellStyle name="Currency 2 2 7 7" xfId="5528"/>
    <cellStyle name="Currency 2 2 8" xfId="57"/>
    <cellStyle name="Currency 2 2 8 2" xfId="1213"/>
    <cellStyle name="Currency 2 2 8 2 2" xfId="2779"/>
    <cellStyle name="Currency 2 2 8 2 3" xfId="4345"/>
    <cellStyle name="Currency 2 2 8 2 4" xfId="6505"/>
    <cellStyle name="Currency 2 2 8 3" xfId="1997"/>
    <cellStyle name="Currency 2 2 8 4" xfId="3564"/>
    <cellStyle name="Currency 2 2 8 5" xfId="4944"/>
    <cellStyle name="Currency 2 2 8 6" xfId="5724"/>
    <cellStyle name="Currency 2 2 9" xfId="823"/>
    <cellStyle name="Currency 2 2 9 2" xfId="2389"/>
    <cellStyle name="Currency 2 2 9 3" xfId="3955"/>
    <cellStyle name="Currency 2 2 9 4" xfId="6115"/>
    <cellStyle name="Currency 2 3" xfId="68"/>
    <cellStyle name="Currency 2 3 2" xfId="142"/>
    <cellStyle name="Currency 2 3 2 2" xfId="337"/>
    <cellStyle name="Currency 2 3 2 2 2" xfId="707"/>
    <cellStyle name="Currency 2 3 2 2 2 2" xfId="1492"/>
    <cellStyle name="Currency 2 3 2 2 2 2 2" xfId="3058"/>
    <cellStyle name="Currency 2 3 2 2 2 2 3" xfId="4624"/>
    <cellStyle name="Currency 2 3 2 2 2 2 4" xfId="6784"/>
    <cellStyle name="Currency 2 3 2 2 2 3" xfId="2276"/>
    <cellStyle name="Currency 2 3 2 2 2 4" xfId="3843"/>
    <cellStyle name="Currency 2 3 2 2 2 5" xfId="6003"/>
    <cellStyle name="Currency 2 3 2 2 3" xfId="1102"/>
    <cellStyle name="Currency 2 3 2 2 3 2" xfId="2668"/>
    <cellStyle name="Currency 2 3 2 2 3 3" xfId="4234"/>
    <cellStyle name="Currency 2 3 2 2 3 4" xfId="6394"/>
    <cellStyle name="Currency 2 3 2 2 4" xfId="1886"/>
    <cellStyle name="Currency 2 3 2 2 5" xfId="3453"/>
    <cellStyle name="Currency 2 3 2 2 6" xfId="5222"/>
    <cellStyle name="Currency 2 3 2 2 7" xfId="5613"/>
    <cellStyle name="Currency 2 3 2 3" xfId="513"/>
    <cellStyle name="Currency 2 3 2 3 2" xfId="1298"/>
    <cellStyle name="Currency 2 3 2 3 2 2" xfId="2864"/>
    <cellStyle name="Currency 2 3 2 3 2 3" xfId="4430"/>
    <cellStyle name="Currency 2 3 2 3 2 4" xfId="6590"/>
    <cellStyle name="Currency 2 3 2 3 3" xfId="2082"/>
    <cellStyle name="Currency 2 3 2 3 4" xfId="3649"/>
    <cellStyle name="Currency 2 3 2 3 5" xfId="5809"/>
    <cellStyle name="Currency 2 3 2 4" xfId="908"/>
    <cellStyle name="Currency 2 3 2 4 2" xfId="2474"/>
    <cellStyle name="Currency 2 3 2 4 3" xfId="4040"/>
    <cellStyle name="Currency 2 3 2 4 4" xfId="6200"/>
    <cellStyle name="Currency 2 3 2 5" xfId="1692"/>
    <cellStyle name="Currency 2 3 2 6" xfId="3261"/>
    <cellStyle name="Currency 2 3 2 7" xfId="5029"/>
    <cellStyle name="Currency 2 3 2 8" xfId="5419"/>
    <cellStyle name="Currency 2 3 3" xfId="263"/>
    <cellStyle name="Currency 2 3 3 2" xfId="633"/>
    <cellStyle name="Currency 2 3 3 2 2" xfId="1418"/>
    <cellStyle name="Currency 2 3 3 2 2 2" xfId="2984"/>
    <cellStyle name="Currency 2 3 3 2 2 3" xfId="4550"/>
    <cellStyle name="Currency 2 3 3 2 2 4" xfId="6710"/>
    <cellStyle name="Currency 2 3 3 2 3" xfId="2202"/>
    <cellStyle name="Currency 2 3 3 2 4" xfId="3769"/>
    <cellStyle name="Currency 2 3 3 2 5" xfId="5929"/>
    <cellStyle name="Currency 2 3 3 3" xfId="1028"/>
    <cellStyle name="Currency 2 3 3 3 2" xfId="2594"/>
    <cellStyle name="Currency 2 3 3 3 3" xfId="4160"/>
    <cellStyle name="Currency 2 3 3 3 4" xfId="6320"/>
    <cellStyle name="Currency 2 3 3 4" xfId="1812"/>
    <cellStyle name="Currency 2 3 3 5" xfId="3379"/>
    <cellStyle name="Currency 2 3 3 6" xfId="5148"/>
    <cellStyle name="Currency 2 3 3 7" xfId="5539"/>
    <cellStyle name="Currency 2 3 4" xfId="440"/>
    <cellStyle name="Currency 2 3 4 2" xfId="1224"/>
    <cellStyle name="Currency 2 3 4 2 2" xfId="2790"/>
    <cellStyle name="Currency 2 3 4 2 3" xfId="4356"/>
    <cellStyle name="Currency 2 3 4 2 4" xfId="6516"/>
    <cellStyle name="Currency 2 3 4 3" xfId="2008"/>
    <cellStyle name="Currency 2 3 4 4" xfId="3575"/>
    <cellStyle name="Currency 2 3 4 5" xfId="5735"/>
    <cellStyle name="Currency 2 3 5" xfId="834"/>
    <cellStyle name="Currency 2 3 5 2" xfId="2400"/>
    <cellStyle name="Currency 2 3 5 3" xfId="3966"/>
    <cellStyle name="Currency 2 3 5 4" xfId="6126"/>
    <cellStyle name="Currency 2 3 6" xfId="1618"/>
    <cellStyle name="Currency 2 3 6 2" xfId="5345"/>
    <cellStyle name="Currency 2 3 7" xfId="1611"/>
    <cellStyle name="Currency 2 3 8" xfId="3181"/>
    <cellStyle name="Currency 2 3 9" xfId="4955"/>
    <cellStyle name="Currency 2 4" xfId="92"/>
    <cellStyle name="Currency 2 4 2" xfId="166"/>
    <cellStyle name="Currency 2 4 2 2" xfId="361"/>
    <cellStyle name="Currency 2 4 2 2 2" xfId="731"/>
    <cellStyle name="Currency 2 4 2 2 2 2" xfId="1516"/>
    <cellStyle name="Currency 2 4 2 2 2 2 2" xfId="3082"/>
    <cellStyle name="Currency 2 4 2 2 2 2 3" xfId="4648"/>
    <cellStyle name="Currency 2 4 2 2 2 2 4" xfId="6808"/>
    <cellStyle name="Currency 2 4 2 2 2 3" xfId="2300"/>
    <cellStyle name="Currency 2 4 2 2 2 4" xfId="3867"/>
    <cellStyle name="Currency 2 4 2 2 2 5" xfId="6027"/>
    <cellStyle name="Currency 2 4 2 2 3" xfId="1126"/>
    <cellStyle name="Currency 2 4 2 2 3 2" xfId="2692"/>
    <cellStyle name="Currency 2 4 2 2 3 3" xfId="4258"/>
    <cellStyle name="Currency 2 4 2 2 3 4" xfId="6418"/>
    <cellStyle name="Currency 2 4 2 2 4" xfId="1910"/>
    <cellStyle name="Currency 2 4 2 2 5" xfId="3477"/>
    <cellStyle name="Currency 2 4 2 2 6" xfId="5246"/>
    <cellStyle name="Currency 2 4 2 2 7" xfId="5637"/>
    <cellStyle name="Currency 2 4 2 3" xfId="537"/>
    <cellStyle name="Currency 2 4 2 3 2" xfId="1322"/>
    <cellStyle name="Currency 2 4 2 3 2 2" xfId="2888"/>
    <cellStyle name="Currency 2 4 2 3 2 3" xfId="4454"/>
    <cellStyle name="Currency 2 4 2 3 2 4" xfId="6614"/>
    <cellStyle name="Currency 2 4 2 3 3" xfId="2106"/>
    <cellStyle name="Currency 2 4 2 3 4" xfId="3673"/>
    <cellStyle name="Currency 2 4 2 3 5" xfId="5833"/>
    <cellStyle name="Currency 2 4 2 4" xfId="932"/>
    <cellStyle name="Currency 2 4 2 4 2" xfId="2498"/>
    <cellStyle name="Currency 2 4 2 4 3" xfId="4064"/>
    <cellStyle name="Currency 2 4 2 4 4" xfId="6224"/>
    <cellStyle name="Currency 2 4 2 5" xfId="1716"/>
    <cellStyle name="Currency 2 4 2 6" xfId="3283"/>
    <cellStyle name="Currency 2 4 2 7" xfId="5053"/>
    <cellStyle name="Currency 2 4 2 8" xfId="5443"/>
    <cellStyle name="Currency 2 4 3" xfId="287"/>
    <cellStyle name="Currency 2 4 3 2" xfId="657"/>
    <cellStyle name="Currency 2 4 3 2 2" xfId="1442"/>
    <cellStyle name="Currency 2 4 3 2 2 2" xfId="3008"/>
    <cellStyle name="Currency 2 4 3 2 2 3" xfId="4574"/>
    <cellStyle name="Currency 2 4 3 2 2 4" xfId="6734"/>
    <cellStyle name="Currency 2 4 3 2 3" xfId="2226"/>
    <cellStyle name="Currency 2 4 3 2 4" xfId="3793"/>
    <cellStyle name="Currency 2 4 3 2 5" xfId="5953"/>
    <cellStyle name="Currency 2 4 3 3" xfId="1052"/>
    <cellStyle name="Currency 2 4 3 3 2" xfId="2618"/>
    <cellStyle name="Currency 2 4 3 3 3" xfId="4184"/>
    <cellStyle name="Currency 2 4 3 3 4" xfId="6344"/>
    <cellStyle name="Currency 2 4 3 4" xfId="1836"/>
    <cellStyle name="Currency 2 4 3 5" xfId="3403"/>
    <cellStyle name="Currency 2 4 3 6" xfId="5172"/>
    <cellStyle name="Currency 2 4 3 7" xfId="5563"/>
    <cellStyle name="Currency 2 4 4" xfId="464"/>
    <cellStyle name="Currency 2 4 4 2" xfId="1248"/>
    <cellStyle name="Currency 2 4 4 2 2" xfId="2814"/>
    <cellStyle name="Currency 2 4 4 2 3" xfId="4380"/>
    <cellStyle name="Currency 2 4 4 2 4" xfId="6540"/>
    <cellStyle name="Currency 2 4 4 3" xfId="2032"/>
    <cellStyle name="Currency 2 4 4 4" xfId="3599"/>
    <cellStyle name="Currency 2 4 4 5" xfId="5759"/>
    <cellStyle name="Currency 2 4 5" xfId="858"/>
    <cellStyle name="Currency 2 4 5 2" xfId="2424"/>
    <cellStyle name="Currency 2 4 5 3" xfId="3990"/>
    <cellStyle name="Currency 2 4 5 4" xfId="6150"/>
    <cellStyle name="Currency 2 4 6" xfId="1642"/>
    <cellStyle name="Currency 2 4 7" xfId="3205"/>
    <cellStyle name="Currency 2 4 8" xfId="4979"/>
    <cellStyle name="Currency 2 4 9" xfId="5369"/>
    <cellStyle name="Currency 2 5" xfId="118"/>
    <cellStyle name="Currency 2 5 2" xfId="313"/>
    <cellStyle name="Currency 2 5 2 2" xfId="683"/>
    <cellStyle name="Currency 2 5 2 2 2" xfId="1468"/>
    <cellStyle name="Currency 2 5 2 2 2 2" xfId="3034"/>
    <cellStyle name="Currency 2 5 2 2 2 3" xfId="4600"/>
    <cellStyle name="Currency 2 5 2 2 2 4" xfId="6760"/>
    <cellStyle name="Currency 2 5 2 2 3" xfId="2252"/>
    <cellStyle name="Currency 2 5 2 2 4" xfId="3819"/>
    <cellStyle name="Currency 2 5 2 2 5" xfId="5979"/>
    <cellStyle name="Currency 2 5 2 3" xfId="1078"/>
    <cellStyle name="Currency 2 5 2 3 2" xfId="2644"/>
    <cellStyle name="Currency 2 5 2 3 3" xfId="4210"/>
    <cellStyle name="Currency 2 5 2 3 4" xfId="6370"/>
    <cellStyle name="Currency 2 5 2 4" xfId="1862"/>
    <cellStyle name="Currency 2 5 2 5" xfId="3429"/>
    <cellStyle name="Currency 2 5 2 6" xfId="5198"/>
    <cellStyle name="Currency 2 5 2 7" xfId="5589"/>
    <cellStyle name="Currency 2 5 3" xfId="489"/>
    <cellStyle name="Currency 2 5 3 2" xfId="1274"/>
    <cellStyle name="Currency 2 5 3 2 2" xfId="2840"/>
    <cellStyle name="Currency 2 5 3 2 3" xfId="4406"/>
    <cellStyle name="Currency 2 5 3 2 4" xfId="6566"/>
    <cellStyle name="Currency 2 5 3 3" xfId="2058"/>
    <cellStyle name="Currency 2 5 3 4" xfId="3625"/>
    <cellStyle name="Currency 2 5 3 5" xfId="5785"/>
    <cellStyle name="Currency 2 5 4" xfId="884"/>
    <cellStyle name="Currency 2 5 4 2" xfId="2450"/>
    <cellStyle name="Currency 2 5 4 3" xfId="4016"/>
    <cellStyle name="Currency 2 5 4 4" xfId="6176"/>
    <cellStyle name="Currency 2 5 5" xfId="1668"/>
    <cellStyle name="Currency 2 5 6" xfId="3237"/>
    <cellStyle name="Currency 2 5 7" xfId="5005"/>
    <cellStyle name="Currency 2 5 8" xfId="5395"/>
    <cellStyle name="Currency 2 6" xfId="192"/>
    <cellStyle name="Currency 2 6 2" xfId="385"/>
    <cellStyle name="Currency 2 6 2 2" xfId="755"/>
    <cellStyle name="Currency 2 6 2 2 2" xfId="1540"/>
    <cellStyle name="Currency 2 6 2 2 2 2" xfId="3106"/>
    <cellStyle name="Currency 2 6 2 2 2 3" xfId="4672"/>
    <cellStyle name="Currency 2 6 2 2 2 4" xfId="6832"/>
    <cellStyle name="Currency 2 6 2 2 3" xfId="2324"/>
    <cellStyle name="Currency 2 6 2 2 4" xfId="3891"/>
    <cellStyle name="Currency 2 6 2 2 5" xfId="6051"/>
    <cellStyle name="Currency 2 6 2 3" xfId="1150"/>
    <cellStyle name="Currency 2 6 2 3 2" xfId="2716"/>
    <cellStyle name="Currency 2 6 2 3 3" xfId="4282"/>
    <cellStyle name="Currency 2 6 2 3 4" xfId="6442"/>
    <cellStyle name="Currency 2 6 2 4" xfId="1934"/>
    <cellStyle name="Currency 2 6 2 5" xfId="3501"/>
    <cellStyle name="Currency 2 6 2 6" xfId="5270"/>
    <cellStyle name="Currency 2 6 2 7" xfId="5661"/>
    <cellStyle name="Currency 2 6 3" xfId="561"/>
    <cellStyle name="Currency 2 6 3 2" xfId="1346"/>
    <cellStyle name="Currency 2 6 3 2 2" xfId="2912"/>
    <cellStyle name="Currency 2 6 3 2 3" xfId="4478"/>
    <cellStyle name="Currency 2 6 3 2 4" xfId="6638"/>
    <cellStyle name="Currency 2 6 3 3" xfId="2130"/>
    <cellStyle name="Currency 2 6 3 4" xfId="3697"/>
    <cellStyle name="Currency 2 6 3 5" xfId="5857"/>
    <cellStyle name="Currency 2 6 4" xfId="956"/>
    <cellStyle name="Currency 2 6 4 2" xfId="2522"/>
    <cellStyle name="Currency 2 6 4 3" xfId="4088"/>
    <cellStyle name="Currency 2 6 4 4" xfId="6248"/>
    <cellStyle name="Currency 2 6 5" xfId="1740"/>
    <cellStyle name="Currency 2 6 6" xfId="3307"/>
    <cellStyle name="Currency 2 6 7" xfId="5077"/>
    <cellStyle name="Currency 2 6 8" xfId="5467"/>
    <cellStyle name="Currency 2 7" xfId="216"/>
    <cellStyle name="Currency 2 7 2" xfId="409"/>
    <cellStyle name="Currency 2 7 2 2" xfId="779"/>
    <cellStyle name="Currency 2 7 2 2 2" xfId="1564"/>
    <cellStyle name="Currency 2 7 2 2 2 2" xfId="3130"/>
    <cellStyle name="Currency 2 7 2 2 2 3" xfId="4696"/>
    <cellStyle name="Currency 2 7 2 2 2 4" xfId="6856"/>
    <cellStyle name="Currency 2 7 2 2 3" xfId="2348"/>
    <cellStyle name="Currency 2 7 2 2 4" xfId="3915"/>
    <cellStyle name="Currency 2 7 2 2 5" xfId="6075"/>
    <cellStyle name="Currency 2 7 2 3" xfId="1174"/>
    <cellStyle name="Currency 2 7 2 3 2" xfId="2740"/>
    <cellStyle name="Currency 2 7 2 3 3" xfId="4306"/>
    <cellStyle name="Currency 2 7 2 3 4" xfId="6466"/>
    <cellStyle name="Currency 2 7 2 4" xfId="1958"/>
    <cellStyle name="Currency 2 7 2 5" xfId="3525"/>
    <cellStyle name="Currency 2 7 2 6" xfId="5294"/>
    <cellStyle name="Currency 2 7 2 7" xfId="5685"/>
    <cellStyle name="Currency 2 7 3" xfId="585"/>
    <cellStyle name="Currency 2 7 3 2" xfId="1370"/>
    <cellStyle name="Currency 2 7 3 2 2" xfId="2936"/>
    <cellStyle name="Currency 2 7 3 2 3" xfId="4502"/>
    <cellStyle name="Currency 2 7 3 2 4" xfId="6662"/>
    <cellStyle name="Currency 2 7 3 3" xfId="2154"/>
    <cellStyle name="Currency 2 7 3 4" xfId="3721"/>
    <cellStyle name="Currency 2 7 3 5" xfId="5881"/>
    <cellStyle name="Currency 2 7 4" xfId="980"/>
    <cellStyle name="Currency 2 7 4 2" xfId="2546"/>
    <cellStyle name="Currency 2 7 4 3" xfId="4112"/>
    <cellStyle name="Currency 2 7 4 4" xfId="6272"/>
    <cellStyle name="Currency 2 7 5" xfId="1764"/>
    <cellStyle name="Currency 2 7 6" xfId="3331"/>
    <cellStyle name="Currency 2 7 7" xfId="5101"/>
    <cellStyle name="Currency 2 7 8" xfId="5491"/>
    <cellStyle name="Currency 2 8" xfId="239"/>
    <cellStyle name="Currency 2 8 2" xfId="609"/>
    <cellStyle name="Currency 2 8 2 2" xfId="1394"/>
    <cellStyle name="Currency 2 8 2 2 2" xfId="2960"/>
    <cellStyle name="Currency 2 8 2 2 3" xfId="4526"/>
    <cellStyle name="Currency 2 8 2 2 4" xfId="6686"/>
    <cellStyle name="Currency 2 8 2 3" xfId="2178"/>
    <cellStyle name="Currency 2 8 2 4" xfId="3745"/>
    <cellStyle name="Currency 2 8 2 5" xfId="5905"/>
    <cellStyle name="Currency 2 8 3" xfId="1004"/>
    <cellStyle name="Currency 2 8 3 2" xfId="2570"/>
    <cellStyle name="Currency 2 8 3 3" xfId="4136"/>
    <cellStyle name="Currency 2 8 3 4" xfId="6296"/>
    <cellStyle name="Currency 2 8 4" xfId="1788"/>
    <cellStyle name="Currency 2 8 5" xfId="3355"/>
    <cellStyle name="Currency 2 8 6" xfId="5124"/>
    <cellStyle name="Currency 2 8 7" xfId="5515"/>
    <cellStyle name="Currency 2 9" xfId="44"/>
    <cellStyle name="Currency 2 9 2" xfId="1200"/>
    <cellStyle name="Currency 2 9 2 2" xfId="2766"/>
    <cellStyle name="Currency 2 9 2 3" xfId="4332"/>
    <cellStyle name="Currency 2 9 2 4" xfId="6492"/>
    <cellStyle name="Currency 2 9 3" xfId="1984"/>
    <cellStyle name="Currency 2 9 4" xfId="3551"/>
    <cellStyle name="Currency 2 9 5" xfId="4931"/>
    <cellStyle name="Currency 2 9 6" xfId="5711"/>
    <cellStyle name="Currency 3" xfId="20"/>
    <cellStyle name="Currency 3 10" xfId="814"/>
    <cellStyle name="Currency 3 10 2" xfId="2380"/>
    <cellStyle name="Currency 3 10 3" xfId="3946"/>
    <cellStyle name="Currency 3 10 4" xfId="6106"/>
    <cellStyle name="Currency 3 11" xfId="1596"/>
    <cellStyle name="Currency 3 11 2" xfId="4801"/>
    <cellStyle name="Currency 3 12" xfId="4729"/>
    <cellStyle name="Currency 3 13" xfId="3161"/>
    <cellStyle name="Currency 3 14" xfId="4911"/>
    <cellStyle name="Currency 3 15" xfId="5326"/>
    <cellStyle name="Currency 3 2" xfId="29"/>
    <cellStyle name="Currency 3 2 10" xfId="1597"/>
    <cellStyle name="Currency 3 2 11" xfId="3174"/>
    <cellStyle name="Currency 3 2 12" xfId="4920"/>
    <cellStyle name="Currency 3 2 13" xfId="5327"/>
    <cellStyle name="Currency 3 2 2" xfId="82"/>
    <cellStyle name="Currency 3 2 2 2" xfId="156"/>
    <cellStyle name="Currency 3 2 2 2 2" xfId="351"/>
    <cellStyle name="Currency 3 2 2 2 2 2" xfId="721"/>
    <cellStyle name="Currency 3 2 2 2 2 2 2" xfId="1506"/>
    <cellStyle name="Currency 3 2 2 2 2 2 2 2" xfId="3072"/>
    <cellStyle name="Currency 3 2 2 2 2 2 2 3" xfId="4638"/>
    <cellStyle name="Currency 3 2 2 2 2 2 2 4" xfId="6798"/>
    <cellStyle name="Currency 3 2 2 2 2 2 3" xfId="2290"/>
    <cellStyle name="Currency 3 2 2 2 2 2 4" xfId="3857"/>
    <cellStyle name="Currency 3 2 2 2 2 2 5" xfId="6017"/>
    <cellStyle name="Currency 3 2 2 2 2 3" xfId="1116"/>
    <cellStyle name="Currency 3 2 2 2 2 3 2" xfId="2682"/>
    <cellStyle name="Currency 3 2 2 2 2 3 3" xfId="4248"/>
    <cellStyle name="Currency 3 2 2 2 2 3 4" xfId="6408"/>
    <cellStyle name="Currency 3 2 2 2 2 4" xfId="1900"/>
    <cellStyle name="Currency 3 2 2 2 2 5" xfId="3467"/>
    <cellStyle name="Currency 3 2 2 2 2 6" xfId="5236"/>
    <cellStyle name="Currency 3 2 2 2 2 7" xfId="5627"/>
    <cellStyle name="Currency 3 2 2 2 3" xfId="527"/>
    <cellStyle name="Currency 3 2 2 2 3 2" xfId="1312"/>
    <cellStyle name="Currency 3 2 2 2 3 2 2" xfId="2878"/>
    <cellStyle name="Currency 3 2 2 2 3 2 3" xfId="4444"/>
    <cellStyle name="Currency 3 2 2 2 3 2 4" xfId="6604"/>
    <cellStyle name="Currency 3 2 2 2 3 3" xfId="2096"/>
    <cellStyle name="Currency 3 2 2 2 3 4" xfId="3663"/>
    <cellStyle name="Currency 3 2 2 2 3 5" xfId="5823"/>
    <cellStyle name="Currency 3 2 2 2 4" xfId="922"/>
    <cellStyle name="Currency 3 2 2 2 4 2" xfId="2488"/>
    <cellStyle name="Currency 3 2 2 2 4 3" xfId="4054"/>
    <cellStyle name="Currency 3 2 2 2 4 4" xfId="6214"/>
    <cellStyle name="Currency 3 2 2 2 5" xfId="1706"/>
    <cellStyle name="Currency 3 2 2 2 6" xfId="3274"/>
    <cellStyle name="Currency 3 2 2 2 7" xfId="5043"/>
    <cellStyle name="Currency 3 2 2 2 8" xfId="5433"/>
    <cellStyle name="Currency 3 2 2 3" xfId="277"/>
    <cellStyle name="Currency 3 2 2 3 2" xfId="647"/>
    <cellStyle name="Currency 3 2 2 3 2 2" xfId="1432"/>
    <cellStyle name="Currency 3 2 2 3 2 2 2" xfId="2998"/>
    <cellStyle name="Currency 3 2 2 3 2 2 3" xfId="4564"/>
    <cellStyle name="Currency 3 2 2 3 2 2 4" xfId="6724"/>
    <cellStyle name="Currency 3 2 2 3 2 3" xfId="2216"/>
    <cellStyle name="Currency 3 2 2 3 2 4" xfId="3783"/>
    <cellStyle name="Currency 3 2 2 3 2 5" xfId="5943"/>
    <cellStyle name="Currency 3 2 2 3 3" xfId="1042"/>
    <cellStyle name="Currency 3 2 2 3 3 2" xfId="2608"/>
    <cellStyle name="Currency 3 2 2 3 3 3" xfId="4174"/>
    <cellStyle name="Currency 3 2 2 3 3 4" xfId="6334"/>
    <cellStyle name="Currency 3 2 2 3 4" xfId="1826"/>
    <cellStyle name="Currency 3 2 2 3 5" xfId="3393"/>
    <cellStyle name="Currency 3 2 2 3 6" xfId="5162"/>
    <cellStyle name="Currency 3 2 2 3 7" xfId="5553"/>
    <cellStyle name="Currency 3 2 2 4" xfId="454"/>
    <cellStyle name="Currency 3 2 2 4 2" xfId="1238"/>
    <cellStyle name="Currency 3 2 2 4 2 2" xfId="2804"/>
    <cellStyle name="Currency 3 2 2 4 2 3" xfId="4370"/>
    <cellStyle name="Currency 3 2 2 4 2 4" xfId="6530"/>
    <cellStyle name="Currency 3 2 2 4 3" xfId="2022"/>
    <cellStyle name="Currency 3 2 2 4 4" xfId="3589"/>
    <cellStyle name="Currency 3 2 2 4 5" xfId="5749"/>
    <cellStyle name="Currency 3 2 2 5" xfId="848"/>
    <cellStyle name="Currency 3 2 2 5 2" xfId="2414"/>
    <cellStyle name="Currency 3 2 2 5 3" xfId="3980"/>
    <cellStyle name="Currency 3 2 2 5 4" xfId="6140"/>
    <cellStyle name="Currency 3 2 2 6" xfId="1632"/>
    <cellStyle name="Currency 3 2 2 7" xfId="3195"/>
    <cellStyle name="Currency 3 2 2 8" xfId="4969"/>
    <cellStyle name="Currency 3 2 2 9" xfId="5359"/>
    <cellStyle name="Currency 3 2 3" xfId="106"/>
    <cellStyle name="Currency 3 2 3 2" xfId="180"/>
    <cellStyle name="Currency 3 2 3 2 2" xfId="375"/>
    <cellStyle name="Currency 3 2 3 2 2 2" xfId="745"/>
    <cellStyle name="Currency 3 2 3 2 2 2 2" xfId="1530"/>
    <cellStyle name="Currency 3 2 3 2 2 2 2 2" xfId="3096"/>
    <cellStyle name="Currency 3 2 3 2 2 2 2 3" xfId="4662"/>
    <cellStyle name="Currency 3 2 3 2 2 2 2 4" xfId="6822"/>
    <cellStyle name="Currency 3 2 3 2 2 2 3" xfId="2314"/>
    <cellStyle name="Currency 3 2 3 2 2 2 4" xfId="3881"/>
    <cellStyle name="Currency 3 2 3 2 2 2 5" xfId="6041"/>
    <cellStyle name="Currency 3 2 3 2 2 3" xfId="1140"/>
    <cellStyle name="Currency 3 2 3 2 2 3 2" xfId="2706"/>
    <cellStyle name="Currency 3 2 3 2 2 3 3" xfId="4272"/>
    <cellStyle name="Currency 3 2 3 2 2 3 4" xfId="6432"/>
    <cellStyle name="Currency 3 2 3 2 2 4" xfId="1924"/>
    <cellStyle name="Currency 3 2 3 2 2 5" xfId="3491"/>
    <cellStyle name="Currency 3 2 3 2 2 6" xfId="5260"/>
    <cellStyle name="Currency 3 2 3 2 2 7" xfId="5651"/>
    <cellStyle name="Currency 3 2 3 2 3" xfId="551"/>
    <cellStyle name="Currency 3 2 3 2 3 2" xfId="1336"/>
    <cellStyle name="Currency 3 2 3 2 3 2 2" xfId="2902"/>
    <cellStyle name="Currency 3 2 3 2 3 2 3" xfId="4468"/>
    <cellStyle name="Currency 3 2 3 2 3 2 4" xfId="6628"/>
    <cellStyle name="Currency 3 2 3 2 3 3" xfId="2120"/>
    <cellStyle name="Currency 3 2 3 2 3 4" xfId="3687"/>
    <cellStyle name="Currency 3 2 3 2 3 5" xfId="5847"/>
    <cellStyle name="Currency 3 2 3 2 4" xfId="946"/>
    <cellStyle name="Currency 3 2 3 2 4 2" xfId="2512"/>
    <cellStyle name="Currency 3 2 3 2 4 3" xfId="4078"/>
    <cellStyle name="Currency 3 2 3 2 4 4" xfId="6238"/>
    <cellStyle name="Currency 3 2 3 2 5" xfId="1730"/>
    <cellStyle name="Currency 3 2 3 2 6" xfId="3297"/>
    <cellStyle name="Currency 3 2 3 2 7" xfId="5067"/>
    <cellStyle name="Currency 3 2 3 2 8" xfId="5457"/>
    <cellStyle name="Currency 3 2 3 3" xfId="301"/>
    <cellStyle name="Currency 3 2 3 3 2" xfId="671"/>
    <cellStyle name="Currency 3 2 3 3 2 2" xfId="1456"/>
    <cellStyle name="Currency 3 2 3 3 2 2 2" xfId="3022"/>
    <cellStyle name="Currency 3 2 3 3 2 2 3" xfId="4588"/>
    <cellStyle name="Currency 3 2 3 3 2 2 4" xfId="6748"/>
    <cellStyle name="Currency 3 2 3 3 2 3" xfId="2240"/>
    <cellStyle name="Currency 3 2 3 3 2 4" xfId="3807"/>
    <cellStyle name="Currency 3 2 3 3 2 5" xfId="5967"/>
    <cellStyle name="Currency 3 2 3 3 3" xfId="1066"/>
    <cellStyle name="Currency 3 2 3 3 3 2" xfId="2632"/>
    <cellStyle name="Currency 3 2 3 3 3 3" xfId="4198"/>
    <cellStyle name="Currency 3 2 3 3 3 4" xfId="6358"/>
    <cellStyle name="Currency 3 2 3 3 4" xfId="1850"/>
    <cellStyle name="Currency 3 2 3 3 5" xfId="3417"/>
    <cellStyle name="Currency 3 2 3 3 6" xfId="5186"/>
    <cellStyle name="Currency 3 2 3 3 7" xfId="5577"/>
    <cellStyle name="Currency 3 2 3 4" xfId="478"/>
    <cellStyle name="Currency 3 2 3 4 2" xfId="1262"/>
    <cellStyle name="Currency 3 2 3 4 2 2" xfId="2828"/>
    <cellStyle name="Currency 3 2 3 4 2 3" xfId="4394"/>
    <cellStyle name="Currency 3 2 3 4 2 4" xfId="6554"/>
    <cellStyle name="Currency 3 2 3 4 3" xfId="2046"/>
    <cellStyle name="Currency 3 2 3 4 4" xfId="3613"/>
    <cellStyle name="Currency 3 2 3 4 5" xfId="5773"/>
    <cellStyle name="Currency 3 2 3 5" xfId="872"/>
    <cellStyle name="Currency 3 2 3 5 2" xfId="2438"/>
    <cellStyle name="Currency 3 2 3 5 3" xfId="4004"/>
    <cellStyle name="Currency 3 2 3 5 4" xfId="6164"/>
    <cellStyle name="Currency 3 2 3 6" xfId="1656"/>
    <cellStyle name="Currency 3 2 3 7" xfId="3219"/>
    <cellStyle name="Currency 3 2 3 8" xfId="4993"/>
    <cellStyle name="Currency 3 2 3 9" xfId="5383"/>
    <cellStyle name="Currency 3 2 4" xfId="135"/>
    <cellStyle name="Currency 3 2 4 2" xfId="330"/>
    <cellStyle name="Currency 3 2 4 2 2" xfId="700"/>
    <cellStyle name="Currency 3 2 4 2 2 2" xfId="1485"/>
    <cellStyle name="Currency 3 2 4 2 2 2 2" xfId="3051"/>
    <cellStyle name="Currency 3 2 4 2 2 2 3" xfId="4617"/>
    <cellStyle name="Currency 3 2 4 2 2 2 4" xfId="6777"/>
    <cellStyle name="Currency 3 2 4 2 2 3" xfId="2269"/>
    <cellStyle name="Currency 3 2 4 2 2 4" xfId="3836"/>
    <cellStyle name="Currency 3 2 4 2 2 5" xfId="5996"/>
    <cellStyle name="Currency 3 2 4 2 3" xfId="1095"/>
    <cellStyle name="Currency 3 2 4 2 3 2" xfId="2661"/>
    <cellStyle name="Currency 3 2 4 2 3 3" xfId="4227"/>
    <cellStyle name="Currency 3 2 4 2 3 4" xfId="6387"/>
    <cellStyle name="Currency 3 2 4 2 4" xfId="1879"/>
    <cellStyle name="Currency 3 2 4 2 5" xfId="3446"/>
    <cellStyle name="Currency 3 2 4 2 6" xfId="5215"/>
    <cellStyle name="Currency 3 2 4 2 7" xfId="5606"/>
    <cellStyle name="Currency 3 2 4 3" xfId="506"/>
    <cellStyle name="Currency 3 2 4 3 2" xfId="1291"/>
    <cellStyle name="Currency 3 2 4 3 2 2" xfId="2857"/>
    <cellStyle name="Currency 3 2 4 3 2 3" xfId="4423"/>
    <cellStyle name="Currency 3 2 4 3 2 4" xfId="6583"/>
    <cellStyle name="Currency 3 2 4 3 3" xfId="2075"/>
    <cellStyle name="Currency 3 2 4 3 4" xfId="3642"/>
    <cellStyle name="Currency 3 2 4 3 5" xfId="5802"/>
    <cellStyle name="Currency 3 2 4 4" xfId="901"/>
    <cellStyle name="Currency 3 2 4 4 2" xfId="2467"/>
    <cellStyle name="Currency 3 2 4 4 3" xfId="4033"/>
    <cellStyle name="Currency 3 2 4 4 4" xfId="6193"/>
    <cellStyle name="Currency 3 2 4 5" xfId="1685"/>
    <cellStyle name="Currency 3 2 4 6" xfId="3254"/>
    <cellStyle name="Currency 3 2 4 7" xfId="5022"/>
    <cellStyle name="Currency 3 2 4 8" xfId="5412"/>
    <cellStyle name="Currency 3 2 5" xfId="206"/>
    <cellStyle name="Currency 3 2 5 2" xfId="399"/>
    <cellStyle name="Currency 3 2 5 2 2" xfId="769"/>
    <cellStyle name="Currency 3 2 5 2 2 2" xfId="1554"/>
    <cellStyle name="Currency 3 2 5 2 2 2 2" xfId="3120"/>
    <cellStyle name="Currency 3 2 5 2 2 2 3" xfId="4686"/>
    <cellStyle name="Currency 3 2 5 2 2 2 4" xfId="6846"/>
    <cellStyle name="Currency 3 2 5 2 2 3" xfId="2338"/>
    <cellStyle name="Currency 3 2 5 2 2 4" xfId="3905"/>
    <cellStyle name="Currency 3 2 5 2 2 5" xfId="6065"/>
    <cellStyle name="Currency 3 2 5 2 3" xfId="1164"/>
    <cellStyle name="Currency 3 2 5 2 3 2" xfId="2730"/>
    <cellStyle name="Currency 3 2 5 2 3 3" xfId="4296"/>
    <cellStyle name="Currency 3 2 5 2 3 4" xfId="6456"/>
    <cellStyle name="Currency 3 2 5 2 4" xfId="1948"/>
    <cellStyle name="Currency 3 2 5 2 5" xfId="3515"/>
    <cellStyle name="Currency 3 2 5 2 6" xfId="5284"/>
    <cellStyle name="Currency 3 2 5 2 7" xfId="5675"/>
    <cellStyle name="Currency 3 2 5 3" xfId="575"/>
    <cellStyle name="Currency 3 2 5 3 2" xfId="1360"/>
    <cellStyle name="Currency 3 2 5 3 2 2" xfId="2926"/>
    <cellStyle name="Currency 3 2 5 3 2 3" xfId="4492"/>
    <cellStyle name="Currency 3 2 5 3 2 4" xfId="6652"/>
    <cellStyle name="Currency 3 2 5 3 3" xfId="2144"/>
    <cellStyle name="Currency 3 2 5 3 4" xfId="3711"/>
    <cellStyle name="Currency 3 2 5 3 5" xfId="5871"/>
    <cellStyle name="Currency 3 2 5 4" xfId="970"/>
    <cellStyle name="Currency 3 2 5 4 2" xfId="2536"/>
    <cellStyle name="Currency 3 2 5 4 3" xfId="4102"/>
    <cellStyle name="Currency 3 2 5 4 4" xfId="6262"/>
    <cellStyle name="Currency 3 2 5 5" xfId="1754"/>
    <cellStyle name="Currency 3 2 5 6" xfId="3321"/>
    <cellStyle name="Currency 3 2 5 7" xfId="5091"/>
    <cellStyle name="Currency 3 2 5 8" xfId="5481"/>
    <cellStyle name="Currency 3 2 6" xfId="230"/>
    <cellStyle name="Currency 3 2 6 2" xfId="423"/>
    <cellStyle name="Currency 3 2 6 2 2" xfId="793"/>
    <cellStyle name="Currency 3 2 6 2 2 2" xfId="1578"/>
    <cellStyle name="Currency 3 2 6 2 2 2 2" xfId="3144"/>
    <cellStyle name="Currency 3 2 6 2 2 2 3" xfId="4710"/>
    <cellStyle name="Currency 3 2 6 2 2 2 4" xfId="6870"/>
    <cellStyle name="Currency 3 2 6 2 2 3" xfId="2362"/>
    <cellStyle name="Currency 3 2 6 2 2 4" xfId="3929"/>
    <cellStyle name="Currency 3 2 6 2 2 5" xfId="6089"/>
    <cellStyle name="Currency 3 2 6 2 3" xfId="1188"/>
    <cellStyle name="Currency 3 2 6 2 3 2" xfId="2754"/>
    <cellStyle name="Currency 3 2 6 2 3 3" xfId="4320"/>
    <cellStyle name="Currency 3 2 6 2 3 4" xfId="6480"/>
    <cellStyle name="Currency 3 2 6 2 4" xfId="1972"/>
    <cellStyle name="Currency 3 2 6 2 5" xfId="3539"/>
    <cellStyle name="Currency 3 2 6 2 6" xfId="5308"/>
    <cellStyle name="Currency 3 2 6 2 7" xfId="5699"/>
    <cellStyle name="Currency 3 2 6 3" xfId="599"/>
    <cellStyle name="Currency 3 2 6 3 2" xfId="1384"/>
    <cellStyle name="Currency 3 2 6 3 2 2" xfId="2950"/>
    <cellStyle name="Currency 3 2 6 3 2 3" xfId="4516"/>
    <cellStyle name="Currency 3 2 6 3 2 4" xfId="6676"/>
    <cellStyle name="Currency 3 2 6 3 3" xfId="2168"/>
    <cellStyle name="Currency 3 2 6 3 4" xfId="3735"/>
    <cellStyle name="Currency 3 2 6 3 5" xfId="5895"/>
    <cellStyle name="Currency 3 2 6 4" xfId="994"/>
    <cellStyle name="Currency 3 2 6 4 2" xfId="2560"/>
    <cellStyle name="Currency 3 2 6 4 3" xfId="4126"/>
    <cellStyle name="Currency 3 2 6 4 4" xfId="6286"/>
    <cellStyle name="Currency 3 2 6 5" xfId="1778"/>
    <cellStyle name="Currency 3 2 6 6" xfId="3345"/>
    <cellStyle name="Currency 3 2 6 7" xfId="5115"/>
    <cellStyle name="Currency 3 2 6 8" xfId="5505"/>
    <cellStyle name="Currency 3 2 7" xfId="256"/>
    <cellStyle name="Currency 3 2 7 2" xfId="626"/>
    <cellStyle name="Currency 3 2 7 2 2" xfId="1411"/>
    <cellStyle name="Currency 3 2 7 2 2 2" xfId="2977"/>
    <cellStyle name="Currency 3 2 7 2 2 3" xfId="4543"/>
    <cellStyle name="Currency 3 2 7 2 2 4" xfId="6703"/>
    <cellStyle name="Currency 3 2 7 2 3" xfId="2195"/>
    <cellStyle name="Currency 3 2 7 2 4" xfId="3762"/>
    <cellStyle name="Currency 3 2 7 2 5" xfId="5922"/>
    <cellStyle name="Currency 3 2 7 3" xfId="1021"/>
    <cellStyle name="Currency 3 2 7 3 2" xfId="2587"/>
    <cellStyle name="Currency 3 2 7 3 3" xfId="4153"/>
    <cellStyle name="Currency 3 2 7 3 4" xfId="6313"/>
    <cellStyle name="Currency 3 2 7 4" xfId="1805"/>
    <cellStyle name="Currency 3 2 7 5" xfId="3372"/>
    <cellStyle name="Currency 3 2 7 6" xfId="5141"/>
    <cellStyle name="Currency 3 2 7 7" xfId="5532"/>
    <cellStyle name="Currency 3 2 8" xfId="61"/>
    <cellStyle name="Currency 3 2 8 2" xfId="1217"/>
    <cellStyle name="Currency 3 2 8 2 2" xfId="2783"/>
    <cellStyle name="Currency 3 2 8 2 3" xfId="4349"/>
    <cellStyle name="Currency 3 2 8 2 4" xfId="6509"/>
    <cellStyle name="Currency 3 2 8 3" xfId="2001"/>
    <cellStyle name="Currency 3 2 8 4" xfId="3568"/>
    <cellStyle name="Currency 3 2 8 5" xfId="4948"/>
    <cellStyle name="Currency 3 2 8 6" xfId="5728"/>
    <cellStyle name="Currency 3 2 9" xfId="827"/>
    <cellStyle name="Currency 3 2 9 2" xfId="2393"/>
    <cellStyle name="Currency 3 2 9 3" xfId="3959"/>
    <cellStyle name="Currency 3 2 9 4" xfId="6119"/>
    <cellStyle name="Currency 3 3" xfId="72"/>
    <cellStyle name="Currency 3 3 2" xfId="146"/>
    <cellStyle name="Currency 3 3 2 2" xfId="341"/>
    <cellStyle name="Currency 3 3 2 2 2" xfId="711"/>
    <cellStyle name="Currency 3 3 2 2 2 2" xfId="1496"/>
    <cellStyle name="Currency 3 3 2 2 2 2 2" xfId="3062"/>
    <cellStyle name="Currency 3 3 2 2 2 2 3" xfId="4628"/>
    <cellStyle name="Currency 3 3 2 2 2 2 4" xfId="6788"/>
    <cellStyle name="Currency 3 3 2 2 2 3" xfId="2280"/>
    <cellStyle name="Currency 3 3 2 2 2 4" xfId="3847"/>
    <cellStyle name="Currency 3 3 2 2 2 5" xfId="6007"/>
    <cellStyle name="Currency 3 3 2 2 3" xfId="1106"/>
    <cellStyle name="Currency 3 3 2 2 3 2" xfId="2672"/>
    <cellStyle name="Currency 3 3 2 2 3 3" xfId="4238"/>
    <cellStyle name="Currency 3 3 2 2 3 4" xfId="6398"/>
    <cellStyle name="Currency 3 3 2 2 4" xfId="1890"/>
    <cellStyle name="Currency 3 3 2 2 5" xfId="3457"/>
    <cellStyle name="Currency 3 3 2 2 6" xfId="5226"/>
    <cellStyle name="Currency 3 3 2 2 7" xfId="5617"/>
    <cellStyle name="Currency 3 3 2 3" xfId="517"/>
    <cellStyle name="Currency 3 3 2 3 2" xfId="1302"/>
    <cellStyle name="Currency 3 3 2 3 2 2" xfId="2868"/>
    <cellStyle name="Currency 3 3 2 3 2 3" xfId="4434"/>
    <cellStyle name="Currency 3 3 2 3 2 4" xfId="6594"/>
    <cellStyle name="Currency 3 3 2 3 3" xfId="2086"/>
    <cellStyle name="Currency 3 3 2 3 4" xfId="3653"/>
    <cellStyle name="Currency 3 3 2 3 5" xfId="5813"/>
    <cellStyle name="Currency 3 3 2 4" xfId="912"/>
    <cellStyle name="Currency 3 3 2 4 2" xfId="2478"/>
    <cellStyle name="Currency 3 3 2 4 3" xfId="4044"/>
    <cellStyle name="Currency 3 3 2 4 4" xfId="6204"/>
    <cellStyle name="Currency 3 3 2 5" xfId="1696"/>
    <cellStyle name="Currency 3 3 2 6" xfId="3265"/>
    <cellStyle name="Currency 3 3 2 7" xfId="5033"/>
    <cellStyle name="Currency 3 3 2 8" xfId="5423"/>
    <cellStyle name="Currency 3 3 3" xfId="267"/>
    <cellStyle name="Currency 3 3 3 2" xfId="637"/>
    <cellStyle name="Currency 3 3 3 2 2" xfId="1422"/>
    <cellStyle name="Currency 3 3 3 2 2 2" xfId="2988"/>
    <cellStyle name="Currency 3 3 3 2 2 3" xfId="4554"/>
    <cellStyle name="Currency 3 3 3 2 2 4" xfId="6714"/>
    <cellStyle name="Currency 3 3 3 2 3" xfId="2206"/>
    <cellStyle name="Currency 3 3 3 2 4" xfId="3773"/>
    <cellStyle name="Currency 3 3 3 2 5" xfId="5933"/>
    <cellStyle name="Currency 3 3 3 3" xfId="1032"/>
    <cellStyle name="Currency 3 3 3 3 2" xfId="2598"/>
    <cellStyle name="Currency 3 3 3 3 3" xfId="4164"/>
    <cellStyle name="Currency 3 3 3 3 4" xfId="6324"/>
    <cellStyle name="Currency 3 3 3 4" xfId="1816"/>
    <cellStyle name="Currency 3 3 3 5" xfId="3383"/>
    <cellStyle name="Currency 3 3 3 6" xfId="5152"/>
    <cellStyle name="Currency 3 3 3 7" xfId="5543"/>
    <cellStyle name="Currency 3 3 4" xfId="444"/>
    <cellStyle name="Currency 3 3 4 2" xfId="1228"/>
    <cellStyle name="Currency 3 3 4 2 2" xfId="2794"/>
    <cellStyle name="Currency 3 3 4 2 3" xfId="4360"/>
    <cellStyle name="Currency 3 3 4 2 4" xfId="6520"/>
    <cellStyle name="Currency 3 3 4 3" xfId="2012"/>
    <cellStyle name="Currency 3 3 4 4" xfId="3579"/>
    <cellStyle name="Currency 3 3 4 5" xfId="5739"/>
    <cellStyle name="Currency 3 3 5" xfId="838"/>
    <cellStyle name="Currency 3 3 5 2" xfId="2404"/>
    <cellStyle name="Currency 3 3 5 3" xfId="3970"/>
    <cellStyle name="Currency 3 3 5 4" xfId="6130"/>
    <cellStyle name="Currency 3 3 6" xfId="1622"/>
    <cellStyle name="Currency 3 3 7" xfId="3185"/>
    <cellStyle name="Currency 3 3 8" xfId="4959"/>
    <cellStyle name="Currency 3 3 9" xfId="5349"/>
    <cellStyle name="Currency 3 4" xfId="96"/>
    <cellStyle name="Currency 3 4 2" xfId="170"/>
    <cellStyle name="Currency 3 4 2 2" xfId="365"/>
    <cellStyle name="Currency 3 4 2 2 2" xfId="735"/>
    <cellStyle name="Currency 3 4 2 2 2 2" xfId="1520"/>
    <cellStyle name="Currency 3 4 2 2 2 2 2" xfId="3086"/>
    <cellStyle name="Currency 3 4 2 2 2 2 3" xfId="4652"/>
    <cellStyle name="Currency 3 4 2 2 2 2 4" xfId="6812"/>
    <cellStyle name="Currency 3 4 2 2 2 3" xfId="2304"/>
    <cellStyle name="Currency 3 4 2 2 2 4" xfId="3871"/>
    <cellStyle name="Currency 3 4 2 2 2 5" xfId="6031"/>
    <cellStyle name="Currency 3 4 2 2 3" xfId="1130"/>
    <cellStyle name="Currency 3 4 2 2 3 2" xfId="2696"/>
    <cellStyle name="Currency 3 4 2 2 3 3" xfId="4262"/>
    <cellStyle name="Currency 3 4 2 2 3 4" xfId="6422"/>
    <cellStyle name="Currency 3 4 2 2 4" xfId="1914"/>
    <cellStyle name="Currency 3 4 2 2 5" xfId="3481"/>
    <cellStyle name="Currency 3 4 2 2 6" xfId="5250"/>
    <cellStyle name="Currency 3 4 2 2 7" xfId="5641"/>
    <cellStyle name="Currency 3 4 2 3" xfId="541"/>
    <cellStyle name="Currency 3 4 2 3 2" xfId="1326"/>
    <cellStyle name="Currency 3 4 2 3 2 2" xfId="2892"/>
    <cellStyle name="Currency 3 4 2 3 2 3" xfId="4458"/>
    <cellStyle name="Currency 3 4 2 3 2 4" xfId="6618"/>
    <cellStyle name="Currency 3 4 2 3 3" xfId="2110"/>
    <cellStyle name="Currency 3 4 2 3 4" xfId="3677"/>
    <cellStyle name="Currency 3 4 2 3 5" xfId="5837"/>
    <cellStyle name="Currency 3 4 2 4" xfId="936"/>
    <cellStyle name="Currency 3 4 2 4 2" xfId="2502"/>
    <cellStyle name="Currency 3 4 2 4 3" xfId="4068"/>
    <cellStyle name="Currency 3 4 2 4 4" xfId="6228"/>
    <cellStyle name="Currency 3 4 2 5" xfId="1720"/>
    <cellStyle name="Currency 3 4 2 6" xfId="3287"/>
    <cellStyle name="Currency 3 4 2 7" xfId="5057"/>
    <cellStyle name="Currency 3 4 2 8" xfId="5447"/>
    <cellStyle name="Currency 3 4 3" xfId="291"/>
    <cellStyle name="Currency 3 4 3 2" xfId="661"/>
    <cellStyle name="Currency 3 4 3 2 2" xfId="1446"/>
    <cellStyle name="Currency 3 4 3 2 2 2" xfId="3012"/>
    <cellStyle name="Currency 3 4 3 2 2 3" xfId="4578"/>
    <cellStyle name="Currency 3 4 3 2 2 4" xfId="6738"/>
    <cellStyle name="Currency 3 4 3 2 3" xfId="2230"/>
    <cellStyle name="Currency 3 4 3 2 4" xfId="3797"/>
    <cellStyle name="Currency 3 4 3 2 5" xfId="5957"/>
    <cellStyle name="Currency 3 4 3 3" xfId="1056"/>
    <cellStyle name="Currency 3 4 3 3 2" xfId="2622"/>
    <cellStyle name="Currency 3 4 3 3 3" xfId="4188"/>
    <cellStyle name="Currency 3 4 3 3 4" xfId="6348"/>
    <cellStyle name="Currency 3 4 3 4" xfId="1840"/>
    <cellStyle name="Currency 3 4 3 5" xfId="3407"/>
    <cellStyle name="Currency 3 4 3 6" xfId="5176"/>
    <cellStyle name="Currency 3 4 3 7" xfId="5567"/>
    <cellStyle name="Currency 3 4 4" xfId="468"/>
    <cellStyle name="Currency 3 4 4 2" xfId="1252"/>
    <cellStyle name="Currency 3 4 4 2 2" xfId="2818"/>
    <cellStyle name="Currency 3 4 4 2 3" xfId="4384"/>
    <cellStyle name="Currency 3 4 4 2 4" xfId="6544"/>
    <cellStyle name="Currency 3 4 4 3" xfId="2036"/>
    <cellStyle name="Currency 3 4 4 4" xfId="3603"/>
    <cellStyle name="Currency 3 4 4 5" xfId="5763"/>
    <cellStyle name="Currency 3 4 5" xfId="862"/>
    <cellStyle name="Currency 3 4 5 2" xfId="2428"/>
    <cellStyle name="Currency 3 4 5 3" xfId="3994"/>
    <cellStyle name="Currency 3 4 5 4" xfId="6154"/>
    <cellStyle name="Currency 3 4 6" xfId="1646"/>
    <cellStyle name="Currency 3 4 7" xfId="3209"/>
    <cellStyle name="Currency 3 4 8" xfId="4983"/>
    <cellStyle name="Currency 3 4 9" xfId="5373"/>
    <cellStyle name="Currency 3 5" xfId="122"/>
    <cellStyle name="Currency 3 5 2" xfId="317"/>
    <cellStyle name="Currency 3 5 2 2" xfId="687"/>
    <cellStyle name="Currency 3 5 2 2 2" xfId="1472"/>
    <cellStyle name="Currency 3 5 2 2 2 2" xfId="3038"/>
    <cellStyle name="Currency 3 5 2 2 2 3" xfId="4604"/>
    <cellStyle name="Currency 3 5 2 2 2 4" xfId="6764"/>
    <cellStyle name="Currency 3 5 2 2 3" xfId="2256"/>
    <cellStyle name="Currency 3 5 2 2 4" xfId="3823"/>
    <cellStyle name="Currency 3 5 2 2 5" xfId="5983"/>
    <cellStyle name="Currency 3 5 2 3" xfId="1082"/>
    <cellStyle name="Currency 3 5 2 3 2" xfId="2648"/>
    <cellStyle name="Currency 3 5 2 3 3" xfId="4214"/>
    <cellStyle name="Currency 3 5 2 3 4" xfId="6374"/>
    <cellStyle name="Currency 3 5 2 4" xfId="1866"/>
    <cellStyle name="Currency 3 5 2 5" xfId="3433"/>
    <cellStyle name="Currency 3 5 2 6" xfId="5202"/>
    <cellStyle name="Currency 3 5 2 7" xfId="5593"/>
    <cellStyle name="Currency 3 5 3" xfId="493"/>
    <cellStyle name="Currency 3 5 3 2" xfId="1278"/>
    <cellStyle name="Currency 3 5 3 2 2" xfId="2844"/>
    <cellStyle name="Currency 3 5 3 2 3" xfId="4410"/>
    <cellStyle name="Currency 3 5 3 2 4" xfId="6570"/>
    <cellStyle name="Currency 3 5 3 3" xfId="2062"/>
    <cellStyle name="Currency 3 5 3 4" xfId="3629"/>
    <cellStyle name="Currency 3 5 3 5" xfId="5789"/>
    <cellStyle name="Currency 3 5 4" xfId="888"/>
    <cellStyle name="Currency 3 5 4 2" xfId="2454"/>
    <cellStyle name="Currency 3 5 4 3" xfId="4020"/>
    <cellStyle name="Currency 3 5 4 4" xfId="6180"/>
    <cellStyle name="Currency 3 5 5" xfId="1672"/>
    <cellStyle name="Currency 3 5 6" xfId="3241"/>
    <cellStyle name="Currency 3 5 7" xfId="5009"/>
    <cellStyle name="Currency 3 5 8" xfId="5399"/>
    <cellStyle name="Currency 3 6" xfId="196"/>
    <cellStyle name="Currency 3 6 2" xfId="389"/>
    <cellStyle name="Currency 3 6 2 2" xfId="759"/>
    <cellStyle name="Currency 3 6 2 2 2" xfId="1544"/>
    <cellStyle name="Currency 3 6 2 2 2 2" xfId="3110"/>
    <cellStyle name="Currency 3 6 2 2 2 3" xfId="4676"/>
    <cellStyle name="Currency 3 6 2 2 2 4" xfId="6836"/>
    <cellStyle name="Currency 3 6 2 2 3" xfId="2328"/>
    <cellStyle name="Currency 3 6 2 2 4" xfId="3895"/>
    <cellStyle name="Currency 3 6 2 2 5" xfId="6055"/>
    <cellStyle name="Currency 3 6 2 3" xfId="1154"/>
    <cellStyle name="Currency 3 6 2 3 2" xfId="2720"/>
    <cellStyle name="Currency 3 6 2 3 3" xfId="4286"/>
    <cellStyle name="Currency 3 6 2 3 4" xfId="6446"/>
    <cellStyle name="Currency 3 6 2 4" xfId="1938"/>
    <cellStyle name="Currency 3 6 2 5" xfId="3505"/>
    <cellStyle name="Currency 3 6 2 6" xfId="5274"/>
    <cellStyle name="Currency 3 6 2 7" xfId="5665"/>
    <cellStyle name="Currency 3 6 3" xfId="565"/>
    <cellStyle name="Currency 3 6 3 2" xfId="1350"/>
    <cellStyle name="Currency 3 6 3 2 2" xfId="2916"/>
    <cellStyle name="Currency 3 6 3 2 3" xfId="4482"/>
    <cellStyle name="Currency 3 6 3 2 4" xfId="6642"/>
    <cellStyle name="Currency 3 6 3 3" xfId="2134"/>
    <cellStyle name="Currency 3 6 3 4" xfId="3701"/>
    <cellStyle name="Currency 3 6 3 5" xfId="5861"/>
    <cellStyle name="Currency 3 6 4" xfId="960"/>
    <cellStyle name="Currency 3 6 4 2" xfId="2526"/>
    <cellStyle name="Currency 3 6 4 3" xfId="4092"/>
    <cellStyle name="Currency 3 6 4 4" xfId="6252"/>
    <cellStyle name="Currency 3 6 5" xfId="1744"/>
    <cellStyle name="Currency 3 6 6" xfId="3311"/>
    <cellStyle name="Currency 3 6 7" xfId="5081"/>
    <cellStyle name="Currency 3 6 8" xfId="5471"/>
    <cellStyle name="Currency 3 7" xfId="220"/>
    <cellStyle name="Currency 3 7 2" xfId="413"/>
    <cellStyle name="Currency 3 7 2 2" xfId="783"/>
    <cellStyle name="Currency 3 7 2 2 2" xfId="1568"/>
    <cellStyle name="Currency 3 7 2 2 2 2" xfId="3134"/>
    <cellStyle name="Currency 3 7 2 2 2 3" xfId="4700"/>
    <cellStyle name="Currency 3 7 2 2 2 4" xfId="6860"/>
    <cellStyle name="Currency 3 7 2 2 3" xfId="2352"/>
    <cellStyle name="Currency 3 7 2 2 4" xfId="3919"/>
    <cellStyle name="Currency 3 7 2 2 5" xfId="6079"/>
    <cellStyle name="Currency 3 7 2 3" xfId="1178"/>
    <cellStyle name="Currency 3 7 2 3 2" xfId="2744"/>
    <cellStyle name="Currency 3 7 2 3 3" xfId="4310"/>
    <cellStyle name="Currency 3 7 2 3 4" xfId="6470"/>
    <cellStyle name="Currency 3 7 2 4" xfId="1962"/>
    <cellStyle name="Currency 3 7 2 5" xfId="3529"/>
    <cellStyle name="Currency 3 7 2 6" xfId="5298"/>
    <cellStyle name="Currency 3 7 2 7" xfId="5689"/>
    <cellStyle name="Currency 3 7 3" xfId="589"/>
    <cellStyle name="Currency 3 7 3 2" xfId="1374"/>
    <cellStyle name="Currency 3 7 3 2 2" xfId="2940"/>
    <cellStyle name="Currency 3 7 3 2 3" xfId="4506"/>
    <cellStyle name="Currency 3 7 3 2 4" xfId="6666"/>
    <cellStyle name="Currency 3 7 3 3" xfId="2158"/>
    <cellStyle name="Currency 3 7 3 4" xfId="3725"/>
    <cellStyle name="Currency 3 7 3 5" xfId="5885"/>
    <cellStyle name="Currency 3 7 4" xfId="984"/>
    <cellStyle name="Currency 3 7 4 2" xfId="2550"/>
    <cellStyle name="Currency 3 7 4 3" xfId="4116"/>
    <cellStyle name="Currency 3 7 4 4" xfId="6276"/>
    <cellStyle name="Currency 3 7 5" xfId="1768"/>
    <cellStyle name="Currency 3 7 6" xfId="3335"/>
    <cellStyle name="Currency 3 7 7" xfId="5105"/>
    <cellStyle name="Currency 3 7 8" xfId="5495"/>
    <cellStyle name="Currency 3 8" xfId="243"/>
    <cellStyle name="Currency 3 8 2" xfId="613"/>
    <cellStyle name="Currency 3 8 2 2" xfId="1398"/>
    <cellStyle name="Currency 3 8 2 2 2" xfId="2964"/>
    <cellStyle name="Currency 3 8 2 2 3" xfId="4530"/>
    <cellStyle name="Currency 3 8 2 2 4" xfId="6690"/>
    <cellStyle name="Currency 3 8 2 3" xfId="2182"/>
    <cellStyle name="Currency 3 8 2 4" xfId="3749"/>
    <cellStyle name="Currency 3 8 2 5" xfId="5909"/>
    <cellStyle name="Currency 3 8 3" xfId="1008"/>
    <cellStyle name="Currency 3 8 3 2" xfId="2574"/>
    <cellStyle name="Currency 3 8 3 3" xfId="4140"/>
    <cellStyle name="Currency 3 8 3 4" xfId="6300"/>
    <cellStyle name="Currency 3 8 4" xfId="1792"/>
    <cellStyle name="Currency 3 8 5" xfId="3359"/>
    <cellStyle name="Currency 3 8 6" xfId="5128"/>
    <cellStyle name="Currency 3 8 7" xfId="5519"/>
    <cellStyle name="Currency 3 9" xfId="48"/>
    <cellStyle name="Currency 3 9 2" xfId="1204"/>
    <cellStyle name="Currency 3 9 2 2" xfId="2770"/>
    <cellStyle name="Currency 3 9 2 3" xfId="4336"/>
    <cellStyle name="Currency 3 9 2 4" xfId="6496"/>
    <cellStyle name="Currency 3 9 3" xfId="1988"/>
    <cellStyle name="Currency 3 9 4" xfId="3555"/>
    <cellStyle name="Currency 3 9 5" xfId="4935"/>
    <cellStyle name="Currency 3 9 6" xfId="5715"/>
    <cellStyle name="Currency 4" xfId="24"/>
    <cellStyle name="Currency 4 10" xfId="1598"/>
    <cellStyle name="Currency 4 10 2" xfId="4805"/>
    <cellStyle name="Currency 4 11" xfId="4734"/>
    <cellStyle name="Currency 4 12" xfId="3165"/>
    <cellStyle name="Currency 4 13" xfId="4915"/>
    <cellStyle name="Currency 4 14" xfId="5328"/>
    <cellStyle name="Currency 4 2" xfId="76"/>
    <cellStyle name="Currency 4 2 2" xfId="150"/>
    <cellStyle name="Currency 4 2 2 2" xfId="345"/>
    <cellStyle name="Currency 4 2 2 2 2" xfId="715"/>
    <cellStyle name="Currency 4 2 2 2 2 2" xfId="1500"/>
    <cellStyle name="Currency 4 2 2 2 2 2 2" xfId="3066"/>
    <cellStyle name="Currency 4 2 2 2 2 2 3" xfId="4632"/>
    <cellStyle name="Currency 4 2 2 2 2 2 4" xfId="6792"/>
    <cellStyle name="Currency 4 2 2 2 2 3" xfId="2284"/>
    <cellStyle name="Currency 4 2 2 2 2 4" xfId="3851"/>
    <cellStyle name="Currency 4 2 2 2 2 5" xfId="6011"/>
    <cellStyle name="Currency 4 2 2 2 3" xfId="1110"/>
    <cellStyle name="Currency 4 2 2 2 3 2" xfId="2676"/>
    <cellStyle name="Currency 4 2 2 2 3 3" xfId="4242"/>
    <cellStyle name="Currency 4 2 2 2 3 4" xfId="6402"/>
    <cellStyle name="Currency 4 2 2 2 4" xfId="1894"/>
    <cellStyle name="Currency 4 2 2 2 5" xfId="3461"/>
    <cellStyle name="Currency 4 2 2 2 6" xfId="5230"/>
    <cellStyle name="Currency 4 2 2 2 7" xfId="5621"/>
    <cellStyle name="Currency 4 2 2 3" xfId="521"/>
    <cellStyle name="Currency 4 2 2 3 2" xfId="1306"/>
    <cellStyle name="Currency 4 2 2 3 2 2" xfId="2872"/>
    <cellStyle name="Currency 4 2 2 3 2 3" xfId="4438"/>
    <cellStyle name="Currency 4 2 2 3 2 4" xfId="6598"/>
    <cellStyle name="Currency 4 2 2 3 3" xfId="2090"/>
    <cellStyle name="Currency 4 2 2 3 4" xfId="3657"/>
    <cellStyle name="Currency 4 2 2 3 5" xfId="5817"/>
    <cellStyle name="Currency 4 2 2 4" xfId="916"/>
    <cellStyle name="Currency 4 2 2 4 2" xfId="2482"/>
    <cellStyle name="Currency 4 2 2 4 3" xfId="4048"/>
    <cellStyle name="Currency 4 2 2 4 4" xfId="6208"/>
    <cellStyle name="Currency 4 2 2 5" xfId="1700"/>
    <cellStyle name="Currency 4 2 2 6" xfId="3269"/>
    <cellStyle name="Currency 4 2 2 7" xfId="5037"/>
    <cellStyle name="Currency 4 2 2 8" xfId="5427"/>
    <cellStyle name="Currency 4 2 3" xfId="271"/>
    <cellStyle name="Currency 4 2 3 2" xfId="641"/>
    <cellStyle name="Currency 4 2 3 2 2" xfId="1426"/>
    <cellStyle name="Currency 4 2 3 2 2 2" xfId="2992"/>
    <cellStyle name="Currency 4 2 3 2 2 3" xfId="4558"/>
    <cellStyle name="Currency 4 2 3 2 2 4" xfId="6718"/>
    <cellStyle name="Currency 4 2 3 2 3" xfId="2210"/>
    <cellStyle name="Currency 4 2 3 2 4" xfId="3777"/>
    <cellStyle name="Currency 4 2 3 2 5" xfId="5937"/>
    <cellStyle name="Currency 4 2 3 3" xfId="1036"/>
    <cellStyle name="Currency 4 2 3 3 2" xfId="2602"/>
    <cellStyle name="Currency 4 2 3 3 3" xfId="4168"/>
    <cellStyle name="Currency 4 2 3 3 4" xfId="6328"/>
    <cellStyle name="Currency 4 2 3 4" xfId="1820"/>
    <cellStyle name="Currency 4 2 3 5" xfId="3387"/>
    <cellStyle name="Currency 4 2 3 6" xfId="5156"/>
    <cellStyle name="Currency 4 2 3 7" xfId="5547"/>
    <cellStyle name="Currency 4 2 4" xfId="448"/>
    <cellStyle name="Currency 4 2 4 2" xfId="1232"/>
    <cellStyle name="Currency 4 2 4 2 2" xfId="2798"/>
    <cellStyle name="Currency 4 2 4 2 3" xfId="4364"/>
    <cellStyle name="Currency 4 2 4 2 4" xfId="6524"/>
    <cellStyle name="Currency 4 2 4 3" xfId="2016"/>
    <cellStyle name="Currency 4 2 4 4" xfId="3583"/>
    <cellStyle name="Currency 4 2 4 5" xfId="5743"/>
    <cellStyle name="Currency 4 2 5" xfId="842"/>
    <cellStyle name="Currency 4 2 5 2" xfId="2408"/>
    <cellStyle name="Currency 4 2 5 3" xfId="3974"/>
    <cellStyle name="Currency 4 2 5 4" xfId="6134"/>
    <cellStyle name="Currency 4 2 6" xfId="1626"/>
    <cellStyle name="Currency 4 2 7" xfId="3189"/>
    <cellStyle name="Currency 4 2 8" xfId="4963"/>
    <cellStyle name="Currency 4 2 9" xfId="5353"/>
    <cellStyle name="Currency 4 3" xfId="100"/>
    <cellStyle name="Currency 4 3 2" xfId="174"/>
    <cellStyle name="Currency 4 3 2 2" xfId="369"/>
    <cellStyle name="Currency 4 3 2 2 2" xfId="739"/>
    <cellStyle name="Currency 4 3 2 2 2 2" xfId="1524"/>
    <cellStyle name="Currency 4 3 2 2 2 2 2" xfId="3090"/>
    <cellStyle name="Currency 4 3 2 2 2 2 3" xfId="4656"/>
    <cellStyle name="Currency 4 3 2 2 2 2 4" xfId="6816"/>
    <cellStyle name="Currency 4 3 2 2 2 3" xfId="2308"/>
    <cellStyle name="Currency 4 3 2 2 2 4" xfId="3875"/>
    <cellStyle name="Currency 4 3 2 2 2 5" xfId="6035"/>
    <cellStyle name="Currency 4 3 2 2 3" xfId="1134"/>
    <cellStyle name="Currency 4 3 2 2 3 2" xfId="2700"/>
    <cellStyle name="Currency 4 3 2 2 3 3" xfId="4266"/>
    <cellStyle name="Currency 4 3 2 2 3 4" xfId="6426"/>
    <cellStyle name="Currency 4 3 2 2 4" xfId="1918"/>
    <cellStyle name="Currency 4 3 2 2 5" xfId="3485"/>
    <cellStyle name="Currency 4 3 2 2 6" xfId="5254"/>
    <cellStyle name="Currency 4 3 2 2 7" xfId="5645"/>
    <cellStyle name="Currency 4 3 2 3" xfId="545"/>
    <cellStyle name="Currency 4 3 2 3 2" xfId="1330"/>
    <cellStyle name="Currency 4 3 2 3 2 2" xfId="2896"/>
    <cellStyle name="Currency 4 3 2 3 2 3" xfId="4462"/>
    <cellStyle name="Currency 4 3 2 3 2 4" xfId="6622"/>
    <cellStyle name="Currency 4 3 2 3 3" xfId="2114"/>
    <cellStyle name="Currency 4 3 2 3 4" xfId="3681"/>
    <cellStyle name="Currency 4 3 2 3 5" xfId="5841"/>
    <cellStyle name="Currency 4 3 2 4" xfId="940"/>
    <cellStyle name="Currency 4 3 2 4 2" xfId="2506"/>
    <cellStyle name="Currency 4 3 2 4 3" xfId="4072"/>
    <cellStyle name="Currency 4 3 2 4 4" xfId="6232"/>
    <cellStyle name="Currency 4 3 2 5" xfId="1724"/>
    <cellStyle name="Currency 4 3 2 6" xfId="3291"/>
    <cellStyle name="Currency 4 3 2 7" xfId="5061"/>
    <cellStyle name="Currency 4 3 2 8" xfId="5451"/>
    <cellStyle name="Currency 4 3 3" xfId="295"/>
    <cellStyle name="Currency 4 3 3 2" xfId="665"/>
    <cellStyle name="Currency 4 3 3 2 2" xfId="1450"/>
    <cellStyle name="Currency 4 3 3 2 2 2" xfId="3016"/>
    <cellStyle name="Currency 4 3 3 2 2 3" xfId="4582"/>
    <cellStyle name="Currency 4 3 3 2 2 4" xfId="6742"/>
    <cellStyle name="Currency 4 3 3 2 3" xfId="2234"/>
    <cellStyle name="Currency 4 3 3 2 4" xfId="3801"/>
    <cellStyle name="Currency 4 3 3 2 5" xfId="5961"/>
    <cellStyle name="Currency 4 3 3 3" xfId="1060"/>
    <cellStyle name="Currency 4 3 3 3 2" xfId="2626"/>
    <cellStyle name="Currency 4 3 3 3 3" xfId="4192"/>
    <cellStyle name="Currency 4 3 3 3 4" xfId="6352"/>
    <cellStyle name="Currency 4 3 3 4" xfId="1844"/>
    <cellStyle name="Currency 4 3 3 5" xfId="3411"/>
    <cellStyle name="Currency 4 3 3 6" xfId="5180"/>
    <cellStyle name="Currency 4 3 3 7" xfId="5571"/>
    <cellStyle name="Currency 4 3 4" xfId="472"/>
    <cellStyle name="Currency 4 3 4 2" xfId="1256"/>
    <cellStyle name="Currency 4 3 4 2 2" xfId="2822"/>
    <cellStyle name="Currency 4 3 4 2 3" xfId="4388"/>
    <cellStyle name="Currency 4 3 4 2 4" xfId="6548"/>
    <cellStyle name="Currency 4 3 4 3" xfId="2040"/>
    <cellStyle name="Currency 4 3 4 4" xfId="3607"/>
    <cellStyle name="Currency 4 3 4 5" xfId="5767"/>
    <cellStyle name="Currency 4 3 5" xfId="866"/>
    <cellStyle name="Currency 4 3 5 2" xfId="2432"/>
    <cellStyle name="Currency 4 3 5 3" xfId="3998"/>
    <cellStyle name="Currency 4 3 5 4" xfId="6158"/>
    <cellStyle name="Currency 4 3 6" xfId="1650"/>
    <cellStyle name="Currency 4 3 7" xfId="3213"/>
    <cellStyle name="Currency 4 3 8" xfId="4987"/>
    <cellStyle name="Currency 4 3 9" xfId="5377"/>
    <cellStyle name="Currency 4 4" xfId="126"/>
    <cellStyle name="Currency 4 4 2" xfId="321"/>
    <cellStyle name="Currency 4 4 2 2" xfId="691"/>
    <cellStyle name="Currency 4 4 2 2 2" xfId="1476"/>
    <cellStyle name="Currency 4 4 2 2 2 2" xfId="3042"/>
    <cellStyle name="Currency 4 4 2 2 2 3" xfId="4608"/>
    <cellStyle name="Currency 4 4 2 2 2 4" xfId="6768"/>
    <cellStyle name="Currency 4 4 2 2 3" xfId="2260"/>
    <cellStyle name="Currency 4 4 2 2 4" xfId="3827"/>
    <cellStyle name="Currency 4 4 2 2 5" xfId="5987"/>
    <cellStyle name="Currency 4 4 2 3" xfId="1086"/>
    <cellStyle name="Currency 4 4 2 3 2" xfId="2652"/>
    <cellStyle name="Currency 4 4 2 3 3" xfId="4218"/>
    <cellStyle name="Currency 4 4 2 3 4" xfId="6378"/>
    <cellStyle name="Currency 4 4 2 4" xfId="1870"/>
    <cellStyle name="Currency 4 4 2 5" xfId="3437"/>
    <cellStyle name="Currency 4 4 2 6" xfId="5206"/>
    <cellStyle name="Currency 4 4 2 7" xfId="5597"/>
    <cellStyle name="Currency 4 4 3" xfId="497"/>
    <cellStyle name="Currency 4 4 3 2" xfId="1282"/>
    <cellStyle name="Currency 4 4 3 2 2" xfId="2848"/>
    <cellStyle name="Currency 4 4 3 2 3" xfId="4414"/>
    <cellStyle name="Currency 4 4 3 2 4" xfId="6574"/>
    <cellStyle name="Currency 4 4 3 3" xfId="2066"/>
    <cellStyle name="Currency 4 4 3 4" xfId="3633"/>
    <cellStyle name="Currency 4 4 3 5" xfId="5793"/>
    <cellStyle name="Currency 4 4 4" xfId="892"/>
    <cellStyle name="Currency 4 4 4 2" xfId="2458"/>
    <cellStyle name="Currency 4 4 4 3" xfId="4024"/>
    <cellStyle name="Currency 4 4 4 4" xfId="6184"/>
    <cellStyle name="Currency 4 4 5" xfId="1676"/>
    <cellStyle name="Currency 4 4 6" xfId="3245"/>
    <cellStyle name="Currency 4 4 7" xfId="5013"/>
    <cellStyle name="Currency 4 4 8" xfId="5403"/>
    <cellStyle name="Currency 4 5" xfId="200"/>
    <cellStyle name="Currency 4 5 2" xfId="393"/>
    <cellStyle name="Currency 4 5 2 2" xfId="763"/>
    <cellStyle name="Currency 4 5 2 2 2" xfId="1548"/>
    <cellStyle name="Currency 4 5 2 2 2 2" xfId="3114"/>
    <cellStyle name="Currency 4 5 2 2 2 3" xfId="4680"/>
    <cellStyle name="Currency 4 5 2 2 2 4" xfId="6840"/>
    <cellStyle name="Currency 4 5 2 2 3" xfId="2332"/>
    <cellStyle name="Currency 4 5 2 2 4" xfId="3899"/>
    <cellStyle name="Currency 4 5 2 2 5" xfId="6059"/>
    <cellStyle name="Currency 4 5 2 3" xfId="1158"/>
    <cellStyle name="Currency 4 5 2 3 2" xfId="2724"/>
    <cellStyle name="Currency 4 5 2 3 3" xfId="4290"/>
    <cellStyle name="Currency 4 5 2 3 4" xfId="6450"/>
    <cellStyle name="Currency 4 5 2 4" xfId="1942"/>
    <cellStyle name="Currency 4 5 2 5" xfId="3509"/>
    <cellStyle name="Currency 4 5 2 6" xfId="5278"/>
    <cellStyle name="Currency 4 5 2 7" xfId="5669"/>
    <cellStyle name="Currency 4 5 3" xfId="569"/>
    <cellStyle name="Currency 4 5 3 2" xfId="1354"/>
    <cellStyle name="Currency 4 5 3 2 2" xfId="2920"/>
    <cellStyle name="Currency 4 5 3 2 3" xfId="4486"/>
    <cellStyle name="Currency 4 5 3 2 4" xfId="6646"/>
    <cellStyle name="Currency 4 5 3 3" xfId="2138"/>
    <cellStyle name="Currency 4 5 3 4" xfId="3705"/>
    <cellStyle name="Currency 4 5 3 5" xfId="5865"/>
    <cellStyle name="Currency 4 5 4" xfId="964"/>
    <cellStyle name="Currency 4 5 4 2" xfId="2530"/>
    <cellStyle name="Currency 4 5 4 3" xfId="4096"/>
    <cellStyle name="Currency 4 5 4 4" xfId="6256"/>
    <cellStyle name="Currency 4 5 5" xfId="1748"/>
    <cellStyle name="Currency 4 5 6" xfId="3315"/>
    <cellStyle name="Currency 4 5 7" xfId="5085"/>
    <cellStyle name="Currency 4 5 8" xfId="5475"/>
    <cellStyle name="Currency 4 6" xfId="224"/>
    <cellStyle name="Currency 4 6 2" xfId="417"/>
    <cellStyle name="Currency 4 6 2 2" xfId="787"/>
    <cellStyle name="Currency 4 6 2 2 2" xfId="1572"/>
    <cellStyle name="Currency 4 6 2 2 2 2" xfId="3138"/>
    <cellStyle name="Currency 4 6 2 2 2 3" xfId="4704"/>
    <cellStyle name="Currency 4 6 2 2 2 4" xfId="6864"/>
    <cellStyle name="Currency 4 6 2 2 3" xfId="2356"/>
    <cellStyle name="Currency 4 6 2 2 4" xfId="3923"/>
    <cellStyle name="Currency 4 6 2 2 5" xfId="6083"/>
    <cellStyle name="Currency 4 6 2 3" xfId="1182"/>
    <cellStyle name="Currency 4 6 2 3 2" xfId="2748"/>
    <cellStyle name="Currency 4 6 2 3 3" xfId="4314"/>
    <cellStyle name="Currency 4 6 2 3 4" xfId="6474"/>
    <cellStyle name="Currency 4 6 2 4" xfId="1966"/>
    <cellStyle name="Currency 4 6 2 5" xfId="3533"/>
    <cellStyle name="Currency 4 6 2 6" xfId="5302"/>
    <cellStyle name="Currency 4 6 2 7" xfId="5693"/>
    <cellStyle name="Currency 4 6 3" xfId="593"/>
    <cellStyle name="Currency 4 6 3 2" xfId="1378"/>
    <cellStyle name="Currency 4 6 3 2 2" xfId="2944"/>
    <cellStyle name="Currency 4 6 3 2 3" xfId="4510"/>
    <cellStyle name="Currency 4 6 3 2 4" xfId="6670"/>
    <cellStyle name="Currency 4 6 3 3" xfId="2162"/>
    <cellStyle name="Currency 4 6 3 4" xfId="3729"/>
    <cellStyle name="Currency 4 6 3 5" xfId="5889"/>
    <cellStyle name="Currency 4 6 4" xfId="988"/>
    <cellStyle name="Currency 4 6 4 2" xfId="2554"/>
    <cellStyle name="Currency 4 6 4 3" xfId="4120"/>
    <cellStyle name="Currency 4 6 4 4" xfId="6280"/>
    <cellStyle name="Currency 4 6 5" xfId="1772"/>
    <cellStyle name="Currency 4 6 6" xfId="3339"/>
    <cellStyle name="Currency 4 6 7" xfId="5109"/>
    <cellStyle name="Currency 4 6 8" xfId="5499"/>
    <cellStyle name="Currency 4 7" xfId="247"/>
    <cellStyle name="Currency 4 7 2" xfId="617"/>
    <cellStyle name="Currency 4 7 2 2" xfId="1402"/>
    <cellStyle name="Currency 4 7 2 2 2" xfId="2968"/>
    <cellStyle name="Currency 4 7 2 2 3" xfId="4534"/>
    <cellStyle name="Currency 4 7 2 2 4" xfId="6694"/>
    <cellStyle name="Currency 4 7 2 3" xfId="2186"/>
    <cellStyle name="Currency 4 7 2 4" xfId="3753"/>
    <cellStyle name="Currency 4 7 2 5" xfId="5913"/>
    <cellStyle name="Currency 4 7 3" xfId="1012"/>
    <cellStyle name="Currency 4 7 3 2" xfId="2578"/>
    <cellStyle name="Currency 4 7 3 3" xfId="4144"/>
    <cellStyle name="Currency 4 7 3 4" xfId="6304"/>
    <cellStyle name="Currency 4 7 4" xfId="1796"/>
    <cellStyle name="Currency 4 7 5" xfId="3363"/>
    <cellStyle name="Currency 4 7 6" xfId="5132"/>
    <cellStyle name="Currency 4 7 7" xfId="5523"/>
    <cellStyle name="Currency 4 8" xfId="52"/>
    <cellStyle name="Currency 4 8 2" xfId="1208"/>
    <cellStyle name="Currency 4 8 2 2" xfId="2774"/>
    <cellStyle name="Currency 4 8 2 3" xfId="4340"/>
    <cellStyle name="Currency 4 8 2 4" xfId="6500"/>
    <cellStyle name="Currency 4 8 3" xfId="1992"/>
    <cellStyle name="Currency 4 8 4" xfId="3559"/>
    <cellStyle name="Currency 4 8 5" xfId="4939"/>
    <cellStyle name="Currency 4 8 6" xfId="5719"/>
    <cellStyle name="Currency 4 9" xfId="818"/>
    <cellStyle name="Currency 4 9 2" xfId="2384"/>
    <cellStyle name="Currency 4 9 3" xfId="3950"/>
    <cellStyle name="Currency 4 9 4" xfId="6110"/>
    <cellStyle name="Currency 5" xfId="11"/>
    <cellStyle name="Currency 6" xfId="433"/>
    <cellStyle name="Currency 7" xfId="805"/>
    <cellStyle name="Currency 8" xfId="4902"/>
    <cellStyle name="Date long" xfId="6888"/>
    <cellStyle name="Date long 2" xfId="6889"/>
    <cellStyle name="Date long 3" xfId="6917"/>
    <cellStyle name="Date short" xfId="6890"/>
    <cellStyle name="Date short 2" xfId="6891"/>
    <cellStyle name="Date short 3" xfId="6918"/>
    <cellStyle name="Day &amp; Date long" xfId="6892"/>
    <cellStyle name="Day &amp; Date long 2" xfId="6893"/>
    <cellStyle name="Day &amp; Date long 3" xfId="6919"/>
    <cellStyle name="Explanatory Text" xfId="6939" builtinId="53" customBuiltin="1"/>
    <cellStyle name="Footnote" xfId="6894"/>
    <cellStyle name="Good" xfId="6931" builtinId="26" customBuiltin="1"/>
    <cellStyle name="Handphone" xfId="6895"/>
    <cellStyle name="Handphone 2" xfId="6896"/>
    <cellStyle name="Handphone 3" xfId="6920"/>
    <cellStyle name="Heading 1" xfId="6927" builtinId="16" customBuiltin="1"/>
    <cellStyle name="Heading 2" xfId="6928" builtinId="17" customBuiltin="1"/>
    <cellStyle name="Heading 3" xfId="6929" builtinId="18" customBuiltin="1"/>
    <cellStyle name="Heading 3 2" xfId="3225"/>
    <cellStyle name="Heading 4" xfId="6930" builtinId="19" customBuiltin="1"/>
    <cellStyle name="Hyperlink" xfId="3" builtinId="8"/>
    <cellStyle name="Hyperlink 2" xfId="14"/>
    <cellStyle name="Hyperlink 2 2" xfId="6965"/>
    <cellStyle name="Hyperlink 3" xfId="186"/>
    <cellStyle name="Hyperlink 4" xfId="434"/>
    <cellStyle name="Input 2" xfId="3228"/>
    <cellStyle name="Input 2 2" xfId="6966"/>
    <cellStyle name="Input 3" xfId="4730"/>
    <cellStyle name="Input 4" xfId="4735"/>
    <cellStyle name="Input 5" xfId="4742"/>
    <cellStyle name="Input 6" xfId="4751"/>
    <cellStyle name="Linked Cell" xfId="6936" builtinId="24" customBuiltin="1"/>
    <cellStyle name="MainTitle" xfId="6897"/>
    <cellStyle name="Month &amp; year" xfId="6898"/>
    <cellStyle name="Month &amp; year 2" xfId="6899"/>
    <cellStyle name="Month &amp; year 3" xfId="6921"/>
    <cellStyle name="Narrow text" xfId="6900"/>
    <cellStyle name="Neutral" xfId="6933" builtinId="28" customBuiltin="1"/>
    <cellStyle name="Normal" xfId="0" builtinId="0"/>
    <cellStyle name="Normal - shaded" xfId="6901"/>
    <cellStyle name="Normal - shaded 2" xfId="6902"/>
    <cellStyle name="Normal - shaded 3" xfId="6922"/>
    <cellStyle name="Normal 10" xfId="37"/>
    <cellStyle name="Normal 10 2" xfId="4745"/>
    <cellStyle name="Normal 10 2 2" xfId="4760"/>
    <cellStyle name="Normal 10 2 2 2" xfId="4788"/>
    <cellStyle name="Normal 10 2 3" xfId="4772"/>
    <cellStyle name="Normal 10 3" xfId="4754"/>
    <cellStyle name="Normal 10 3 2" xfId="4781"/>
    <cellStyle name="Normal 10 4" xfId="4765"/>
    <cellStyle name="Normal 10 5" xfId="4838"/>
    <cellStyle name="Normal 10 6" xfId="4733"/>
    <cellStyle name="Normal 11" xfId="36"/>
    <cellStyle name="Normal 11 2" xfId="4740"/>
    <cellStyle name="Normal 12" xfId="431"/>
    <cellStyle name="Normal 12 2" xfId="801"/>
    <cellStyle name="Normal 12 2 2" xfId="4785"/>
    <cellStyle name="Normal 12 2 3" xfId="4882"/>
    <cellStyle name="Normal 12 2 4" xfId="4757"/>
    <cellStyle name="Normal 12 3" xfId="4769"/>
    <cellStyle name="Normal 12 4" xfId="4858"/>
    <cellStyle name="Normal 12 5" xfId="4741"/>
    <cellStyle name="Normal 12 6" xfId="435"/>
    <cellStyle name="Normal 13" xfId="39"/>
    <cellStyle name="Normal 13 2" xfId="2371"/>
    <cellStyle name="Normal 13 3" xfId="803"/>
    <cellStyle name="Normal 14" xfId="802"/>
    <cellStyle name="Normal 14 2" xfId="2370"/>
    <cellStyle name="Normal 14 2 2" xfId="4776"/>
    <cellStyle name="Normal 14 3" xfId="4883"/>
    <cellStyle name="Normal 14 4" xfId="3937"/>
    <cellStyle name="Normal 14 5" xfId="6097"/>
    <cellStyle name="Normal 15" xfId="1613"/>
    <cellStyle name="Normal 15 2" xfId="4778"/>
    <cellStyle name="Normal 16" xfId="1586"/>
    <cellStyle name="Normal 16 2" xfId="4792"/>
    <cellStyle name="Normal 17" xfId="4718"/>
    <cellStyle name="Normal 18" xfId="3152"/>
    <cellStyle name="Normal 19" xfId="4899"/>
    <cellStyle name="Normal 2" xfId="1"/>
    <cellStyle name="Normal 2 10" xfId="40"/>
    <cellStyle name="Normal 2 10 2" xfId="1196"/>
    <cellStyle name="Normal 2 10 2 2" xfId="2762"/>
    <cellStyle name="Normal 2 10 2 3" xfId="4328"/>
    <cellStyle name="Normal 2 10 2 4" xfId="6488"/>
    <cellStyle name="Normal 2 10 3" xfId="1980"/>
    <cellStyle name="Normal 2 10 4" xfId="3547"/>
    <cellStyle name="Normal 2 10 5" xfId="4927"/>
    <cellStyle name="Normal 2 10 6" xfId="5707"/>
    <cellStyle name="Normal 2 11" xfId="806"/>
    <cellStyle name="Normal 2 11 2" xfId="2372"/>
    <cellStyle name="Normal 2 11 3" xfId="3938"/>
    <cellStyle name="Normal 2 11 4" xfId="6098"/>
    <cellStyle name="Normal 2 12" xfId="4793"/>
    <cellStyle name="Normal 2 13" xfId="3153"/>
    <cellStyle name="Normal 2 14" xfId="6967"/>
    <cellStyle name="Normal 2 2" xfId="7"/>
    <cellStyle name="Normal 2 2 2" xfId="6968"/>
    <cellStyle name="Normal 2 3" xfId="8"/>
    <cellStyle name="Normal 2 3 10" xfId="1587"/>
    <cellStyle name="Normal 2 3 11" xfId="3166"/>
    <cellStyle name="Normal 2 3 12" xfId="4903"/>
    <cellStyle name="Normal 2 3 13" xfId="5317"/>
    <cellStyle name="Normal 2 3 2" xfId="77"/>
    <cellStyle name="Normal 2 3 2 10" xfId="6969"/>
    <cellStyle name="Normal 2 3 2 2" xfId="151"/>
    <cellStyle name="Normal 2 3 2 2 2" xfId="346"/>
    <cellStyle name="Normal 2 3 2 2 2 2" xfId="716"/>
    <cellStyle name="Normal 2 3 2 2 2 2 2" xfId="1501"/>
    <cellStyle name="Normal 2 3 2 2 2 2 2 2" xfId="3067"/>
    <cellStyle name="Normal 2 3 2 2 2 2 2 3" xfId="4633"/>
    <cellStyle name="Normal 2 3 2 2 2 2 2 4" xfId="6793"/>
    <cellStyle name="Normal 2 3 2 2 2 2 3" xfId="2285"/>
    <cellStyle name="Normal 2 3 2 2 2 2 4" xfId="3852"/>
    <cellStyle name="Normal 2 3 2 2 2 2 5" xfId="6012"/>
    <cellStyle name="Normal 2 3 2 2 2 3" xfId="1111"/>
    <cellStyle name="Normal 2 3 2 2 2 3 2" xfId="2677"/>
    <cellStyle name="Normal 2 3 2 2 2 3 3" xfId="4243"/>
    <cellStyle name="Normal 2 3 2 2 2 3 4" xfId="6403"/>
    <cellStyle name="Normal 2 3 2 2 2 4" xfId="1895"/>
    <cellStyle name="Normal 2 3 2 2 2 5" xfId="3462"/>
    <cellStyle name="Normal 2 3 2 2 2 6" xfId="5231"/>
    <cellStyle name="Normal 2 3 2 2 2 7" xfId="5622"/>
    <cellStyle name="Normal 2 3 2 2 3" xfId="522"/>
    <cellStyle name="Normal 2 3 2 2 3 2" xfId="1307"/>
    <cellStyle name="Normal 2 3 2 2 3 2 2" xfId="2873"/>
    <cellStyle name="Normal 2 3 2 2 3 2 3" xfId="4439"/>
    <cellStyle name="Normal 2 3 2 2 3 2 4" xfId="6599"/>
    <cellStyle name="Normal 2 3 2 2 3 3" xfId="2091"/>
    <cellStyle name="Normal 2 3 2 2 3 4" xfId="3658"/>
    <cellStyle name="Normal 2 3 2 2 3 5" xfId="5818"/>
    <cellStyle name="Normal 2 3 2 2 4" xfId="917"/>
    <cellStyle name="Normal 2 3 2 2 4 2" xfId="2483"/>
    <cellStyle name="Normal 2 3 2 2 4 3" xfId="4049"/>
    <cellStyle name="Normal 2 3 2 2 4 4" xfId="6209"/>
    <cellStyle name="Normal 2 3 2 2 5" xfId="1701"/>
    <cellStyle name="Normal 2 3 2 2 6" xfId="3226"/>
    <cellStyle name="Normal 2 3 2 2 7" xfId="5038"/>
    <cellStyle name="Normal 2 3 2 2 8" xfId="5428"/>
    <cellStyle name="Normal 2 3 2 3" xfId="272"/>
    <cellStyle name="Normal 2 3 2 3 2" xfId="642"/>
    <cellStyle name="Normal 2 3 2 3 2 2" xfId="1427"/>
    <cellStyle name="Normal 2 3 2 3 2 2 2" xfId="2993"/>
    <cellStyle name="Normal 2 3 2 3 2 2 3" xfId="4559"/>
    <cellStyle name="Normal 2 3 2 3 2 2 4" xfId="6719"/>
    <cellStyle name="Normal 2 3 2 3 2 3" xfId="2211"/>
    <cellStyle name="Normal 2 3 2 3 2 4" xfId="3778"/>
    <cellStyle name="Normal 2 3 2 3 2 5" xfId="5938"/>
    <cellStyle name="Normal 2 3 2 3 3" xfId="1037"/>
    <cellStyle name="Normal 2 3 2 3 3 2" xfId="2603"/>
    <cellStyle name="Normal 2 3 2 3 3 3" xfId="4169"/>
    <cellStyle name="Normal 2 3 2 3 3 4" xfId="6329"/>
    <cellStyle name="Normal 2 3 2 3 4" xfId="1821"/>
    <cellStyle name="Normal 2 3 2 3 5" xfId="3388"/>
    <cellStyle name="Normal 2 3 2 3 6" xfId="5157"/>
    <cellStyle name="Normal 2 3 2 3 7" xfId="5548"/>
    <cellStyle name="Normal 2 3 2 4" xfId="449"/>
    <cellStyle name="Normal 2 3 2 4 2" xfId="1233"/>
    <cellStyle name="Normal 2 3 2 4 2 2" xfId="2799"/>
    <cellStyle name="Normal 2 3 2 4 2 3" xfId="4365"/>
    <cellStyle name="Normal 2 3 2 4 2 4" xfId="6525"/>
    <cellStyle name="Normal 2 3 2 4 3" xfId="2017"/>
    <cellStyle name="Normal 2 3 2 4 4" xfId="3584"/>
    <cellStyle name="Normal 2 3 2 4 5" xfId="5744"/>
    <cellStyle name="Normal 2 3 2 5" xfId="843"/>
    <cellStyle name="Normal 2 3 2 5 2" xfId="2409"/>
    <cellStyle name="Normal 2 3 2 5 3" xfId="3975"/>
    <cellStyle name="Normal 2 3 2 5 4" xfId="6135"/>
    <cellStyle name="Normal 2 3 2 6" xfId="1627"/>
    <cellStyle name="Normal 2 3 2 7" xfId="3190"/>
    <cellStyle name="Normal 2 3 2 8" xfId="4964"/>
    <cellStyle name="Normal 2 3 2 9" xfId="5354"/>
    <cellStyle name="Normal 2 3 3" xfId="101"/>
    <cellStyle name="Normal 2 3 3 2" xfId="175"/>
    <cellStyle name="Normal 2 3 3 2 2" xfId="370"/>
    <cellStyle name="Normal 2 3 3 2 2 2" xfId="740"/>
    <cellStyle name="Normal 2 3 3 2 2 2 2" xfId="1525"/>
    <cellStyle name="Normal 2 3 3 2 2 2 2 2" xfId="3091"/>
    <cellStyle name="Normal 2 3 3 2 2 2 2 3" xfId="4657"/>
    <cellStyle name="Normal 2 3 3 2 2 2 2 4" xfId="6817"/>
    <cellStyle name="Normal 2 3 3 2 2 2 3" xfId="2309"/>
    <cellStyle name="Normal 2 3 3 2 2 2 4" xfId="3876"/>
    <cellStyle name="Normal 2 3 3 2 2 2 5" xfId="6036"/>
    <cellStyle name="Normal 2 3 3 2 2 3" xfId="1135"/>
    <cellStyle name="Normal 2 3 3 2 2 3 2" xfId="2701"/>
    <cellStyle name="Normal 2 3 3 2 2 3 3" xfId="4267"/>
    <cellStyle name="Normal 2 3 3 2 2 3 4" xfId="6427"/>
    <cellStyle name="Normal 2 3 3 2 2 4" xfId="1919"/>
    <cellStyle name="Normal 2 3 3 2 2 5" xfId="3486"/>
    <cellStyle name="Normal 2 3 3 2 2 6" xfId="5255"/>
    <cellStyle name="Normal 2 3 3 2 2 7" xfId="5646"/>
    <cellStyle name="Normal 2 3 3 2 3" xfId="546"/>
    <cellStyle name="Normal 2 3 3 2 3 2" xfId="1331"/>
    <cellStyle name="Normal 2 3 3 2 3 2 2" xfId="2897"/>
    <cellStyle name="Normal 2 3 3 2 3 2 3" xfId="4463"/>
    <cellStyle name="Normal 2 3 3 2 3 2 4" xfId="6623"/>
    <cellStyle name="Normal 2 3 3 2 3 3" xfId="2115"/>
    <cellStyle name="Normal 2 3 3 2 3 4" xfId="3682"/>
    <cellStyle name="Normal 2 3 3 2 3 5" xfId="5842"/>
    <cellStyle name="Normal 2 3 3 2 4" xfId="941"/>
    <cellStyle name="Normal 2 3 3 2 4 2" xfId="2507"/>
    <cellStyle name="Normal 2 3 3 2 4 3" xfId="4073"/>
    <cellStyle name="Normal 2 3 3 2 4 4" xfId="6233"/>
    <cellStyle name="Normal 2 3 3 2 5" xfId="1725"/>
    <cellStyle name="Normal 2 3 3 2 6" xfId="3292"/>
    <cellStyle name="Normal 2 3 3 2 7" xfId="5062"/>
    <cellStyle name="Normal 2 3 3 2 8" xfId="5452"/>
    <cellStyle name="Normal 2 3 3 3" xfId="296"/>
    <cellStyle name="Normal 2 3 3 3 2" xfId="666"/>
    <cellStyle name="Normal 2 3 3 3 2 2" xfId="1451"/>
    <cellStyle name="Normal 2 3 3 3 2 2 2" xfId="3017"/>
    <cellStyle name="Normal 2 3 3 3 2 2 3" xfId="4583"/>
    <cellStyle name="Normal 2 3 3 3 2 2 4" xfId="6743"/>
    <cellStyle name="Normal 2 3 3 3 2 3" xfId="2235"/>
    <cellStyle name="Normal 2 3 3 3 2 4" xfId="3802"/>
    <cellStyle name="Normal 2 3 3 3 2 5" xfId="5962"/>
    <cellStyle name="Normal 2 3 3 3 3" xfId="1061"/>
    <cellStyle name="Normal 2 3 3 3 3 2" xfId="2627"/>
    <cellStyle name="Normal 2 3 3 3 3 3" xfId="4193"/>
    <cellStyle name="Normal 2 3 3 3 3 4" xfId="6353"/>
    <cellStyle name="Normal 2 3 3 3 4" xfId="1845"/>
    <cellStyle name="Normal 2 3 3 3 5" xfId="3412"/>
    <cellStyle name="Normal 2 3 3 3 6" xfId="5181"/>
    <cellStyle name="Normal 2 3 3 3 7" xfId="5572"/>
    <cellStyle name="Normal 2 3 3 4" xfId="473"/>
    <cellStyle name="Normal 2 3 3 4 2" xfId="1257"/>
    <cellStyle name="Normal 2 3 3 4 2 2" xfId="2823"/>
    <cellStyle name="Normal 2 3 3 4 2 3" xfId="4389"/>
    <cellStyle name="Normal 2 3 3 4 2 4" xfId="6549"/>
    <cellStyle name="Normal 2 3 3 4 3" xfId="2041"/>
    <cellStyle name="Normal 2 3 3 4 4" xfId="3608"/>
    <cellStyle name="Normal 2 3 3 4 5" xfId="5768"/>
    <cellStyle name="Normal 2 3 3 5" xfId="867"/>
    <cellStyle name="Normal 2 3 3 5 2" xfId="2433"/>
    <cellStyle name="Normal 2 3 3 5 3" xfId="3999"/>
    <cellStyle name="Normal 2 3 3 5 4" xfId="6159"/>
    <cellStyle name="Normal 2 3 3 6" xfId="1651"/>
    <cellStyle name="Normal 2 3 3 7" xfId="3214"/>
    <cellStyle name="Normal 2 3 3 8" xfId="4988"/>
    <cellStyle name="Normal 2 3 3 9" xfId="5378"/>
    <cellStyle name="Normal 2 3 4" xfId="127"/>
    <cellStyle name="Normal 2 3 4 2" xfId="322"/>
    <cellStyle name="Normal 2 3 4 2 2" xfId="692"/>
    <cellStyle name="Normal 2 3 4 2 2 2" xfId="1477"/>
    <cellStyle name="Normal 2 3 4 2 2 2 2" xfId="3043"/>
    <cellStyle name="Normal 2 3 4 2 2 2 3" xfId="4609"/>
    <cellStyle name="Normal 2 3 4 2 2 2 4" xfId="6769"/>
    <cellStyle name="Normal 2 3 4 2 2 3" xfId="2261"/>
    <cellStyle name="Normal 2 3 4 2 2 4" xfId="3828"/>
    <cellStyle name="Normal 2 3 4 2 2 5" xfId="5988"/>
    <cellStyle name="Normal 2 3 4 2 3" xfId="1087"/>
    <cellStyle name="Normal 2 3 4 2 3 2" xfId="2653"/>
    <cellStyle name="Normal 2 3 4 2 3 3" xfId="4219"/>
    <cellStyle name="Normal 2 3 4 2 3 4" xfId="6379"/>
    <cellStyle name="Normal 2 3 4 2 4" xfId="1871"/>
    <cellStyle name="Normal 2 3 4 2 5" xfId="3438"/>
    <cellStyle name="Normal 2 3 4 2 6" xfId="5207"/>
    <cellStyle name="Normal 2 3 4 2 7" xfId="5598"/>
    <cellStyle name="Normal 2 3 4 3" xfId="498"/>
    <cellStyle name="Normal 2 3 4 3 2" xfId="1283"/>
    <cellStyle name="Normal 2 3 4 3 2 2" xfId="2849"/>
    <cellStyle name="Normal 2 3 4 3 2 3" xfId="4415"/>
    <cellStyle name="Normal 2 3 4 3 2 4" xfId="6575"/>
    <cellStyle name="Normal 2 3 4 3 3" xfId="2067"/>
    <cellStyle name="Normal 2 3 4 3 4" xfId="3634"/>
    <cellStyle name="Normal 2 3 4 3 5" xfId="5794"/>
    <cellStyle name="Normal 2 3 4 4" xfId="893"/>
    <cellStyle name="Normal 2 3 4 4 2" xfId="2459"/>
    <cellStyle name="Normal 2 3 4 4 3" xfId="4025"/>
    <cellStyle name="Normal 2 3 4 4 4" xfId="6185"/>
    <cellStyle name="Normal 2 3 4 5" xfId="1677"/>
    <cellStyle name="Normal 2 3 4 6" xfId="3246"/>
    <cellStyle name="Normal 2 3 4 7" xfId="5014"/>
    <cellStyle name="Normal 2 3 4 8" xfId="5404"/>
    <cellStyle name="Normal 2 3 5" xfId="201"/>
    <cellStyle name="Normal 2 3 5 2" xfId="394"/>
    <cellStyle name="Normal 2 3 5 2 2" xfId="764"/>
    <cellStyle name="Normal 2 3 5 2 2 2" xfId="1549"/>
    <cellStyle name="Normal 2 3 5 2 2 2 2" xfId="3115"/>
    <cellStyle name="Normal 2 3 5 2 2 2 3" xfId="4681"/>
    <cellStyle name="Normal 2 3 5 2 2 2 4" xfId="6841"/>
    <cellStyle name="Normal 2 3 5 2 2 3" xfId="2333"/>
    <cellStyle name="Normal 2 3 5 2 2 4" xfId="3900"/>
    <cellStyle name="Normal 2 3 5 2 2 5" xfId="6060"/>
    <cellStyle name="Normal 2 3 5 2 3" xfId="1159"/>
    <cellStyle name="Normal 2 3 5 2 3 2" xfId="2725"/>
    <cellStyle name="Normal 2 3 5 2 3 3" xfId="4291"/>
    <cellStyle name="Normal 2 3 5 2 3 4" xfId="6451"/>
    <cellStyle name="Normal 2 3 5 2 4" xfId="1943"/>
    <cellStyle name="Normal 2 3 5 2 5" xfId="3510"/>
    <cellStyle name="Normal 2 3 5 2 6" xfId="5279"/>
    <cellStyle name="Normal 2 3 5 2 7" xfId="5670"/>
    <cellStyle name="Normal 2 3 5 3" xfId="570"/>
    <cellStyle name="Normal 2 3 5 3 2" xfId="1355"/>
    <cellStyle name="Normal 2 3 5 3 2 2" xfId="2921"/>
    <cellStyle name="Normal 2 3 5 3 2 3" xfId="4487"/>
    <cellStyle name="Normal 2 3 5 3 2 4" xfId="6647"/>
    <cellStyle name="Normal 2 3 5 3 3" xfId="2139"/>
    <cellStyle name="Normal 2 3 5 3 4" xfId="3706"/>
    <cellStyle name="Normal 2 3 5 3 5" xfId="5866"/>
    <cellStyle name="Normal 2 3 5 4" xfId="965"/>
    <cellStyle name="Normal 2 3 5 4 2" xfId="2531"/>
    <cellStyle name="Normal 2 3 5 4 3" xfId="4097"/>
    <cellStyle name="Normal 2 3 5 4 4" xfId="6257"/>
    <cellStyle name="Normal 2 3 5 5" xfId="1749"/>
    <cellStyle name="Normal 2 3 5 6" xfId="3316"/>
    <cellStyle name="Normal 2 3 5 7" xfId="5086"/>
    <cellStyle name="Normal 2 3 5 8" xfId="5476"/>
    <cellStyle name="Normal 2 3 6" xfId="225"/>
    <cellStyle name="Normal 2 3 6 2" xfId="418"/>
    <cellStyle name="Normal 2 3 6 2 2" xfId="788"/>
    <cellStyle name="Normal 2 3 6 2 2 2" xfId="1573"/>
    <cellStyle name="Normal 2 3 6 2 2 2 2" xfId="3139"/>
    <cellStyle name="Normal 2 3 6 2 2 2 3" xfId="4705"/>
    <cellStyle name="Normal 2 3 6 2 2 2 4" xfId="6865"/>
    <cellStyle name="Normal 2 3 6 2 2 3" xfId="2357"/>
    <cellStyle name="Normal 2 3 6 2 2 4" xfId="3924"/>
    <cellStyle name="Normal 2 3 6 2 2 5" xfId="6084"/>
    <cellStyle name="Normal 2 3 6 2 3" xfId="1183"/>
    <cellStyle name="Normal 2 3 6 2 3 2" xfId="2749"/>
    <cellStyle name="Normal 2 3 6 2 3 3" xfId="4315"/>
    <cellStyle name="Normal 2 3 6 2 3 4" xfId="6475"/>
    <cellStyle name="Normal 2 3 6 2 4" xfId="1967"/>
    <cellStyle name="Normal 2 3 6 2 5" xfId="3534"/>
    <cellStyle name="Normal 2 3 6 2 6" xfId="5303"/>
    <cellStyle name="Normal 2 3 6 2 7" xfId="5694"/>
    <cellStyle name="Normal 2 3 6 3" xfId="594"/>
    <cellStyle name="Normal 2 3 6 3 2" xfId="1379"/>
    <cellStyle name="Normal 2 3 6 3 2 2" xfId="2945"/>
    <cellStyle name="Normal 2 3 6 3 2 3" xfId="4511"/>
    <cellStyle name="Normal 2 3 6 3 2 4" xfId="6671"/>
    <cellStyle name="Normal 2 3 6 3 3" xfId="2163"/>
    <cellStyle name="Normal 2 3 6 3 4" xfId="3730"/>
    <cellStyle name="Normal 2 3 6 3 5" xfId="5890"/>
    <cellStyle name="Normal 2 3 6 4" xfId="989"/>
    <cellStyle name="Normal 2 3 6 4 2" xfId="2555"/>
    <cellStyle name="Normal 2 3 6 4 3" xfId="4121"/>
    <cellStyle name="Normal 2 3 6 4 4" xfId="6281"/>
    <cellStyle name="Normal 2 3 6 5" xfId="1773"/>
    <cellStyle name="Normal 2 3 6 6" xfId="3340"/>
    <cellStyle name="Normal 2 3 6 7" xfId="5110"/>
    <cellStyle name="Normal 2 3 6 8" xfId="5500"/>
    <cellStyle name="Normal 2 3 7" xfId="248"/>
    <cellStyle name="Normal 2 3 7 2" xfId="618"/>
    <cellStyle name="Normal 2 3 7 2 2" xfId="1403"/>
    <cellStyle name="Normal 2 3 7 2 2 2" xfId="2969"/>
    <cellStyle name="Normal 2 3 7 2 2 3" xfId="4535"/>
    <cellStyle name="Normal 2 3 7 2 2 4" xfId="6695"/>
    <cellStyle name="Normal 2 3 7 2 3" xfId="2187"/>
    <cellStyle name="Normal 2 3 7 2 4" xfId="3754"/>
    <cellStyle name="Normal 2 3 7 2 5" xfId="5914"/>
    <cellStyle name="Normal 2 3 7 3" xfId="1013"/>
    <cellStyle name="Normal 2 3 7 3 2" xfId="2579"/>
    <cellStyle name="Normal 2 3 7 3 3" xfId="4145"/>
    <cellStyle name="Normal 2 3 7 3 4" xfId="6305"/>
    <cellStyle name="Normal 2 3 7 4" xfId="1797"/>
    <cellStyle name="Normal 2 3 7 5" xfId="3364"/>
    <cellStyle name="Normal 2 3 7 6" xfId="5133"/>
    <cellStyle name="Normal 2 3 7 7" xfId="5524"/>
    <cellStyle name="Normal 2 3 8" xfId="53"/>
    <cellStyle name="Normal 2 3 8 2" xfId="1209"/>
    <cellStyle name="Normal 2 3 8 2 2" xfId="2775"/>
    <cellStyle name="Normal 2 3 8 2 3" xfId="4341"/>
    <cellStyle name="Normal 2 3 8 2 4" xfId="6501"/>
    <cellStyle name="Normal 2 3 8 3" xfId="1993"/>
    <cellStyle name="Normal 2 3 8 4" xfId="3560"/>
    <cellStyle name="Normal 2 3 8 5" xfId="4940"/>
    <cellStyle name="Normal 2 3 8 6" xfId="5720"/>
    <cellStyle name="Normal 2 3 9" xfId="819"/>
    <cellStyle name="Normal 2 3 9 2" xfId="2385"/>
    <cellStyle name="Normal 2 3 9 3" xfId="3951"/>
    <cellStyle name="Normal 2 3 9 4" xfId="6111"/>
    <cellStyle name="Normal 2 4" xfId="64"/>
    <cellStyle name="Normal 2 4 10" xfId="6970"/>
    <cellStyle name="Normal 2 4 2" xfId="138"/>
    <cellStyle name="Normal 2 4 2 2" xfId="333"/>
    <cellStyle name="Normal 2 4 2 2 2" xfId="703"/>
    <cellStyle name="Normal 2 4 2 2 2 2" xfId="1488"/>
    <cellStyle name="Normal 2 4 2 2 2 2 2" xfId="3054"/>
    <cellStyle name="Normal 2 4 2 2 2 2 3" xfId="4620"/>
    <cellStyle name="Normal 2 4 2 2 2 2 4" xfId="6780"/>
    <cellStyle name="Normal 2 4 2 2 2 3" xfId="2272"/>
    <cellStyle name="Normal 2 4 2 2 2 4" xfId="3839"/>
    <cellStyle name="Normal 2 4 2 2 2 5" xfId="5999"/>
    <cellStyle name="Normal 2 4 2 2 3" xfId="1098"/>
    <cellStyle name="Normal 2 4 2 2 3 2" xfId="2664"/>
    <cellStyle name="Normal 2 4 2 2 3 3" xfId="4230"/>
    <cellStyle name="Normal 2 4 2 2 3 4" xfId="6390"/>
    <cellStyle name="Normal 2 4 2 2 4" xfId="1882"/>
    <cellStyle name="Normal 2 4 2 2 5" xfId="3449"/>
    <cellStyle name="Normal 2 4 2 2 6" xfId="5218"/>
    <cellStyle name="Normal 2 4 2 2 7" xfId="5609"/>
    <cellStyle name="Normal 2 4 2 3" xfId="509"/>
    <cellStyle name="Normal 2 4 2 3 2" xfId="1294"/>
    <cellStyle name="Normal 2 4 2 3 2 2" xfId="2860"/>
    <cellStyle name="Normal 2 4 2 3 2 3" xfId="4426"/>
    <cellStyle name="Normal 2 4 2 3 2 4" xfId="6586"/>
    <cellStyle name="Normal 2 4 2 3 3" xfId="2078"/>
    <cellStyle name="Normal 2 4 2 3 4" xfId="3645"/>
    <cellStyle name="Normal 2 4 2 3 5" xfId="5805"/>
    <cellStyle name="Normal 2 4 2 4" xfId="904"/>
    <cellStyle name="Normal 2 4 2 4 2" xfId="2470"/>
    <cellStyle name="Normal 2 4 2 4 3" xfId="4036"/>
    <cellStyle name="Normal 2 4 2 4 4" xfId="6196"/>
    <cellStyle name="Normal 2 4 2 5" xfId="1688"/>
    <cellStyle name="Normal 2 4 2 6" xfId="3257"/>
    <cellStyle name="Normal 2 4 2 7" xfId="5025"/>
    <cellStyle name="Normal 2 4 2 8" xfId="5415"/>
    <cellStyle name="Normal 2 4 3" xfId="259"/>
    <cellStyle name="Normal 2 4 3 2" xfId="629"/>
    <cellStyle name="Normal 2 4 3 2 2" xfId="1414"/>
    <cellStyle name="Normal 2 4 3 2 2 2" xfId="2980"/>
    <cellStyle name="Normal 2 4 3 2 2 3" xfId="4546"/>
    <cellStyle name="Normal 2 4 3 2 2 4" xfId="6706"/>
    <cellStyle name="Normal 2 4 3 2 3" xfId="2198"/>
    <cellStyle name="Normal 2 4 3 2 4" xfId="3765"/>
    <cellStyle name="Normal 2 4 3 2 5" xfId="5925"/>
    <cellStyle name="Normal 2 4 3 3" xfId="1024"/>
    <cellStyle name="Normal 2 4 3 3 2" xfId="2590"/>
    <cellStyle name="Normal 2 4 3 3 3" xfId="4156"/>
    <cellStyle name="Normal 2 4 3 3 4" xfId="6316"/>
    <cellStyle name="Normal 2 4 3 4" xfId="1808"/>
    <cellStyle name="Normal 2 4 3 5" xfId="3375"/>
    <cellStyle name="Normal 2 4 3 6" xfId="5144"/>
    <cellStyle name="Normal 2 4 3 7" xfId="5535"/>
    <cellStyle name="Normal 2 4 4" xfId="436"/>
    <cellStyle name="Normal 2 4 4 2" xfId="1220"/>
    <cellStyle name="Normal 2 4 4 2 2" xfId="2786"/>
    <cellStyle name="Normal 2 4 4 2 3" xfId="4352"/>
    <cellStyle name="Normal 2 4 4 2 4" xfId="6512"/>
    <cellStyle name="Normal 2 4 4 3" xfId="2004"/>
    <cellStyle name="Normal 2 4 4 4" xfId="3571"/>
    <cellStyle name="Normal 2 4 4 5" xfId="5731"/>
    <cellStyle name="Normal 2 4 5" xfId="830"/>
    <cellStyle name="Normal 2 4 5 2" xfId="2396"/>
    <cellStyle name="Normal 2 4 5 3" xfId="3962"/>
    <cellStyle name="Normal 2 4 5 4" xfId="6122"/>
    <cellStyle name="Normal 2 4 6" xfId="1614"/>
    <cellStyle name="Normal 2 4 7" xfId="3177"/>
    <cellStyle name="Normal 2 4 8" xfId="4951"/>
    <cellStyle name="Normal 2 4 9" xfId="5341"/>
    <cellStyle name="Normal 2 5" xfId="88"/>
    <cellStyle name="Normal 2 5 2" xfId="162"/>
    <cellStyle name="Normal 2 5 2 2" xfId="357"/>
    <cellStyle name="Normal 2 5 2 2 2" xfId="727"/>
    <cellStyle name="Normal 2 5 2 2 2 2" xfId="1512"/>
    <cellStyle name="Normal 2 5 2 2 2 2 2" xfId="3078"/>
    <cellStyle name="Normal 2 5 2 2 2 2 3" xfId="4644"/>
    <cellStyle name="Normal 2 5 2 2 2 2 4" xfId="6804"/>
    <cellStyle name="Normal 2 5 2 2 2 3" xfId="2296"/>
    <cellStyle name="Normal 2 5 2 2 2 4" xfId="3863"/>
    <cellStyle name="Normal 2 5 2 2 2 5" xfId="6023"/>
    <cellStyle name="Normal 2 5 2 2 3" xfId="1122"/>
    <cellStyle name="Normal 2 5 2 2 3 2" xfId="2688"/>
    <cellStyle name="Normal 2 5 2 2 3 3" xfId="4254"/>
    <cellStyle name="Normal 2 5 2 2 3 4" xfId="6414"/>
    <cellStyle name="Normal 2 5 2 2 4" xfId="1906"/>
    <cellStyle name="Normal 2 5 2 2 5" xfId="3473"/>
    <cellStyle name="Normal 2 5 2 2 6" xfId="5242"/>
    <cellStyle name="Normal 2 5 2 2 7" xfId="5633"/>
    <cellStyle name="Normal 2 5 2 3" xfId="533"/>
    <cellStyle name="Normal 2 5 2 3 2" xfId="1318"/>
    <cellStyle name="Normal 2 5 2 3 2 2" xfId="2884"/>
    <cellStyle name="Normal 2 5 2 3 2 3" xfId="4450"/>
    <cellStyle name="Normal 2 5 2 3 2 4" xfId="6610"/>
    <cellStyle name="Normal 2 5 2 3 3" xfId="2102"/>
    <cellStyle name="Normal 2 5 2 3 4" xfId="3669"/>
    <cellStyle name="Normal 2 5 2 3 5" xfId="5829"/>
    <cellStyle name="Normal 2 5 2 4" xfId="928"/>
    <cellStyle name="Normal 2 5 2 4 2" xfId="2494"/>
    <cellStyle name="Normal 2 5 2 4 3" xfId="4060"/>
    <cellStyle name="Normal 2 5 2 4 4" xfId="6220"/>
    <cellStyle name="Normal 2 5 2 5" xfId="1712"/>
    <cellStyle name="Normal 2 5 2 6" xfId="3279"/>
    <cellStyle name="Normal 2 5 2 7" xfId="5049"/>
    <cellStyle name="Normal 2 5 2 8" xfId="5439"/>
    <cellStyle name="Normal 2 5 3" xfId="283"/>
    <cellStyle name="Normal 2 5 3 2" xfId="653"/>
    <cellStyle name="Normal 2 5 3 2 2" xfId="1438"/>
    <cellStyle name="Normal 2 5 3 2 2 2" xfId="3004"/>
    <cellStyle name="Normal 2 5 3 2 2 3" xfId="4570"/>
    <cellStyle name="Normal 2 5 3 2 2 4" xfId="6730"/>
    <cellStyle name="Normal 2 5 3 2 3" xfId="2222"/>
    <cellStyle name="Normal 2 5 3 2 4" xfId="3789"/>
    <cellStyle name="Normal 2 5 3 2 5" xfId="5949"/>
    <cellStyle name="Normal 2 5 3 3" xfId="1048"/>
    <cellStyle name="Normal 2 5 3 3 2" xfId="2614"/>
    <cellStyle name="Normal 2 5 3 3 3" xfId="4180"/>
    <cellStyle name="Normal 2 5 3 3 4" xfId="6340"/>
    <cellStyle name="Normal 2 5 3 4" xfId="1832"/>
    <cellStyle name="Normal 2 5 3 5" xfId="3399"/>
    <cellStyle name="Normal 2 5 3 6" xfId="5168"/>
    <cellStyle name="Normal 2 5 3 7" xfId="5559"/>
    <cellStyle name="Normal 2 5 4" xfId="460"/>
    <cellStyle name="Normal 2 5 4 2" xfId="1244"/>
    <cellStyle name="Normal 2 5 4 2 2" xfId="2810"/>
    <cellStyle name="Normal 2 5 4 2 3" xfId="4376"/>
    <cellStyle name="Normal 2 5 4 2 4" xfId="6536"/>
    <cellStyle name="Normal 2 5 4 3" xfId="2028"/>
    <cellStyle name="Normal 2 5 4 4" xfId="3595"/>
    <cellStyle name="Normal 2 5 4 5" xfId="5755"/>
    <cellStyle name="Normal 2 5 5" xfId="854"/>
    <cellStyle name="Normal 2 5 5 2" xfId="2420"/>
    <cellStyle name="Normal 2 5 5 3" xfId="3986"/>
    <cellStyle name="Normal 2 5 5 4" xfId="6146"/>
    <cellStyle name="Normal 2 5 6" xfId="1638"/>
    <cellStyle name="Normal 2 5 7" xfId="3201"/>
    <cellStyle name="Normal 2 5 8" xfId="4975"/>
    <cellStyle name="Normal 2 5 9" xfId="5365"/>
    <cellStyle name="Normal 2 6" xfId="114"/>
    <cellStyle name="Normal 2 6 2" xfId="309"/>
    <cellStyle name="Normal 2 6 2 2" xfId="679"/>
    <cellStyle name="Normal 2 6 2 2 2" xfId="1464"/>
    <cellStyle name="Normal 2 6 2 2 2 2" xfId="3030"/>
    <cellStyle name="Normal 2 6 2 2 2 3" xfId="4596"/>
    <cellStyle name="Normal 2 6 2 2 2 4" xfId="6756"/>
    <cellStyle name="Normal 2 6 2 2 3" xfId="2248"/>
    <cellStyle name="Normal 2 6 2 2 4" xfId="3815"/>
    <cellStyle name="Normal 2 6 2 2 5" xfId="5975"/>
    <cellStyle name="Normal 2 6 2 3" xfId="1074"/>
    <cellStyle name="Normal 2 6 2 3 2" xfId="2640"/>
    <cellStyle name="Normal 2 6 2 3 3" xfId="4206"/>
    <cellStyle name="Normal 2 6 2 3 4" xfId="6366"/>
    <cellStyle name="Normal 2 6 2 4" xfId="1858"/>
    <cellStyle name="Normal 2 6 2 5" xfId="3425"/>
    <cellStyle name="Normal 2 6 2 6" xfId="5194"/>
    <cellStyle name="Normal 2 6 2 7" xfId="5585"/>
    <cellStyle name="Normal 2 6 3" xfId="485"/>
    <cellStyle name="Normal 2 6 3 2" xfId="1270"/>
    <cellStyle name="Normal 2 6 3 2 2" xfId="2836"/>
    <cellStyle name="Normal 2 6 3 2 3" xfId="4402"/>
    <cellStyle name="Normal 2 6 3 2 4" xfId="6562"/>
    <cellStyle name="Normal 2 6 3 3" xfId="2054"/>
    <cellStyle name="Normal 2 6 3 4" xfId="3621"/>
    <cellStyle name="Normal 2 6 3 5" xfId="5781"/>
    <cellStyle name="Normal 2 6 4" xfId="880"/>
    <cellStyle name="Normal 2 6 4 2" xfId="2446"/>
    <cellStyle name="Normal 2 6 4 3" xfId="4012"/>
    <cellStyle name="Normal 2 6 4 4" xfId="6172"/>
    <cellStyle name="Normal 2 6 5" xfId="1664"/>
    <cellStyle name="Normal 2 6 6" xfId="3233"/>
    <cellStyle name="Normal 2 6 7" xfId="5001"/>
    <cellStyle name="Normal 2 6 8" xfId="5391"/>
    <cellStyle name="Normal 2 7" xfId="188"/>
    <cellStyle name="Normal 2 7 2" xfId="381"/>
    <cellStyle name="Normal 2 7 2 2" xfId="751"/>
    <cellStyle name="Normal 2 7 2 2 2" xfId="1536"/>
    <cellStyle name="Normal 2 7 2 2 2 2" xfId="3102"/>
    <cellStyle name="Normal 2 7 2 2 2 3" xfId="4668"/>
    <cellStyle name="Normal 2 7 2 2 2 4" xfId="6828"/>
    <cellStyle name="Normal 2 7 2 2 3" xfId="2320"/>
    <cellStyle name="Normal 2 7 2 2 4" xfId="3887"/>
    <cellStyle name="Normal 2 7 2 2 5" xfId="6047"/>
    <cellStyle name="Normal 2 7 2 3" xfId="1146"/>
    <cellStyle name="Normal 2 7 2 3 2" xfId="2712"/>
    <cellStyle name="Normal 2 7 2 3 3" xfId="4278"/>
    <cellStyle name="Normal 2 7 2 3 4" xfId="6438"/>
    <cellStyle name="Normal 2 7 2 4" xfId="1930"/>
    <cellStyle name="Normal 2 7 2 5" xfId="3497"/>
    <cellStyle name="Normal 2 7 2 6" xfId="5266"/>
    <cellStyle name="Normal 2 7 2 7" xfId="5657"/>
    <cellStyle name="Normal 2 7 3" xfId="557"/>
    <cellStyle name="Normal 2 7 3 2" xfId="1342"/>
    <cellStyle name="Normal 2 7 3 2 2" xfId="2908"/>
    <cellStyle name="Normal 2 7 3 2 3" xfId="4474"/>
    <cellStyle name="Normal 2 7 3 2 4" xfId="6634"/>
    <cellStyle name="Normal 2 7 3 3" xfId="2126"/>
    <cellStyle name="Normal 2 7 3 4" xfId="3693"/>
    <cellStyle name="Normal 2 7 3 5" xfId="5853"/>
    <cellStyle name="Normal 2 7 4" xfId="952"/>
    <cellStyle name="Normal 2 7 4 2" xfId="2518"/>
    <cellStyle name="Normal 2 7 4 3" xfId="4084"/>
    <cellStyle name="Normal 2 7 4 4" xfId="6244"/>
    <cellStyle name="Normal 2 7 5" xfId="1736"/>
    <cellStyle name="Normal 2 7 6" xfId="3303"/>
    <cellStyle name="Normal 2 7 7" xfId="5073"/>
    <cellStyle name="Normal 2 7 8" xfId="5463"/>
    <cellStyle name="Normal 2 8" xfId="212"/>
    <cellStyle name="Normal 2 8 2" xfId="405"/>
    <cellStyle name="Normal 2 8 2 2" xfId="775"/>
    <cellStyle name="Normal 2 8 2 2 2" xfId="1560"/>
    <cellStyle name="Normal 2 8 2 2 2 2" xfId="3126"/>
    <cellStyle name="Normal 2 8 2 2 2 3" xfId="4692"/>
    <cellStyle name="Normal 2 8 2 2 2 4" xfId="6852"/>
    <cellStyle name="Normal 2 8 2 2 3" xfId="2344"/>
    <cellStyle name="Normal 2 8 2 2 4" xfId="3911"/>
    <cellStyle name="Normal 2 8 2 2 5" xfId="6071"/>
    <cellStyle name="Normal 2 8 2 3" xfId="1170"/>
    <cellStyle name="Normal 2 8 2 3 2" xfId="2736"/>
    <cellStyle name="Normal 2 8 2 3 3" xfId="4302"/>
    <cellStyle name="Normal 2 8 2 3 4" xfId="6462"/>
    <cellStyle name="Normal 2 8 2 4" xfId="1954"/>
    <cellStyle name="Normal 2 8 2 5" xfId="3521"/>
    <cellStyle name="Normal 2 8 2 6" xfId="5290"/>
    <cellStyle name="Normal 2 8 2 7" xfId="5681"/>
    <cellStyle name="Normal 2 8 3" xfId="581"/>
    <cellStyle name="Normal 2 8 3 2" xfId="1366"/>
    <cellStyle name="Normal 2 8 3 2 2" xfId="2932"/>
    <cellStyle name="Normal 2 8 3 2 3" xfId="4498"/>
    <cellStyle name="Normal 2 8 3 2 4" xfId="6658"/>
    <cellStyle name="Normal 2 8 3 3" xfId="2150"/>
    <cellStyle name="Normal 2 8 3 4" xfId="3717"/>
    <cellStyle name="Normal 2 8 3 5" xfId="5877"/>
    <cellStyle name="Normal 2 8 4" xfId="976"/>
    <cellStyle name="Normal 2 8 4 2" xfId="2542"/>
    <cellStyle name="Normal 2 8 4 3" xfId="4108"/>
    <cellStyle name="Normal 2 8 4 4" xfId="6268"/>
    <cellStyle name="Normal 2 8 5" xfId="1760"/>
    <cellStyle name="Normal 2 8 6" xfId="3327"/>
    <cellStyle name="Normal 2 8 7" xfId="5097"/>
    <cellStyle name="Normal 2 8 8" xfId="5487"/>
    <cellStyle name="Normal 2 9" xfId="235"/>
    <cellStyle name="Normal 2 9 2" xfId="605"/>
    <cellStyle name="Normal 2 9 2 2" xfId="1390"/>
    <cellStyle name="Normal 2 9 2 2 2" xfId="2956"/>
    <cellStyle name="Normal 2 9 2 2 3" xfId="4522"/>
    <cellStyle name="Normal 2 9 2 2 4" xfId="6682"/>
    <cellStyle name="Normal 2 9 2 3" xfId="2174"/>
    <cellStyle name="Normal 2 9 2 4" xfId="3741"/>
    <cellStyle name="Normal 2 9 2 5" xfId="5901"/>
    <cellStyle name="Normal 2 9 3" xfId="1000"/>
    <cellStyle name="Normal 2 9 3 2" xfId="2566"/>
    <cellStyle name="Normal 2 9 3 3" xfId="4132"/>
    <cellStyle name="Normal 2 9 3 4" xfId="6292"/>
    <cellStyle name="Normal 2 9 4" xfId="1784"/>
    <cellStyle name="Normal 2 9 5" xfId="3351"/>
    <cellStyle name="Normal 2 9 6" xfId="5120"/>
    <cellStyle name="Normal 2 9 7" xfId="5511"/>
    <cellStyle name="Normal 20" xfId="5316"/>
    <cellStyle name="Normal 21" xfId="6878"/>
    <cellStyle name="Normal 21 2" xfId="6879"/>
    <cellStyle name="Normal 22" xfId="6880"/>
    <cellStyle name="Normal 23" xfId="6913"/>
    <cellStyle name="Normal 3" xfId="2"/>
    <cellStyle name="Normal 3 2" xfId="30"/>
    <cellStyle name="Normal 35" xfId="6978"/>
    <cellStyle name="Normal 4" xfId="4"/>
    <cellStyle name="Normal 4 2" xfId="6"/>
    <cellStyle name="Normal 4 3" xfId="4732"/>
    <cellStyle name="Normal 4 3 2" xfId="4739"/>
    <cellStyle name="Normal 4 3 2 2" xfId="4748"/>
    <cellStyle name="Normal 4 3 2 2 2" xfId="4762"/>
    <cellStyle name="Normal 4 3 2 2 2 2" xfId="4791"/>
    <cellStyle name="Normal 4 3 2 2 3" xfId="4775"/>
    <cellStyle name="Normal 4 3 2 3" xfId="4756"/>
    <cellStyle name="Normal 4 3 2 3 2" xfId="4784"/>
    <cellStyle name="Normal 4 3 2 4" xfId="4768"/>
    <cellStyle name="Normal 4 3 3" xfId="4744"/>
    <cellStyle name="Normal 4 3 3 2" xfId="4759"/>
    <cellStyle name="Normal 4 3 3 2 2" xfId="4787"/>
    <cellStyle name="Normal 4 3 3 3" xfId="4771"/>
    <cellStyle name="Normal 4 3 4" xfId="4753"/>
    <cellStyle name="Normal 4 3 4 2" xfId="4780"/>
    <cellStyle name="Normal 4 3 5" xfId="4764"/>
    <cellStyle name="Normal 4 4" xfId="4736"/>
    <cellStyle name="Normal 4 4 2" xfId="4746"/>
    <cellStyle name="Normal 4 4 2 2" xfId="4761"/>
    <cellStyle name="Normal 4 4 2 2 2" xfId="4789"/>
    <cellStyle name="Normal 4 4 2 3" xfId="4773"/>
    <cellStyle name="Normal 4 4 3" xfId="4755"/>
    <cellStyle name="Normal 4 4 3 2" xfId="4782"/>
    <cellStyle name="Normal 4 4 4" xfId="4766"/>
    <cellStyle name="Normal 4 5" xfId="4743"/>
    <cellStyle name="Normal 4 5 2" xfId="4758"/>
    <cellStyle name="Normal 4 5 2 2" xfId="4786"/>
    <cellStyle name="Normal 4 5 3" xfId="4770"/>
    <cellStyle name="Normal 4 6" xfId="4752"/>
    <cellStyle name="Normal 4 6 2" xfId="4779"/>
    <cellStyle name="Normal 4 7" xfId="4763"/>
    <cellStyle name="Normal 4 8" xfId="4722"/>
    <cellStyle name="Normal 40" xfId="6980"/>
    <cellStyle name="Normal 41" xfId="6979"/>
    <cellStyle name="Normal 5" xfId="12"/>
    <cellStyle name="Normal 5 10" xfId="807"/>
    <cellStyle name="Normal 5 10 2" xfId="2373"/>
    <cellStyle name="Normal 5 10 3" xfId="3939"/>
    <cellStyle name="Normal 5 10 4" xfId="6099"/>
    <cellStyle name="Normal 5 11" xfId="1599"/>
    <cellStyle name="Normal 5 11 2" xfId="4794"/>
    <cellStyle name="Normal 5 12" xfId="4724"/>
    <cellStyle name="Normal 5 13" xfId="3154"/>
    <cellStyle name="Normal 5 14" xfId="4904"/>
    <cellStyle name="Normal 5 15" xfId="5329"/>
    <cellStyle name="Normal 5 16" xfId="6971"/>
    <cellStyle name="Normal 5 2" xfId="31"/>
    <cellStyle name="Normal 5 2 10" xfId="1600"/>
    <cellStyle name="Normal 5 2 11" xfId="3167"/>
    <cellStyle name="Normal 5 2 12" xfId="4921"/>
    <cellStyle name="Normal 5 2 13" xfId="5330"/>
    <cellStyle name="Normal 5 2 2" xfId="83"/>
    <cellStyle name="Normal 5 2 2 2" xfId="157"/>
    <cellStyle name="Normal 5 2 2 2 2" xfId="352"/>
    <cellStyle name="Normal 5 2 2 2 2 2" xfId="722"/>
    <cellStyle name="Normal 5 2 2 2 2 2 2" xfId="1507"/>
    <cellStyle name="Normal 5 2 2 2 2 2 2 2" xfId="3073"/>
    <cellStyle name="Normal 5 2 2 2 2 2 2 3" xfId="4639"/>
    <cellStyle name="Normal 5 2 2 2 2 2 2 4" xfId="6799"/>
    <cellStyle name="Normal 5 2 2 2 2 2 3" xfId="2291"/>
    <cellStyle name="Normal 5 2 2 2 2 2 4" xfId="3858"/>
    <cellStyle name="Normal 5 2 2 2 2 2 5" xfId="6018"/>
    <cellStyle name="Normal 5 2 2 2 2 3" xfId="1117"/>
    <cellStyle name="Normal 5 2 2 2 2 3 2" xfId="2683"/>
    <cellStyle name="Normal 5 2 2 2 2 3 3" xfId="4249"/>
    <cellStyle name="Normal 5 2 2 2 2 3 4" xfId="6409"/>
    <cellStyle name="Normal 5 2 2 2 2 4" xfId="1901"/>
    <cellStyle name="Normal 5 2 2 2 2 5" xfId="3468"/>
    <cellStyle name="Normal 5 2 2 2 2 6" xfId="5237"/>
    <cellStyle name="Normal 5 2 2 2 2 7" xfId="5628"/>
    <cellStyle name="Normal 5 2 2 2 3" xfId="528"/>
    <cellStyle name="Normal 5 2 2 2 3 2" xfId="1313"/>
    <cellStyle name="Normal 5 2 2 2 3 2 2" xfId="2879"/>
    <cellStyle name="Normal 5 2 2 2 3 2 3" xfId="4445"/>
    <cellStyle name="Normal 5 2 2 2 3 2 4" xfId="6605"/>
    <cellStyle name="Normal 5 2 2 2 3 3" xfId="2097"/>
    <cellStyle name="Normal 5 2 2 2 3 4" xfId="3664"/>
    <cellStyle name="Normal 5 2 2 2 3 5" xfId="5824"/>
    <cellStyle name="Normal 5 2 2 2 4" xfId="923"/>
    <cellStyle name="Normal 5 2 2 2 4 2" xfId="2489"/>
    <cellStyle name="Normal 5 2 2 2 4 3" xfId="4055"/>
    <cellStyle name="Normal 5 2 2 2 4 4" xfId="6215"/>
    <cellStyle name="Normal 5 2 2 2 5" xfId="1707"/>
    <cellStyle name="Normal 5 2 2 2 6" xfId="3275"/>
    <cellStyle name="Normal 5 2 2 2 7" xfId="5044"/>
    <cellStyle name="Normal 5 2 2 2 8" xfId="5434"/>
    <cellStyle name="Normal 5 2 2 3" xfId="278"/>
    <cellStyle name="Normal 5 2 2 3 2" xfId="648"/>
    <cellStyle name="Normal 5 2 2 3 2 2" xfId="1433"/>
    <cellStyle name="Normal 5 2 2 3 2 2 2" xfId="2999"/>
    <cellStyle name="Normal 5 2 2 3 2 2 3" xfId="4565"/>
    <cellStyle name="Normal 5 2 2 3 2 2 4" xfId="6725"/>
    <cellStyle name="Normal 5 2 2 3 2 3" xfId="2217"/>
    <cellStyle name="Normal 5 2 2 3 2 4" xfId="3784"/>
    <cellStyle name="Normal 5 2 2 3 2 5" xfId="5944"/>
    <cellStyle name="Normal 5 2 2 3 3" xfId="1043"/>
    <cellStyle name="Normal 5 2 2 3 3 2" xfId="2609"/>
    <cellStyle name="Normal 5 2 2 3 3 3" xfId="4175"/>
    <cellStyle name="Normal 5 2 2 3 3 4" xfId="6335"/>
    <cellStyle name="Normal 5 2 2 3 4" xfId="1827"/>
    <cellStyle name="Normal 5 2 2 3 5" xfId="3394"/>
    <cellStyle name="Normal 5 2 2 3 6" xfId="5163"/>
    <cellStyle name="Normal 5 2 2 3 7" xfId="5554"/>
    <cellStyle name="Normal 5 2 2 4" xfId="455"/>
    <cellStyle name="Normal 5 2 2 4 2" xfId="1239"/>
    <cellStyle name="Normal 5 2 2 4 2 2" xfId="2805"/>
    <cellStyle name="Normal 5 2 2 4 2 3" xfId="4371"/>
    <cellStyle name="Normal 5 2 2 4 2 4" xfId="6531"/>
    <cellStyle name="Normal 5 2 2 4 3" xfId="2023"/>
    <cellStyle name="Normal 5 2 2 4 4" xfId="3590"/>
    <cellStyle name="Normal 5 2 2 4 5" xfId="5750"/>
    <cellStyle name="Normal 5 2 2 5" xfId="849"/>
    <cellStyle name="Normal 5 2 2 5 2" xfId="2415"/>
    <cellStyle name="Normal 5 2 2 5 3" xfId="3981"/>
    <cellStyle name="Normal 5 2 2 5 4" xfId="6141"/>
    <cellStyle name="Normal 5 2 2 6" xfId="1633"/>
    <cellStyle name="Normal 5 2 2 7" xfId="3196"/>
    <cellStyle name="Normal 5 2 2 8" xfId="4970"/>
    <cellStyle name="Normal 5 2 2 9" xfId="5360"/>
    <cellStyle name="Normal 5 2 3" xfId="107"/>
    <cellStyle name="Normal 5 2 3 2" xfId="181"/>
    <cellStyle name="Normal 5 2 3 2 2" xfId="376"/>
    <cellStyle name="Normal 5 2 3 2 2 2" xfId="746"/>
    <cellStyle name="Normal 5 2 3 2 2 2 2" xfId="1531"/>
    <cellStyle name="Normal 5 2 3 2 2 2 2 2" xfId="3097"/>
    <cellStyle name="Normal 5 2 3 2 2 2 2 3" xfId="4663"/>
    <cellStyle name="Normal 5 2 3 2 2 2 2 4" xfId="6823"/>
    <cellStyle name="Normal 5 2 3 2 2 2 3" xfId="2315"/>
    <cellStyle name="Normal 5 2 3 2 2 2 4" xfId="3882"/>
    <cellStyle name="Normal 5 2 3 2 2 2 5" xfId="6042"/>
    <cellStyle name="Normal 5 2 3 2 2 3" xfId="1141"/>
    <cellStyle name="Normal 5 2 3 2 2 3 2" xfId="2707"/>
    <cellStyle name="Normal 5 2 3 2 2 3 3" xfId="4273"/>
    <cellStyle name="Normal 5 2 3 2 2 3 4" xfId="6433"/>
    <cellStyle name="Normal 5 2 3 2 2 4" xfId="1925"/>
    <cellStyle name="Normal 5 2 3 2 2 5" xfId="3492"/>
    <cellStyle name="Normal 5 2 3 2 2 6" xfId="5261"/>
    <cellStyle name="Normal 5 2 3 2 2 7" xfId="5652"/>
    <cellStyle name="Normal 5 2 3 2 3" xfId="552"/>
    <cellStyle name="Normal 5 2 3 2 3 2" xfId="1337"/>
    <cellStyle name="Normal 5 2 3 2 3 2 2" xfId="2903"/>
    <cellStyle name="Normal 5 2 3 2 3 2 3" xfId="4469"/>
    <cellStyle name="Normal 5 2 3 2 3 2 4" xfId="6629"/>
    <cellStyle name="Normal 5 2 3 2 3 3" xfId="2121"/>
    <cellStyle name="Normal 5 2 3 2 3 4" xfId="3688"/>
    <cellStyle name="Normal 5 2 3 2 3 5" xfId="5848"/>
    <cellStyle name="Normal 5 2 3 2 4" xfId="947"/>
    <cellStyle name="Normal 5 2 3 2 4 2" xfId="2513"/>
    <cellStyle name="Normal 5 2 3 2 4 3" xfId="4079"/>
    <cellStyle name="Normal 5 2 3 2 4 4" xfId="6239"/>
    <cellStyle name="Normal 5 2 3 2 5" xfId="1731"/>
    <cellStyle name="Normal 5 2 3 2 6" xfId="3298"/>
    <cellStyle name="Normal 5 2 3 2 7" xfId="5068"/>
    <cellStyle name="Normal 5 2 3 2 8" xfId="5458"/>
    <cellStyle name="Normal 5 2 3 3" xfId="302"/>
    <cellStyle name="Normal 5 2 3 3 2" xfId="672"/>
    <cellStyle name="Normal 5 2 3 3 2 2" xfId="1457"/>
    <cellStyle name="Normal 5 2 3 3 2 2 2" xfId="3023"/>
    <cellStyle name="Normal 5 2 3 3 2 2 3" xfId="4589"/>
    <cellStyle name="Normal 5 2 3 3 2 2 4" xfId="6749"/>
    <cellStyle name="Normal 5 2 3 3 2 3" xfId="2241"/>
    <cellStyle name="Normal 5 2 3 3 2 4" xfId="3808"/>
    <cellStyle name="Normal 5 2 3 3 2 5" xfId="5968"/>
    <cellStyle name="Normal 5 2 3 3 3" xfId="1067"/>
    <cellStyle name="Normal 5 2 3 3 3 2" xfId="2633"/>
    <cellStyle name="Normal 5 2 3 3 3 3" xfId="4199"/>
    <cellStyle name="Normal 5 2 3 3 3 4" xfId="6359"/>
    <cellStyle name="Normal 5 2 3 3 4" xfId="1851"/>
    <cellStyle name="Normal 5 2 3 3 5" xfId="3418"/>
    <cellStyle name="Normal 5 2 3 3 6" xfId="5187"/>
    <cellStyle name="Normal 5 2 3 3 7" xfId="5578"/>
    <cellStyle name="Normal 5 2 3 4" xfId="479"/>
    <cellStyle name="Normal 5 2 3 4 2" xfId="1263"/>
    <cellStyle name="Normal 5 2 3 4 2 2" xfId="2829"/>
    <cellStyle name="Normal 5 2 3 4 2 3" xfId="4395"/>
    <cellStyle name="Normal 5 2 3 4 2 4" xfId="6555"/>
    <cellStyle name="Normal 5 2 3 4 3" xfId="2047"/>
    <cellStyle name="Normal 5 2 3 4 4" xfId="3614"/>
    <cellStyle name="Normal 5 2 3 4 5" xfId="5774"/>
    <cellStyle name="Normal 5 2 3 5" xfId="873"/>
    <cellStyle name="Normal 5 2 3 5 2" xfId="2439"/>
    <cellStyle name="Normal 5 2 3 5 3" xfId="4005"/>
    <cellStyle name="Normal 5 2 3 5 4" xfId="6165"/>
    <cellStyle name="Normal 5 2 3 6" xfId="1657"/>
    <cellStyle name="Normal 5 2 3 7" xfId="3220"/>
    <cellStyle name="Normal 5 2 3 8" xfId="4994"/>
    <cellStyle name="Normal 5 2 3 9" xfId="5384"/>
    <cellStyle name="Normal 5 2 4" xfId="128"/>
    <cellStyle name="Normal 5 2 4 2" xfId="323"/>
    <cellStyle name="Normal 5 2 4 2 2" xfId="693"/>
    <cellStyle name="Normal 5 2 4 2 2 2" xfId="1478"/>
    <cellStyle name="Normal 5 2 4 2 2 2 2" xfId="3044"/>
    <cellStyle name="Normal 5 2 4 2 2 2 3" xfId="4610"/>
    <cellStyle name="Normal 5 2 4 2 2 2 4" xfId="6770"/>
    <cellStyle name="Normal 5 2 4 2 2 3" xfId="2262"/>
    <cellStyle name="Normal 5 2 4 2 2 4" xfId="3829"/>
    <cellStyle name="Normal 5 2 4 2 2 5" xfId="5989"/>
    <cellStyle name="Normal 5 2 4 2 3" xfId="1088"/>
    <cellStyle name="Normal 5 2 4 2 3 2" xfId="2654"/>
    <cellStyle name="Normal 5 2 4 2 3 3" xfId="4220"/>
    <cellStyle name="Normal 5 2 4 2 3 4" xfId="6380"/>
    <cellStyle name="Normal 5 2 4 2 4" xfId="1872"/>
    <cellStyle name="Normal 5 2 4 2 5" xfId="3439"/>
    <cellStyle name="Normal 5 2 4 2 6" xfId="5208"/>
    <cellStyle name="Normal 5 2 4 2 7" xfId="5599"/>
    <cellStyle name="Normal 5 2 4 3" xfId="499"/>
    <cellStyle name="Normal 5 2 4 3 2" xfId="1284"/>
    <cellStyle name="Normal 5 2 4 3 2 2" xfId="2850"/>
    <cellStyle name="Normal 5 2 4 3 2 3" xfId="4416"/>
    <cellStyle name="Normal 5 2 4 3 2 4" xfId="6576"/>
    <cellStyle name="Normal 5 2 4 3 3" xfId="2068"/>
    <cellStyle name="Normal 5 2 4 3 4" xfId="3635"/>
    <cellStyle name="Normal 5 2 4 3 5" xfId="5795"/>
    <cellStyle name="Normal 5 2 4 4" xfId="894"/>
    <cellStyle name="Normal 5 2 4 4 2" xfId="2460"/>
    <cellStyle name="Normal 5 2 4 4 3" xfId="4026"/>
    <cellStyle name="Normal 5 2 4 4 4" xfId="6186"/>
    <cellStyle name="Normal 5 2 4 5" xfId="1678"/>
    <cellStyle name="Normal 5 2 4 6" xfId="3247"/>
    <cellStyle name="Normal 5 2 4 7" xfId="5015"/>
    <cellStyle name="Normal 5 2 4 8" xfId="5405"/>
    <cellStyle name="Normal 5 2 5" xfId="207"/>
    <cellStyle name="Normal 5 2 5 2" xfId="400"/>
    <cellStyle name="Normal 5 2 5 2 2" xfId="770"/>
    <cellStyle name="Normal 5 2 5 2 2 2" xfId="1555"/>
    <cellStyle name="Normal 5 2 5 2 2 2 2" xfId="3121"/>
    <cellStyle name="Normal 5 2 5 2 2 2 3" xfId="4687"/>
    <cellStyle name="Normal 5 2 5 2 2 2 4" xfId="6847"/>
    <cellStyle name="Normal 5 2 5 2 2 3" xfId="2339"/>
    <cellStyle name="Normal 5 2 5 2 2 4" xfId="3906"/>
    <cellStyle name="Normal 5 2 5 2 2 5" xfId="6066"/>
    <cellStyle name="Normal 5 2 5 2 3" xfId="1165"/>
    <cellStyle name="Normal 5 2 5 2 3 2" xfId="2731"/>
    <cellStyle name="Normal 5 2 5 2 3 3" xfId="4297"/>
    <cellStyle name="Normal 5 2 5 2 3 4" xfId="6457"/>
    <cellStyle name="Normal 5 2 5 2 4" xfId="1949"/>
    <cellStyle name="Normal 5 2 5 2 5" xfId="3516"/>
    <cellStyle name="Normal 5 2 5 2 6" xfId="5285"/>
    <cellStyle name="Normal 5 2 5 2 7" xfId="5676"/>
    <cellStyle name="Normal 5 2 5 3" xfId="576"/>
    <cellStyle name="Normal 5 2 5 3 2" xfId="1361"/>
    <cellStyle name="Normal 5 2 5 3 2 2" xfId="2927"/>
    <cellStyle name="Normal 5 2 5 3 2 3" xfId="4493"/>
    <cellStyle name="Normal 5 2 5 3 2 4" xfId="6653"/>
    <cellStyle name="Normal 5 2 5 3 3" xfId="2145"/>
    <cellStyle name="Normal 5 2 5 3 4" xfId="3712"/>
    <cellStyle name="Normal 5 2 5 3 5" xfId="5872"/>
    <cellStyle name="Normal 5 2 5 4" xfId="971"/>
    <cellStyle name="Normal 5 2 5 4 2" xfId="2537"/>
    <cellStyle name="Normal 5 2 5 4 3" xfId="4103"/>
    <cellStyle name="Normal 5 2 5 4 4" xfId="6263"/>
    <cellStyle name="Normal 5 2 5 5" xfId="1755"/>
    <cellStyle name="Normal 5 2 5 6" xfId="3322"/>
    <cellStyle name="Normal 5 2 5 7" xfId="5092"/>
    <cellStyle name="Normal 5 2 5 8" xfId="5482"/>
    <cellStyle name="Normal 5 2 6" xfId="38"/>
    <cellStyle name="Normal 5 2 6 2" xfId="424"/>
    <cellStyle name="Normal 5 2 6 2 2" xfId="794"/>
    <cellStyle name="Normal 5 2 6 2 2 2" xfId="1579"/>
    <cellStyle name="Normal 5 2 6 2 2 2 2" xfId="3145"/>
    <cellStyle name="Normal 5 2 6 2 2 2 3" xfId="4711"/>
    <cellStyle name="Normal 5 2 6 2 2 2 4" xfId="6871"/>
    <cellStyle name="Normal 5 2 6 2 2 3" xfId="2363"/>
    <cellStyle name="Normal 5 2 6 2 2 4" xfId="3930"/>
    <cellStyle name="Normal 5 2 6 2 2 5" xfId="6090"/>
    <cellStyle name="Normal 5 2 6 2 3" xfId="1189"/>
    <cellStyle name="Normal 5 2 6 2 3 2" xfId="2755"/>
    <cellStyle name="Normal 5 2 6 2 3 3" xfId="4321"/>
    <cellStyle name="Normal 5 2 6 2 3 4" xfId="6481"/>
    <cellStyle name="Normal 5 2 6 2 4" xfId="1973"/>
    <cellStyle name="Normal 5 2 6 2 5" xfId="3540"/>
    <cellStyle name="Normal 5 2 6 2 6" xfId="5309"/>
    <cellStyle name="Normal 5 2 6 2 7" xfId="5700"/>
    <cellStyle name="Normal 5 2 6 3" xfId="600"/>
    <cellStyle name="Normal 5 2 6 3 2" xfId="1385"/>
    <cellStyle name="Normal 5 2 6 3 2 2" xfId="2951"/>
    <cellStyle name="Normal 5 2 6 3 2 3" xfId="4517"/>
    <cellStyle name="Normal 5 2 6 3 2 4" xfId="6677"/>
    <cellStyle name="Normal 5 2 6 3 3" xfId="2169"/>
    <cellStyle name="Normal 5 2 6 3 4" xfId="3736"/>
    <cellStyle name="Normal 5 2 6 3 5" xfId="5896"/>
    <cellStyle name="Normal 5 2 6 4" xfId="995"/>
    <cellStyle name="Normal 5 2 6 4 2" xfId="2561"/>
    <cellStyle name="Normal 5 2 6 4 3" xfId="4127"/>
    <cellStyle name="Normal 5 2 6 4 4" xfId="6287"/>
    <cellStyle name="Normal 5 2 6 5" xfId="1779"/>
    <cellStyle name="Normal 5 2 6 6" xfId="3346"/>
    <cellStyle name="Normal 5 2 6 7" xfId="4926"/>
    <cellStyle name="Normal 5 2 6 8" xfId="5506"/>
    <cellStyle name="Normal 5 2 7" xfId="249"/>
    <cellStyle name="Normal 5 2 7 2" xfId="619"/>
    <cellStyle name="Normal 5 2 7 2 2" xfId="1404"/>
    <cellStyle name="Normal 5 2 7 2 2 2" xfId="2970"/>
    <cellStyle name="Normal 5 2 7 2 2 3" xfId="4536"/>
    <cellStyle name="Normal 5 2 7 2 2 4" xfId="6696"/>
    <cellStyle name="Normal 5 2 7 2 3" xfId="2188"/>
    <cellStyle name="Normal 5 2 7 2 4" xfId="3755"/>
    <cellStyle name="Normal 5 2 7 2 5" xfId="5915"/>
    <cellStyle name="Normal 5 2 7 3" xfId="1014"/>
    <cellStyle name="Normal 5 2 7 3 2" xfId="2580"/>
    <cellStyle name="Normal 5 2 7 3 3" xfId="4146"/>
    <cellStyle name="Normal 5 2 7 3 4" xfId="6306"/>
    <cellStyle name="Normal 5 2 7 4" xfId="1798"/>
    <cellStyle name="Normal 5 2 7 5" xfId="3365"/>
    <cellStyle name="Normal 5 2 7 6" xfId="5134"/>
    <cellStyle name="Normal 5 2 7 7" xfId="5525"/>
    <cellStyle name="Normal 5 2 8" xfId="54"/>
    <cellStyle name="Normal 5 2 8 2" xfId="1210"/>
    <cellStyle name="Normal 5 2 8 2 2" xfId="2776"/>
    <cellStyle name="Normal 5 2 8 2 3" xfId="4342"/>
    <cellStyle name="Normal 5 2 8 2 4" xfId="6502"/>
    <cellStyle name="Normal 5 2 8 3" xfId="1994"/>
    <cellStyle name="Normal 5 2 8 4" xfId="3561"/>
    <cellStyle name="Normal 5 2 8 5" xfId="4941"/>
    <cellStyle name="Normal 5 2 8 6" xfId="5721"/>
    <cellStyle name="Normal 5 2 9" xfId="820"/>
    <cellStyle name="Normal 5 2 9 2" xfId="2386"/>
    <cellStyle name="Normal 5 2 9 3" xfId="3952"/>
    <cellStyle name="Normal 5 2 9 4" xfId="6112"/>
    <cellStyle name="Normal 5 3" xfId="65"/>
    <cellStyle name="Normal 5 3 2" xfId="139"/>
    <cellStyle name="Normal 5 3 2 2" xfId="334"/>
    <cellStyle name="Normal 5 3 2 2 2" xfId="704"/>
    <cellStyle name="Normal 5 3 2 2 2 2" xfId="1489"/>
    <cellStyle name="Normal 5 3 2 2 2 2 2" xfId="3055"/>
    <cellStyle name="Normal 5 3 2 2 2 2 3" xfId="4621"/>
    <cellStyle name="Normal 5 3 2 2 2 2 4" xfId="6781"/>
    <cellStyle name="Normal 5 3 2 2 2 3" xfId="2273"/>
    <cellStyle name="Normal 5 3 2 2 2 4" xfId="3840"/>
    <cellStyle name="Normal 5 3 2 2 2 5" xfId="6000"/>
    <cellStyle name="Normal 5 3 2 2 3" xfId="1099"/>
    <cellStyle name="Normal 5 3 2 2 3 2" xfId="2665"/>
    <cellStyle name="Normal 5 3 2 2 3 3" xfId="4231"/>
    <cellStyle name="Normal 5 3 2 2 3 4" xfId="6391"/>
    <cellStyle name="Normal 5 3 2 2 4" xfId="1883"/>
    <cellStyle name="Normal 5 3 2 2 5" xfId="3450"/>
    <cellStyle name="Normal 5 3 2 2 6" xfId="5219"/>
    <cellStyle name="Normal 5 3 2 2 7" xfId="5610"/>
    <cellStyle name="Normal 5 3 2 3" xfId="510"/>
    <cellStyle name="Normal 5 3 2 3 2" xfId="1295"/>
    <cellStyle name="Normal 5 3 2 3 2 2" xfId="2861"/>
    <cellStyle name="Normal 5 3 2 3 2 3" xfId="4427"/>
    <cellStyle name="Normal 5 3 2 3 2 4" xfId="6587"/>
    <cellStyle name="Normal 5 3 2 3 3" xfId="2079"/>
    <cellStyle name="Normal 5 3 2 3 4" xfId="3646"/>
    <cellStyle name="Normal 5 3 2 3 5" xfId="5806"/>
    <cellStyle name="Normal 5 3 2 4" xfId="905"/>
    <cellStyle name="Normal 5 3 2 4 2" xfId="2471"/>
    <cellStyle name="Normal 5 3 2 4 3" xfId="4037"/>
    <cellStyle name="Normal 5 3 2 4 4" xfId="6197"/>
    <cellStyle name="Normal 5 3 2 5" xfId="1689"/>
    <cellStyle name="Normal 5 3 2 6" xfId="3258"/>
    <cellStyle name="Normal 5 3 2 7" xfId="5026"/>
    <cellStyle name="Normal 5 3 2 8" xfId="5416"/>
    <cellStyle name="Normal 5 3 3" xfId="260"/>
    <cellStyle name="Normal 5 3 3 2" xfId="630"/>
    <cellStyle name="Normal 5 3 3 2 2" xfId="1415"/>
    <cellStyle name="Normal 5 3 3 2 2 2" xfId="2981"/>
    <cellStyle name="Normal 5 3 3 2 2 3" xfId="4547"/>
    <cellStyle name="Normal 5 3 3 2 2 4" xfId="6707"/>
    <cellStyle name="Normal 5 3 3 2 3" xfId="2199"/>
    <cellStyle name="Normal 5 3 3 2 4" xfId="3766"/>
    <cellStyle name="Normal 5 3 3 2 5" xfId="5926"/>
    <cellStyle name="Normal 5 3 3 3" xfId="1025"/>
    <cellStyle name="Normal 5 3 3 3 2" xfId="2591"/>
    <cellStyle name="Normal 5 3 3 3 3" xfId="4157"/>
    <cellStyle name="Normal 5 3 3 3 4" xfId="6317"/>
    <cellStyle name="Normal 5 3 3 4" xfId="1809"/>
    <cellStyle name="Normal 5 3 3 5" xfId="3376"/>
    <cellStyle name="Normal 5 3 3 6" xfId="5145"/>
    <cellStyle name="Normal 5 3 3 7" xfId="5536"/>
    <cellStyle name="Normal 5 3 4" xfId="437"/>
    <cellStyle name="Normal 5 3 4 2" xfId="1221"/>
    <cellStyle name="Normal 5 3 4 2 2" xfId="2787"/>
    <cellStyle name="Normal 5 3 4 2 3" xfId="4353"/>
    <cellStyle name="Normal 5 3 4 2 4" xfId="6513"/>
    <cellStyle name="Normal 5 3 4 3" xfId="2005"/>
    <cellStyle name="Normal 5 3 4 4" xfId="3572"/>
    <cellStyle name="Normal 5 3 4 5" xfId="5732"/>
    <cellStyle name="Normal 5 3 5" xfId="831"/>
    <cellStyle name="Normal 5 3 5 2" xfId="2397"/>
    <cellStyle name="Normal 5 3 5 3" xfId="3963"/>
    <cellStyle name="Normal 5 3 5 4" xfId="6123"/>
    <cellStyle name="Normal 5 3 6" xfId="1615"/>
    <cellStyle name="Normal 5 3 7" xfId="3178"/>
    <cellStyle name="Normal 5 3 8" xfId="4952"/>
    <cellStyle name="Normal 5 3 9" xfId="5342"/>
    <cellStyle name="Normal 5 4" xfId="89"/>
    <cellStyle name="Normal 5 4 2" xfId="163"/>
    <cellStyle name="Normal 5 4 2 2" xfId="358"/>
    <cellStyle name="Normal 5 4 2 2 2" xfId="728"/>
    <cellStyle name="Normal 5 4 2 2 2 2" xfId="1513"/>
    <cellStyle name="Normal 5 4 2 2 2 2 2" xfId="3079"/>
    <cellStyle name="Normal 5 4 2 2 2 2 3" xfId="4645"/>
    <cellStyle name="Normal 5 4 2 2 2 2 4" xfId="6805"/>
    <cellStyle name="Normal 5 4 2 2 2 3" xfId="2297"/>
    <cellStyle name="Normal 5 4 2 2 2 4" xfId="3864"/>
    <cellStyle name="Normal 5 4 2 2 2 5" xfId="6024"/>
    <cellStyle name="Normal 5 4 2 2 3" xfId="1123"/>
    <cellStyle name="Normal 5 4 2 2 3 2" xfId="2689"/>
    <cellStyle name="Normal 5 4 2 2 3 3" xfId="4255"/>
    <cellStyle name="Normal 5 4 2 2 3 4" xfId="6415"/>
    <cellStyle name="Normal 5 4 2 2 4" xfId="1907"/>
    <cellStyle name="Normal 5 4 2 2 5" xfId="3474"/>
    <cellStyle name="Normal 5 4 2 2 6" xfId="5243"/>
    <cellStyle name="Normal 5 4 2 2 7" xfId="5634"/>
    <cellStyle name="Normal 5 4 2 3" xfId="534"/>
    <cellStyle name="Normal 5 4 2 3 2" xfId="1319"/>
    <cellStyle name="Normal 5 4 2 3 2 2" xfId="2885"/>
    <cellStyle name="Normal 5 4 2 3 2 3" xfId="4451"/>
    <cellStyle name="Normal 5 4 2 3 2 4" xfId="6611"/>
    <cellStyle name="Normal 5 4 2 3 3" xfId="2103"/>
    <cellStyle name="Normal 5 4 2 3 4" xfId="3670"/>
    <cellStyle name="Normal 5 4 2 3 5" xfId="5830"/>
    <cellStyle name="Normal 5 4 2 4" xfId="929"/>
    <cellStyle name="Normal 5 4 2 4 2" xfId="2495"/>
    <cellStyle name="Normal 5 4 2 4 3" xfId="4061"/>
    <cellStyle name="Normal 5 4 2 4 4" xfId="6221"/>
    <cellStyle name="Normal 5 4 2 5" xfId="1713"/>
    <cellStyle name="Normal 5 4 2 6" xfId="3280"/>
    <cellStyle name="Normal 5 4 2 7" xfId="5050"/>
    <cellStyle name="Normal 5 4 2 8" xfId="5440"/>
    <cellStyle name="Normal 5 4 3" xfId="284"/>
    <cellStyle name="Normal 5 4 3 2" xfId="654"/>
    <cellStyle name="Normal 5 4 3 2 2" xfId="1439"/>
    <cellStyle name="Normal 5 4 3 2 2 2" xfId="3005"/>
    <cellStyle name="Normal 5 4 3 2 2 3" xfId="4571"/>
    <cellStyle name="Normal 5 4 3 2 2 4" xfId="6731"/>
    <cellStyle name="Normal 5 4 3 2 3" xfId="2223"/>
    <cellStyle name="Normal 5 4 3 2 4" xfId="3790"/>
    <cellStyle name="Normal 5 4 3 2 5" xfId="5950"/>
    <cellStyle name="Normal 5 4 3 3" xfId="1049"/>
    <cellStyle name="Normal 5 4 3 3 2" xfId="2615"/>
    <cellStyle name="Normal 5 4 3 3 3" xfId="4181"/>
    <cellStyle name="Normal 5 4 3 3 4" xfId="6341"/>
    <cellStyle name="Normal 5 4 3 4" xfId="1833"/>
    <cellStyle name="Normal 5 4 3 5" xfId="3400"/>
    <cellStyle name="Normal 5 4 3 6" xfId="5169"/>
    <cellStyle name="Normal 5 4 3 7" xfId="5560"/>
    <cellStyle name="Normal 5 4 4" xfId="461"/>
    <cellStyle name="Normal 5 4 4 2" xfId="1245"/>
    <cellStyle name="Normal 5 4 4 2 2" xfId="2811"/>
    <cellStyle name="Normal 5 4 4 2 3" xfId="4377"/>
    <cellStyle name="Normal 5 4 4 2 4" xfId="6537"/>
    <cellStyle name="Normal 5 4 4 3" xfId="2029"/>
    <cellStyle name="Normal 5 4 4 4" xfId="3596"/>
    <cellStyle name="Normal 5 4 4 5" xfId="5756"/>
    <cellStyle name="Normal 5 4 5" xfId="855"/>
    <cellStyle name="Normal 5 4 5 2" xfId="2421"/>
    <cellStyle name="Normal 5 4 5 3" xfId="3987"/>
    <cellStyle name="Normal 5 4 5 4" xfId="6147"/>
    <cellStyle name="Normal 5 4 6" xfId="1639"/>
    <cellStyle name="Normal 5 4 7" xfId="3202"/>
    <cellStyle name="Normal 5 4 8" xfId="4976"/>
    <cellStyle name="Normal 5 4 9" xfId="5366"/>
    <cellStyle name="Normal 5 5" xfId="115"/>
    <cellStyle name="Normal 5 5 2" xfId="310"/>
    <cellStyle name="Normal 5 5 2 2" xfId="680"/>
    <cellStyle name="Normal 5 5 2 2 2" xfId="1465"/>
    <cellStyle name="Normal 5 5 2 2 2 2" xfId="3031"/>
    <cellStyle name="Normal 5 5 2 2 2 3" xfId="4597"/>
    <cellStyle name="Normal 5 5 2 2 2 4" xfId="6757"/>
    <cellStyle name="Normal 5 5 2 2 3" xfId="2249"/>
    <cellStyle name="Normal 5 5 2 2 4" xfId="3816"/>
    <cellStyle name="Normal 5 5 2 2 5" xfId="5976"/>
    <cellStyle name="Normal 5 5 2 3" xfId="1075"/>
    <cellStyle name="Normal 5 5 2 3 2" xfId="2641"/>
    <cellStyle name="Normal 5 5 2 3 3" xfId="4207"/>
    <cellStyle name="Normal 5 5 2 3 4" xfId="6367"/>
    <cellStyle name="Normal 5 5 2 4" xfId="1859"/>
    <cellStyle name="Normal 5 5 2 5" xfId="3426"/>
    <cellStyle name="Normal 5 5 2 6" xfId="5195"/>
    <cellStyle name="Normal 5 5 2 7" xfId="5586"/>
    <cellStyle name="Normal 5 5 3" xfId="486"/>
    <cellStyle name="Normal 5 5 3 2" xfId="1271"/>
    <cellStyle name="Normal 5 5 3 2 2" xfId="2837"/>
    <cellStyle name="Normal 5 5 3 2 3" xfId="4403"/>
    <cellStyle name="Normal 5 5 3 2 4" xfId="6563"/>
    <cellStyle name="Normal 5 5 3 3" xfId="2055"/>
    <cellStyle name="Normal 5 5 3 4" xfId="3622"/>
    <cellStyle name="Normal 5 5 3 5" xfId="5782"/>
    <cellStyle name="Normal 5 5 4" xfId="881"/>
    <cellStyle name="Normal 5 5 4 2" xfId="2447"/>
    <cellStyle name="Normal 5 5 4 3" xfId="4013"/>
    <cellStyle name="Normal 5 5 4 4" xfId="6173"/>
    <cellStyle name="Normal 5 5 5" xfId="1665"/>
    <cellStyle name="Normal 5 5 6" xfId="3234"/>
    <cellStyle name="Normal 5 5 7" xfId="5002"/>
    <cellStyle name="Normal 5 5 8" xfId="5392"/>
    <cellStyle name="Normal 5 6" xfId="189"/>
    <cellStyle name="Normal 5 6 2" xfId="382"/>
    <cellStyle name="Normal 5 6 2 2" xfId="752"/>
    <cellStyle name="Normal 5 6 2 2 2" xfId="1537"/>
    <cellStyle name="Normal 5 6 2 2 2 2" xfId="3103"/>
    <cellStyle name="Normal 5 6 2 2 2 3" xfId="4669"/>
    <cellStyle name="Normal 5 6 2 2 2 4" xfId="6829"/>
    <cellStyle name="Normal 5 6 2 2 3" xfId="2321"/>
    <cellStyle name="Normal 5 6 2 2 4" xfId="3888"/>
    <cellStyle name="Normal 5 6 2 2 5" xfId="6048"/>
    <cellStyle name="Normal 5 6 2 3" xfId="1147"/>
    <cellStyle name="Normal 5 6 2 3 2" xfId="2713"/>
    <cellStyle name="Normal 5 6 2 3 3" xfId="4279"/>
    <cellStyle name="Normal 5 6 2 3 4" xfId="6439"/>
    <cellStyle name="Normal 5 6 2 4" xfId="1931"/>
    <cellStyle name="Normal 5 6 2 5" xfId="3498"/>
    <cellStyle name="Normal 5 6 2 6" xfId="5267"/>
    <cellStyle name="Normal 5 6 2 7" xfId="5658"/>
    <cellStyle name="Normal 5 6 3" xfId="558"/>
    <cellStyle name="Normal 5 6 3 2" xfId="1343"/>
    <cellStyle name="Normal 5 6 3 2 2" xfId="2909"/>
    <cellStyle name="Normal 5 6 3 2 3" xfId="4475"/>
    <cellStyle name="Normal 5 6 3 2 4" xfId="6635"/>
    <cellStyle name="Normal 5 6 3 3" xfId="2127"/>
    <cellStyle name="Normal 5 6 3 4" xfId="3694"/>
    <cellStyle name="Normal 5 6 3 5" xfId="5854"/>
    <cellStyle name="Normal 5 6 4" xfId="953"/>
    <cellStyle name="Normal 5 6 4 2" xfId="2519"/>
    <cellStyle name="Normal 5 6 4 3" xfId="4085"/>
    <cellStyle name="Normal 5 6 4 4" xfId="6245"/>
    <cellStyle name="Normal 5 6 5" xfId="1737"/>
    <cellStyle name="Normal 5 6 6" xfId="3304"/>
    <cellStyle name="Normal 5 6 7" xfId="5074"/>
    <cellStyle name="Normal 5 6 8" xfId="5464"/>
    <cellStyle name="Normal 5 7" xfId="213"/>
    <cellStyle name="Normal 5 7 2" xfId="406"/>
    <cellStyle name="Normal 5 7 2 2" xfId="776"/>
    <cellStyle name="Normal 5 7 2 2 2" xfId="1561"/>
    <cellStyle name="Normal 5 7 2 2 2 2" xfId="3127"/>
    <cellStyle name="Normal 5 7 2 2 2 3" xfId="4693"/>
    <cellStyle name="Normal 5 7 2 2 2 4" xfId="6853"/>
    <cellStyle name="Normal 5 7 2 2 3" xfId="2345"/>
    <cellStyle name="Normal 5 7 2 2 4" xfId="3912"/>
    <cellStyle name="Normal 5 7 2 2 5" xfId="6072"/>
    <cellStyle name="Normal 5 7 2 3" xfId="1171"/>
    <cellStyle name="Normal 5 7 2 3 2" xfId="2737"/>
    <cellStyle name="Normal 5 7 2 3 3" xfId="4303"/>
    <cellStyle name="Normal 5 7 2 3 4" xfId="6463"/>
    <cellStyle name="Normal 5 7 2 4" xfId="1955"/>
    <cellStyle name="Normal 5 7 2 5" xfId="3522"/>
    <cellStyle name="Normal 5 7 2 6" xfId="5291"/>
    <cellStyle name="Normal 5 7 2 7" xfId="5682"/>
    <cellStyle name="Normal 5 7 3" xfId="582"/>
    <cellStyle name="Normal 5 7 3 2" xfId="1367"/>
    <cellStyle name="Normal 5 7 3 2 2" xfId="2933"/>
    <cellStyle name="Normal 5 7 3 2 3" xfId="4499"/>
    <cellStyle name="Normal 5 7 3 2 4" xfId="6659"/>
    <cellStyle name="Normal 5 7 3 3" xfId="2151"/>
    <cellStyle name="Normal 5 7 3 4" xfId="3718"/>
    <cellStyle name="Normal 5 7 3 5" xfId="5878"/>
    <cellStyle name="Normal 5 7 4" xfId="977"/>
    <cellStyle name="Normal 5 7 4 2" xfId="2543"/>
    <cellStyle name="Normal 5 7 4 3" xfId="4109"/>
    <cellStyle name="Normal 5 7 4 4" xfId="6269"/>
    <cellStyle name="Normal 5 7 5" xfId="1761"/>
    <cellStyle name="Normal 5 7 6" xfId="3328"/>
    <cellStyle name="Normal 5 7 7" xfId="5098"/>
    <cellStyle name="Normal 5 7 8" xfId="5488"/>
    <cellStyle name="Normal 5 8" xfId="236"/>
    <cellStyle name="Normal 5 8 2" xfId="606"/>
    <cellStyle name="Normal 5 8 2 2" xfId="1391"/>
    <cellStyle name="Normal 5 8 2 2 2" xfId="2957"/>
    <cellStyle name="Normal 5 8 2 2 3" xfId="4523"/>
    <cellStyle name="Normal 5 8 2 2 4" xfId="6683"/>
    <cellStyle name="Normal 5 8 2 3" xfId="2175"/>
    <cellStyle name="Normal 5 8 2 4" xfId="3742"/>
    <cellStyle name="Normal 5 8 2 5" xfId="5902"/>
    <cellStyle name="Normal 5 8 3" xfId="1001"/>
    <cellStyle name="Normal 5 8 3 2" xfId="2567"/>
    <cellStyle name="Normal 5 8 3 3" xfId="4133"/>
    <cellStyle name="Normal 5 8 3 4" xfId="6293"/>
    <cellStyle name="Normal 5 8 4" xfId="1785"/>
    <cellStyle name="Normal 5 8 5" xfId="3352"/>
    <cellStyle name="Normal 5 8 6" xfId="5121"/>
    <cellStyle name="Normal 5 8 7" xfId="5512"/>
    <cellStyle name="Normal 5 9" xfId="41"/>
    <cellStyle name="Normal 5 9 2" xfId="1197"/>
    <cellStyle name="Normal 5 9 2 2" xfId="2763"/>
    <cellStyle name="Normal 5 9 2 3" xfId="4329"/>
    <cellStyle name="Normal 5 9 2 4" xfId="6489"/>
    <cellStyle name="Normal 5 9 3" xfId="1981"/>
    <cellStyle name="Normal 5 9 4" xfId="3548"/>
    <cellStyle name="Normal 5 9 5" xfId="4928"/>
    <cellStyle name="Normal 5 9 6" xfId="5708"/>
    <cellStyle name="Normal 6" xfId="17"/>
    <cellStyle name="Normal 6 10" xfId="811"/>
    <cellStyle name="Normal 6 10 2" xfId="2377"/>
    <cellStyle name="Normal 6 10 3" xfId="3943"/>
    <cellStyle name="Normal 6 10 4" xfId="6103"/>
    <cellStyle name="Normal 6 11" xfId="1601"/>
    <cellStyle name="Normal 6 11 2" xfId="4798"/>
    <cellStyle name="Normal 6 12" xfId="4723"/>
    <cellStyle name="Normal 6 13" xfId="3158"/>
    <cellStyle name="Normal 6 14" xfId="4908"/>
    <cellStyle name="Normal 6 15" xfId="5331"/>
    <cellStyle name="Normal 6 2" xfId="32"/>
    <cellStyle name="Normal 6 2 10" xfId="1602"/>
    <cellStyle name="Normal 6 2 11" xfId="3171"/>
    <cellStyle name="Normal 6 2 12" xfId="4922"/>
    <cellStyle name="Normal 6 2 13" xfId="5332"/>
    <cellStyle name="Normal 6 2 2" xfId="84"/>
    <cellStyle name="Normal 6 2 2 2" xfId="158"/>
    <cellStyle name="Normal 6 2 2 2 2" xfId="353"/>
    <cellStyle name="Normal 6 2 2 2 2 2" xfId="723"/>
    <cellStyle name="Normal 6 2 2 2 2 2 2" xfId="1508"/>
    <cellStyle name="Normal 6 2 2 2 2 2 2 2" xfId="3074"/>
    <cellStyle name="Normal 6 2 2 2 2 2 2 3" xfId="4640"/>
    <cellStyle name="Normal 6 2 2 2 2 2 2 4" xfId="6800"/>
    <cellStyle name="Normal 6 2 2 2 2 2 3" xfId="2292"/>
    <cellStyle name="Normal 6 2 2 2 2 2 4" xfId="3859"/>
    <cellStyle name="Normal 6 2 2 2 2 2 5" xfId="6019"/>
    <cellStyle name="Normal 6 2 2 2 2 3" xfId="1118"/>
    <cellStyle name="Normal 6 2 2 2 2 3 2" xfId="2684"/>
    <cellStyle name="Normal 6 2 2 2 2 3 3" xfId="4250"/>
    <cellStyle name="Normal 6 2 2 2 2 3 4" xfId="6410"/>
    <cellStyle name="Normal 6 2 2 2 2 4" xfId="1902"/>
    <cellStyle name="Normal 6 2 2 2 2 5" xfId="3469"/>
    <cellStyle name="Normal 6 2 2 2 2 6" xfId="5238"/>
    <cellStyle name="Normal 6 2 2 2 2 7" xfId="5629"/>
    <cellStyle name="Normal 6 2 2 2 3" xfId="529"/>
    <cellStyle name="Normal 6 2 2 2 3 2" xfId="1314"/>
    <cellStyle name="Normal 6 2 2 2 3 2 2" xfId="2880"/>
    <cellStyle name="Normal 6 2 2 2 3 2 3" xfId="4446"/>
    <cellStyle name="Normal 6 2 2 2 3 2 4" xfId="6606"/>
    <cellStyle name="Normal 6 2 2 2 3 3" xfId="2098"/>
    <cellStyle name="Normal 6 2 2 2 3 4" xfId="3665"/>
    <cellStyle name="Normal 6 2 2 2 3 5" xfId="5825"/>
    <cellStyle name="Normal 6 2 2 2 4" xfId="924"/>
    <cellStyle name="Normal 6 2 2 2 4 2" xfId="2490"/>
    <cellStyle name="Normal 6 2 2 2 4 3" xfId="4056"/>
    <cellStyle name="Normal 6 2 2 2 4 4" xfId="6216"/>
    <cellStyle name="Normal 6 2 2 2 5" xfId="1708"/>
    <cellStyle name="Normal 6 2 2 2 6" xfId="3276"/>
    <cellStyle name="Normal 6 2 2 2 7" xfId="5045"/>
    <cellStyle name="Normal 6 2 2 2 8" xfId="5435"/>
    <cellStyle name="Normal 6 2 2 3" xfId="279"/>
    <cellStyle name="Normal 6 2 2 3 2" xfId="649"/>
    <cellStyle name="Normal 6 2 2 3 2 2" xfId="1434"/>
    <cellStyle name="Normal 6 2 2 3 2 2 2" xfId="3000"/>
    <cellStyle name="Normal 6 2 2 3 2 2 3" xfId="4566"/>
    <cellStyle name="Normal 6 2 2 3 2 2 4" xfId="6726"/>
    <cellStyle name="Normal 6 2 2 3 2 3" xfId="2218"/>
    <cellStyle name="Normal 6 2 2 3 2 4" xfId="3785"/>
    <cellStyle name="Normal 6 2 2 3 2 5" xfId="5945"/>
    <cellStyle name="Normal 6 2 2 3 3" xfId="1044"/>
    <cellStyle name="Normal 6 2 2 3 3 2" xfId="2610"/>
    <cellStyle name="Normal 6 2 2 3 3 3" xfId="4176"/>
    <cellStyle name="Normal 6 2 2 3 3 4" xfId="6336"/>
    <cellStyle name="Normal 6 2 2 3 4" xfId="1828"/>
    <cellStyle name="Normal 6 2 2 3 5" xfId="3395"/>
    <cellStyle name="Normal 6 2 2 3 6" xfId="5164"/>
    <cellStyle name="Normal 6 2 2 3 7" xfId="5555"/>
    <cellStyle name="Normal 6 2 2 4" xfId="456"/>
    <cellStyle name="Normal 6 2 2 4 2" xfId="1240"/>
    <cellStyle name="Normal 6 2 2 4 2 2" xfId="2806"/>
    <cellStyle name="Normal 6 2 2 4 2 3" xfId="4372"/>
    <cellStyle name="Normal 6 2 2 4 2 4" xfId="6532"/>
    <cellStyle name="Normal 6 2 2 4 3" xfId="2024"/>
    <cellStyle name="Normal 6 2 2 4 4" xfId="3591"/>
    <cellStyle name="Normal 6 2 2 4 5" xfId="5751"/>
    <cellStyle name="Normal 6 2 2 5" xfId="850"/>
    <cellStyle name="Normal 6 2 2 5 2" xfId="2416"/>
    <cellStyle name="Normal 6 2 2 5 3" xfId="3982"/>
    <cellStyle name="Normal 6 2 2 5 4" xfId="6142"/>
    <cellStyle name="Normal 6 2 2 6" xfId="1634"/>
    <cellStyle name="Normal 6 2 2 7" xfId="3197"/>
    <cellStyle name="Normal 6 2 2 8" xfId="4971"/>
    <cellStyle name="Normal 6 2 2 9" xfId="5361"/>
    <cellStyle name="Normal 6 2 3" xfId="108"/>
    <cellStyle name="Normal 6 2 3 2" xfId="182"/>
    <cellStyle name="Normal 6 2 3 2 2" xfId="377"/>
    <cellStyle name="Normal 6 2 3 2 2 2" xfId="747"/>
    <cellStyle name="Normal 6 2 3 2 2 2 2" xfId="1532"/>
    <cellStyle name="Normal 6 2 3 2 2 2 2 2" xfId="3098"/>
    <cellStyle name="Normal 6 2 3 2 2 2 2 3" xfId="4664"/>
    <cellStyle name="Normal 6 2 3 2 2 2 2 4" xfId="6824"/>
    <cellStyle name="Normal 6 2 3 2 2 2 3" xfId="2316"/>
    <cellStyle name="Normal 6 2 3 2 2 2 4" xfId="3883"/>
    <cellStyle name="Normal 6 2 3 2 2 2 5" xfId="6043"/>
    <cellStyle name="Normal 6 2 3 2 2 3" xfId="1142"/>
    <cellStyle name="Normal 6 2 3 2 2 3 2" xfId="2708"/>
    <cellStyle name="Normal 6 2 3 2 2 3 3" xfId="4274"/>
    <cellStyle name="Normal 6 2 3 2 2 3 4" xfId="6434"/>
    <cellStyle name="Normal 6 2 3 2 2 4" xfId="1926"/>
    <cellStyle name="Normal 6 2 3 2 2 5" xfId="3493"/>
    <cellStyle name="Normal 6 2 3 2 2 6" xfId="5262"/>
    <cellStyle name="Normal 6 2 3 2 2 7" xfId="5653"/>
    <cellStyle name="Normal 6 2 3 2 3" xfId="553"/>
    <cellStyle name="Normal 6 2 3 2 3 2" xfId="1338"/>
    <cellStyle name="Normal 6 2 3 2 3 2 2" xfId="2904"/>
    <cellStyle name="Normal 6 2 3 2 3 2 3" xfId="4470"/>
    <cellStyle name="Normal 6 2 3 2 3 2 4" xfId="6630"/>
    <cellStyle name="Normal 6 2 3 2 3 3" xfId="2122"/>
    <cellStyle name="Normal 6 2 3 2 3 4" xfId="3689"/>
    <cellStyle name="Normal 6 2 3 2 3 5" xfId="5849"/>
    <cellStyle name="Normal 6 2 3 2 4" xfId="948"/>
    <cellStyle name="Normal 6 2 3 2 4 2" xfId="2514"/>
    <cellStyle name="Normal 6 2 3 2 4 3" xfId="4080"/>
    <cellStyle name="Normal 6 2 3 2 4 4" xfId="6240"/>
    <cellStyle name="Normal 6 2 3 2 5" xfId="1732"/>
    <cellStyle name="Normal 6 2 3 2 6" xfId="3299"/>
    <cellStyle name="Normal 6 2 3 2 7" xfId="5069"/>
    <cellStyle name="Normal 6 2 3 2 8" xfId="5459"/>
    <cellStyle name="Normal 6 2 3 3" xfId="303"/>
    <cellStyle name="Normal 6 2 3 3 2" xfId="673"/>
    <cellStyle name="Normal 6 2 3 3 2 2" xfId="1458"/>
    <cellStyle name="Normal 6 2 3 3 2 2 2" xfId="3024"/>
    <cellStyle name="Normal 6 2 3 3 2 2 3" xfId="4590"/>
    <cellStyle name="Normal 6 2 3 3 2 2 4" xfId="6750"/>
    <cellStyle name="Normal 6 2 3 3 2 3" xfId="2242"/>
    <cellStyle name="Normal 6 2 3 3 2 4" xfId="3809"/>
    <cellStyle name="Normal 6 2 3 3 2 5" xfId="5969"/>
    <cellStyle name="Normal 6 2 3 3 3" xfId="1068"/>
    <cellStyle name="Normal 6 2 3 3 3 2" xfId="2634"/>
    <cellStyle name="Normal 6 2 3 3 3 3" xfId="4200"/>
    <cellStyle name="Normal 6 2 3 3 3 4" xfId="6360"/>
    <cellStyle name="Normal 6 2 3 3 4" xfId="1852"/>
    <cellStyle name="Normal 6 2 3 3 5" xfId="3419"/>
    <cellStyle name="Normal 6 2 3 3 6" xfId="5188"/>
    <cellStyle name="Normal 6 2 3 3 7" xfId="5579"/>
    <cellStyle name="Normal 6 2 3 4" xfId="480"/>
    <cellStyle name="Normal 6 2 3 4 2" xfId="1264"/>
    <cellStyle name="Normal 6 2 3 4 2 2" xfId="2830"/>
    <cellStyle name="Normal 6 2 3 4 2 3" xfId="4396"/>
    <cellStyle name="Normal 6 2 3 4 2 4" xfId="6556"/>
    <cellStyle name="Normal 6 2 3 4 3" xfId="2048"/>
    <cellStyle name="Normal 6 2 3 4 4" xfId="3615"/>
    <cellStyle name="Normal 6 2 3 4 5" xfId="5775"/>
    <cellStyle name="Normal 6 2 3 5" xfId="874"/>
    <cellStyle name="Normal 6 2 3 5 2" xfId="2440"/>
    <cellStyle name="Normal 6 2 3 5 3" xfId="4006"/>
    <cellStyle name="Normal 6 2 3 5 4" xfId="6166"/>
    <cellStyle name="Normal 6 2 3 6" xfId="1658"/>
    <cellStyle name="Normal 6 2 3 7" xfId="3221"/>
    <cellStyle name="Normal 6 2 3 8" xfId="4995"/>
    <cellStyle name="Normal 6 2 3 9" xfId="5385"/>
    <cellStyle name="Normal 6 2 4" xfId="132"/>
    <cellStyle name="Normal 6 2 4 2" xfId="327"/>
    <cellStyle name="Normal 6 2 4 2 2" xfId="697"/>
    <cellStyle name="Normal 6 2 4 2 2 2" xfId="1482"/>
    <cellStyle name="Normal 6 2 4 2 2 2 2" xfId="3048"/>
    <cellStyle name="Normal 6 2 4 2 2 2 3" xfId="4614"/>
    <cellStyle name="Normal 6 2 4 2 2 2 4" xfId="6774"/>
    <cellStyle name="Normal 6 2 4 2 2 3" xfId="2266"/>
    <cellStyle name="Normal 6 2 4 2 2 4" xfId="3833"/>
    <cellStyle name="Normal 6 2 4 2 2 5" xfId="5993"/>
    <cellStyle name="Normal 6 2 4 2 3" xfId="1092"/>
    <cellStyle name="Normal 6 2 4 2 3 2" xfId="2658"/>
    <cellStyle name="Normal 6 2 4 2 3 3" xfId="4224"/>
    <cellStyle name="Normal 6 2 4 2 3 4" xfId="6384"/>
    <cellStyle name="Normal 6 2 4 2 4" xfId="1876"/>
    <cellStyle name="Normal 6 2 4 2 5" xfId="3443"/>
    <cellStyle name="Normal 6 2 4 2 6" xfId="5212"/>
    <cellStyle name="Normal 6 2 4 2 7" xfId="5603"/>
    <cellStyle name="Normal 6 2 4 3" xfId="503"/>
    <cellStyle name="Normal 6 2 4 3 2" xfId="1288"/>
    <cellStyle name="Normal 6 2 4 3 2 2" xfId="2854"/>
    <cellStyle name="Normal 6 2 4 3 2 3" xfId="4420"/>
    <cellStyle name="Normal 6 2 4 3 2 4" xfId="6580"/>
    <cellStyle name="Normal 6 2 4 3 3" xfId="2072"/>
    <cellStyle name="Normal 6 2 4 3 4" xfId="3639"/>
    <cellStyle name="Normal 6 2 4 3 5" xfId="5799"/>
    <cellStyle name="Normal 6 2 4 4" xfId="898"/>
    <cellStyle name="Normal 6 2 4 4 2" xfId="2464"/>
    <cellStyle name="Normal 6 2 4 4 3" xfId="4030"/>
    <cellStyle name="Normal 6 2 4 4 4" xfId="6190"/>
    <cellStyle name="Normal 6 2 4 5" xfId="1682"/>
    <cellStyle name="Normal 6 2 4 6" xfId="3251"/>
    <cellStyle name="Normal 6 2 4 7" xfId="5019"/>
    <cellStyle name="Normal 6 2 4 8" xfId="5409"/>
    <cellStyle name="Normal 6 2 5" xfId="208"/>
    <cellStyle name="Normal 6 2 5 2" xfId="401"/>
    <cellStyle name="Normal 6 2 5 2 2" xfId="771"/>
    <cellStyle name="Normal 6 2 5 2 2 2" xfId="1556"/>
    <cellStyle name="Normal 6 2 5 2 2 2 2" xfId="3122"/>
    <cellStyle name="Normal 6 2 5 2 2 2 3" xfId="4688"/>
    <cellStyle name="Normal 6 2 5 2 2 2 4" xfId="6848"/>
    <cellStyle name="Normal 6 2 5 2 2 3" xfId="2340"/>
    <cellStyle name="Normal 6 2 5 2 2 4" xfId="3907"/>
    <cellStyle name="Normal 6 2 5 2 2 5" xfId="6067"/>
    <cellStyle name="Normal 6 2 5 2 3" xfId="1166"/>
    <cellStyle name="Normal 6 2 5 2 3 2" xfId="2732"/>
    <cellStyle name="Normal 6 2 5 2 3 3" xfId="4298"/>
    <cellStyle name="Normal 6 2 5 2 3 4" xfId="6458"/>
    <cellStyle name="Normal 6 2 5 2 4" xfId="1950"/>
    <cellStyle name="Normal 6 2 5 2 5" xfId="3517"/>
    <cellStyle name="Normal 6 2 5 2 6" xfId="5286"/>
    <cellStyle name="Normal 6 2 5 2 7" xfId="5677"/>
    <cellStyle name="Normal 6 2 5 3" xfId="577"/>
    <cellStyle name="Normal 6 2 5 3 2" xfId="1362"/>
    <cellStyle name="Normal 6 2 5 3 2 2" xfId="2928"/>
    <cellStyle name="Normal 6 2 5 3 2 3" xfId="4494"/>
    <cellStyle name="Normal 6 2 5 3 2 4" xfId="6654"/>
    <cellStyle name="Normal 6 2 5 3 3" xfId="2146"/>
    <cellStyle name="Normal 6 2 5 3 4" xfId="3713"/>
    <cellStyle name="Normal 6 2 5 3 5" xfId="5873"/>
    <cellStyle name="Normal 6 2 5 4" xfId="972"/>
    <cellStyle name="Normal 6 2 5 4 2" xfId="2538"/>
    <cellStyle name="Normal 6 2 5 4 3" xfId="4104"/>
    <cellStyle name="Normal 6 2 5 4 4" xfId="6264"/>
    <cellStyle name="Normal 6 2 5 5" xfId="1756"/>
    <cellStyle name="Normal 6 2 5 6" xfId="3323"/>
    <cellStyle name="Normal 6 2 5 7" xfId="5093"/>
    <cellStyle name="Normal 6 2 5 8" xfId="5483"/>
    <cellStyle name="Normal 6 2 6" xfId="231"/>
    <cellStyle name="Normal 6 2 6 2" xfId="425"/>
    <cellStyle name="Normal 6 2 6 2 2" xfId="795"/>
    <cellStyle name="Normal 6 2 6 2 2 2" xfId="1580"/>
    <cellStyle name="Normal 6 2 6 2 2 2 2" xfId="3146"/>
    <cellStyle name="Normal 6 2 6 2 2 2 3" xfId="4712"/>
    <cellStyle name="Normal 6 2 6 2 2 2 4" xfId="6872"/>
    <cellStyle name="Normal 6 2 6 2 2 3" xfId="2364"/>
    <cellStyle name="Normal 6 2 6 2 2 4" xfId="3931"/>
    <cellStyle name="Normal 6 2 6 2 2 5" xfId="6091"/>
    <cellStyle name="Normal 6 2 6 2 3" xfId="1190"/>
    <cellStyle name="Normal 6 2 6 2 3 2" xfId="2756"/>
    <cellStyle name="Normal 6 2 6 2 3 3" xfId="4322"/>
    <cellStyle name="Normal 6 2 6 2 3 4" xfId="6482"/>
    <cellStyle name="Normal 6 2 6 2 4" xfId="1974"/>
    <cellStyle name="Normal 6 2 6 2 5" xfId="3541"/>
    <cellStyle name="Normal 6 2 6 2 6" xfId="5310"/>
    <cellStyle name="Normal 6 2 6 2 7" xfId="5701"/>
    <cellStyle name="Normal 6 2 6 3" xfId="601"/>
    <cellStyle name="Normal 6 2 6 3 2" xfId="1386"/>
    <cellStyle name="Normal 6 2 6 3 2 2" xfId="2952"/>
    <cellStyle name="Normal 6 2 6 3 2 3" xfId="4518"/>
    <cellStyle name="Normal 6 2 6 3 2 4" xfId="6678"/>
    <cellStyle name="Normal 6 2 6 3 3" xfId="2170"/>
    <cellStyle name="Normal 6 2 6 3 4" xfId="3737"/>
    <cellStyle name="Normal 6 2 6 3 5" xfId="5897"/>
    <cellStyle name="Normal 6 2 6 4" xfId="996"/>
    <cellStyle name="Normal 6 2 6 4 2" xfId="2562"/>
    <cellStyle name="Normal 6 2 6 4 3" xfId="4128"/>
    <cellStyle name="Normal 6 2 6 4 4" xfId="6288"/>
    <cellStyle name="Normal 6 2 6 5" xfId="1780"/>
    <cellStyle name="Normal 6 2 6 6" xfId="3347"/>
    <cellStyle name="Normal 6 2 6 7" xfId="5116"/>
    <cellStyle name="Normal 6 2 6 8" xfId="5507"/>
    <cellStyle name="Normal 6 2 7" xfId="253"/>
    <cellStyle name="Normal 6 2 7 2" xfId="623"/>
    <cellStyle name="Normal 6 2 7 2 2" xfId="1408"/>
    <cellStyle name="Normal 6 2 7 2 2 2" xfId="2974"/>
    <cellStyle name="Normal 6 2 7 2 2 3" xfId="4540"/>
    <cellStyle name="Normal 6 2 7 2 2 4" xfId="6700"/>
    <cellStyle name="Normal 6 2 7 2 3" xfId="2192"/>
    <cellStyle name="Normal 6 2 7 2 4" xfId="3759"/>
    <cellStyle name="Normal 6 2 7 2 5" xfId="5919"/>
    <cellStyle name="Normal 6 2 7 3" xfId="1018"/>
    <cellStyle name="Normal 6 2 7 3 2" xfId="2584"/>
    <cellStyle name="Normal 6 2 7 3 3" xfId="4150"/>
    <cellStyle name="Normal 6 2 7 3 4" xfId="6310"/>
    <cellStyle name="Normal 6 2 7 4" xfId="1802"/>
    <cellStyle name="Normal 6 2 7 5" xfId="3369"/>
    <cellStyle name="Normal 6 2 7 6" xfId="5138"/>
    <cellStyle name="Normal 6 2 7 7" xfId="5529"/>
    <cellStyle name="Normal 6 2 8" xfId="58"/>
    <cellStyle name="Normal 6 2 8 2" xfId="1214"/>
    <cellStyle name="Normal 6 2 8 2 2" xfId="2780"/>
    <cellStyle name="Normal 6 2 8 2 3" xfId="4346"/>
    <cellStyle name="Normal 6 2 8 2 4" xfId="6506"/>
    <cellStyle name="Normal 6 2 8 3" xfId="1998"/>
    <cellStyle name="Normal 6 2 8 4" xfId="3565"/>
    <cellStyle name="Normal 6 2 8 5" xfId="4945"/>
    <cellStyle name="Normal 6 2 8 6" xfId="5725"/>
    <cellStyle name="Normal 6 2 9" xfId="824"/>
    <cellStyle name="Normal 6 2 9 2" xfId="2390"/>
    <cellStyle name="Normal 6 2 9 3" xfId="3956"/>
    <cellStyle name="Normal 6 2 9 4" xfId="6116"/>
    <cellStyle name="Normal 6 3" xfId="69"/>
    <cellStyle name="Normal 6 3 2" xfId="143"/>
    <cellStyle name="Normal 6 3 2 2" xfId="338"/>
    <cellStyle name="Normal 6 3 2 2 2" xfId="708"/>
    <cellStyle name="Normal 6 3 2 2 2 2" xfId="1493"/>
    <cellStyle name="Normal 6 3 2 2 2 2 2" xfId="3059"/>
    <cellStyle name="Normal 6 3 2 2 2 2 3" xfId="4625"/>
    <cellStyle name="Normal 6 3 2 2 2 2 4" xfId="6785"/>
    <cellStyle name="Normal 6 3 2 2 2 3" xfId="2277"/>
    <cellStyle name="Normal 6 3 2 2 2 4" xfId="3844"/>
    <cellStyle name="Normal 6 3 2 2 2 5" xfId="6004"/>
    <cellStyle name="Normal 6 3 2 2 3" xfId="1103"/>
    <cellStyle name="Normal 6 3 2 2 3 2" xfId="2669"/>
    <cellStyle name="Normal 6 3 2 2 3 3" xfId="4235"/>
    <cellStyle name="Normal 6 3 2 2 3 4" xfId="6395"/>
    <cellStyle name="Normal 6 3 2 2 4" xfId="1887"/>
    <cellStyle name="Normal 6 3 2 2 5" xfId="3454"/>
    <cellStyle name="Normal 6 3 2 2 6" xfId="5223"/>
    <cellStyle name="Normal 6 3 2 2 7" xfId="5614"/>
    <cellStyle name="Normal 6 3 2 3" xfId="514"/>
    <cellStyle name="Normal 6 3 2 3 2" xfId="1299"/>
    <cellStyle name="Normal 6 3 2 3 2 2" xfId="2865"/>
    <cellStyle name="Normal 6 3 2 3 2 3" xfId="4431"/>
    <cellStyle name="Normal 6 3 2 3 2 4" xfId="6591"/>
    <cellStyle name="Normal 6 3 2 3 3" xfId="2083"/>
    <cellStyle name="Normal 6 3 2 3 4" xfId="3650"/>
    <cellStyle name="Normal 6 3 2 3 5" xfId="5810"/>
    <cellStyle name="Normal 6 3 2 4" xfId="909"/>
    <cellStyle name="Normal 6 3 2 4 2" xfId="2475"/>
    <cellStyle name="Normal 6 3 2 4 3" xfId="4041"/>
    <cellStyle name="Normal 6 3 2 4 4" xfId="6201"/>
    <cellStyle name="Normal 6 3 2 5" xfId="1693"/>
    <cellStyle name="Normal 6 3 2 6" xfId="3262"/>
    <cellStyle name="Normal 6 3 2 7" xfId="5030"/>
    <cellStyle name="Normal 6 3 2 8" xfId="5420"/>
    <cellStyle name="Normal 6 3 3" xfId="264"/>
    <cellStyle name="Normal 6 3 3 2" xfId="634"/>
    <cellStyle name="Normal 6 3 3 2 2" xfId="1419"/>
    <cellStyle name="Normal 6 3 3 2 2 2" xfId="2985"/>
    <cellStyle name="Normal 6 3 3 2 2 3" xfId="4551"/>
    <cellStyle name="Normal 6 3 3 2 2 4" xfId="6711"/>
    <cellStyle name="Normal 6 3 3 2 3" xfId="2203"/>
    <cellStyle name="Normal 6 3 3 2 4" xfId="3770"/>
    <cellStyle name="Normal 6 3 3 2 5" xfId="5930"/>
    <cellStyle name="Normal 6 3 3 3" xfId="1029"/>
    <cellStyle name="Normal 6 3 3 3 2" xfId="2595"/>
    <cellStyle name="Normal 6 3 3 3 3" xfId="4161"/>
    <cellStyle name="Normal 6 3 3 3 4" xfId="6321"/>
    <cellStyle name="Normal 6 3 3 4" xfId="1813"/>
    <cellStyle name="Normal 6 3 3 5" xfId="3380"/>
    <cellStyle name="Normal 6 3 3 6" xfId="5149"/>
    <cellStyle name="Normal 6 3 3 7" xfId="5540"/>
    <cellStyle name="Normal 6 3 4" xfId="441"/>
    <cellStyle name="Normal 6 3 4 2" xfId="1225"/>
    <cellStyle name="Normal 6 3 4 2 2" xfId="2791"/>
    <cellStyle name="Normal 6 3 4 2 3" xfId="4357"/>
    <cellStyle name="Normal 6 3 4 2 4" xfId="6517"/>
    <cellStyle name="Normal 6 3 4 3" xfId="2009"/>
    <cellStyle name="Normal 6 3 4 4" xfId="3576"/>
    <cellStyle name="Normal 6 3 4 5" xfId="5736"/>
    <cellStyle name="Normal 6 3 5" xfId="835"/>
    <cellStyle name="Normal 6 3 5 2" xfId="2401"/>
    <cellStyle name="Normal 6 3 5 3" xfId="3967"/>
    <cellStyle name="Normal 6 3 5 4" xfId="6127"/>
    <cellStyle name="Normal 6 3 6" xfId="1619"/>
    <cellStyle name="Normal 6 3 7" xfId="3182"/>
    <cellStyle name="Normal 6 3 8" xfId="4956"/>
    <cellStyle name="Normal 6 3 9" xfId="5346"/>
    <cellStyle name="Normal 6 4" xfId="93"/>
    <cellStyle name="Normal 6 4 2" xfId="167"/>
    <cellStyle name="Normal 6 4 2 2" xfId="362"/>
    <cellStyle name="Normal 6 4 2 2 2" xfId="732"/>
    <cellStyle name="Normal 6 4 2 2 2 2" xfId="1517"/>
    <cellStyle name="Normal 6 4 2 2 2 2 2" xfId="3083"/>
    <cellStyle name="Normal 6 4 2 2 2 2 3" xfId="4649"/>
    <cellStyle name="Normal 6 4 2 2 2 2 4" xfId="6809"/>
    <cellStyle name="Normal 6 4 2 2 2 3" xfId="2301"/>
    <cellStyle name="Normal 6 4 2 2 2 4" xfId="3868"/>
    <cellStyle name="Normal 6 4 2 2 2 5" xfId="6028"/>
    <cellStyle name="Normal 6 4 2 2 3" xfId="1127"/>
    <cellStyle name="Normal 6 4 2 2 3 2" xfId="2693"/>
    <cellStyle name="Normal 6 4 2 2 3 3" xfId="4259"/>
    <cellStyle name="Normal 6 4 2 2 3 4" xfId="6419"/>
    <cellStyle name="Normal 6 4 2 2 4" xfId="1911"/>
    <cellStyle name="Normal 6 4 2 2 5" xfId="3478"/>
    <cellStyle name="Normal 6 4 2 2 6" xfId="5247"/>
    <cellStyle name="Normal 6 4 2 2 7" xfId="5638"/>
    <cellStyle name="Normal 6 4 2 3" xfId="538"/>
    <cellStyle name="Normal 6 4 2 3 2" xfId="1323"/>
    <cellStyle name="Normal 6 4 2 3 2 2" xfId="2889"/>
    <cellStyle name="Normal 6 4 2 3 2 3" xfId="4455"/>
    <cellStyle name="Normal 6 4 2 3 2 4" xfId="6615"/>
    <cellStyle name="Normal 6 4 2 3 3" xfId="2107"/>
    <cellStyle name="Normal 6 4 2 3 4" xfId="3674"/>
    <cellStyle name="Normal 6 4 2 3 5" xfId="5834"/>
    <cellStyle name="Normal 6 4 2 4" xfId="933"/>
    <cellStyle name="Normal 6 4 2 4 2" xfId="2499"/>
    <cellStyle name="Normal 6 4 2 4 3" xfId="4065"/>
    <cellStyle name="Normal 6 4 2 4 4" xfId="6225"/>
    <cellStyle name="Normal 6 4 2 5" xfId="1717"/>
    <cellStyle name="Normal 6 4 2 6" xfId="3284"/>
    <cellStyle name="Normal 6 4 2 7" xfId="5054"/>
    <cellStyle name="Normal 6 4 2 8" xfId="5444"/>
    <cellStyle name="Normal 6 4 3" xfId="288"/>
    <cellStyle name="Normal 6 4 3 2" xfId="658"/>
    <cellStyle name="Normal 6 4 3 2 2" xfId="1443"/>
    <cellStyle name="Normal 6 4 3 2 2 2" xfId="3009"/>
    <cellStyle name="Normal 6 4 3 2 2 3" xfId="4575"/>
    <cellStyle name="Normal 6 4 3 2 2 4" xfId="6735"/>
    <cellStyle name="Normal 6 4 3 2 3" xfId="2227"/>
    <cellStyle name="Normal 6 4 3 2 4" xfId="3794"/>
    <cellStyle name="Normal 6 4 3 2 5" xfId="5954"/>
    <cellStyle name="Normal 6 4 3 3" xfId="1053"/>
    <cellStyle name="Normal 6 4 3 3 2" xfId="2619"/>
    <cellStyle name="Normal 6 4 3 3 3" xfId="4185"/>
    <cellStyle name="Normal 6 4 3 3 4" xfId="6345"/>
    <cellStyle name="Normal 6 4 3 4" xfId="1837"/>
    <cellStyle name="Normal 6 4 3 5" xfId="3404"/>
    <cellStyle name="Normal 6 4 3 6" xfId="5173"/>
    <cellStyle name="Normal 6 4 3 7" xfId="5564"/>
    <cellStyle name="Normal 6 4 4" xfId="465"/>
    <cellStyle name="Normal 6 4 4 2" xfId="1249"/>
    <cellStyle name="Normal 6 4 4 2 2" xfId="2815"/>
    <cellStyle name="Normal 6 4 4 2 3" xfId="4381"/>
    <cellStyle name="Normal 6 4 4 2 4" xfId="6541"/>
    <cellStyle name="Normal 6 4 4 3" xfId="2033"/>
    <cellStyle name="Normal 6 4 4 4" xfId="3600"/>
    <cellStyle name="Normal 6 4 4 5" xfId="5760"/>
    <cellStyle name="Normal 6 4 5" xfId="859"/>
    <cellStyle name="Normal 6 4 5 2" xfId="2425"/>
    <cellStyle name="Normal 6 4 5 3" xfId="3991"/>
    <cellStyle name="Normal 6 4 5 4" xfId="6151"/>
    <cellStyle name="Normal 6 4 6" xfId="1643"/>
    <cellStyle name="Normal 6 4 7" xfId="3206"/>
    <cellStyle name="Normal 6 4 8" xfId="4980"/>
    <cellStyle name="Normal 6 4 9" xfId="5370"/>
    <cellStyle name="Normal 6 5" xfId="119"/>
    <cellStyle name="Normal 6 5 2" xfId="314"/>
    <cellStyle name="Normal 6 5 2 2" xfId="684"/>
    <cellStyle name="Normal 6 5 2 2 2" xfId="1469"/>
    <cellStyle name="Normal 6 5 2 2 2 2" xfId="3035"/>
    <cellStyle name="Normal 6 5 2 2 2 3" xfId="4601"/>
    <cellStyle name="Normal 6 5 2 2 2 4" xfId="6761"/>
    <cellStyle name="Normal 6 5 2 2 3" xfId="2253"/>
    <cellStyle name="Normal 6 5 2 2 4" xfId="3820"/>
    <cellStyle name="Normal 6 5 2 2 5" xfId="5980"/>
    <cellStyle name="Normal 6 5 2 3" xfId="1079"/>
    <cellStyle name="Normal 6 5 2 3 2" xfId="2645"/>
    <cellStyle name="Normal 6 5 2 3 3" xfId="4211"/>
    <cellStyle name="Normal 6 5 2 3 4" xfId="6371"/>
    <cellStyle name="Normal 6 5 2 4" xfId="1863"/>
    <cellStyle name="Normal 6 5 2 5" xfId="3430"/>
    <cellStyle name="Normal 6 5 2 6" xfId="5199"/>
    <cellStyle name="Normal 6 5 2 7" xfId="5590"/>
    <cellStyle name="Normal 6 5 3" xfId="490"/>
    <cellStyle name="Normal 6 5 3 2" xfId="1275"/>
    <cellStyle name="Normal 6 5 3 2 2" xfId="2841"/>
    <cellStyle name="Normal 6 5 3 2 3" xfId="4407"/>
    <cellStyle name="Normal 6 5 3 2 4" xfId="6567"/>
    <cellStyle name="Normal 6 5 3 3" xfId="2059"/>
    <cellStyle name="Normal 6 5 3 4" xfId="3626"/>
    <cellStyle name="Normal 6 5 3 5" xfId="5786"/>
    <cellStyle name="Normal 6 5 4" xfId="885"/>
    <cellStyle name="Normal 6 5 4 2" xfId="2451"/>
    <cellStyle name="Normal 6 5 4 3" xfId="4017"/>
    <cellStyle name="Normal 6 5 4 4" xfId="6177"/>
    <cellStyle name="Normal 6 5 5" xfId="1669"/>
    <cellStyle name="Normal 6 5 6" xfId="3238"/>
    <cellStyle name="Normal 6 5 7" xfId="5006"/>
    <cellStyle name="Normal 6 5 8" xfId="5396"/>
    <cellStyle name="Normal 6 6" xfId="193"/>
    <cellStyle name="Normal 6 6 2" xfId="386"/>
    <cellStyle name="Normal 6 6 2 2" xfId="756"/>
    <cellStyle name="Normal 6 6 2 2 2" xfId="1541"/>
    <cellStyle name="Normal 6 6 2 2 2 2" xfId="3107"/>
    <cellStyle name="Normal 6 6 2 2 2 3" xfId="4673"/>
    <cellStyle name="Normal 6 6 2 2 2 4" xfId="6833"/>
    <cellStyle name="Normal 6 6 2 2 3" xfId="2325"/>
    <cellStyle name="Normal 6 6 2 2 4" xfId="3892"/>
    <cellStyle name="Normal 6 6 2 2 5" xfId="6052"/>
    <cellStyle name="Normal 6 6 2 3" xfId="1151"/>
    <cellStyle name="Normal 6 6 2 3 2" xfId="2717"/>
    <cellStyle name="Normal 6 6 2 3 3" xfId="4283"/>
    <cellStyle name="Normal 6 6 2 3 4" xfId="6443"/>
    <cellStyle name="Normal 6 6 2 4" xfId="1935"/>
    <cellStyle name="Normal 6 6 2 5" xfId="3502"/>
    <cellStyle name="Normal 6 6 2 6" xfId="5271"/>
    <cellStyle name="Normal 6 6 2 7" xfId="5662"/>
    <cellStyle name="Normal 6 6 3" xfId="562"/>
    <cellStyle name="Normal 6 6 3 2" xfId="1347"/>
    <cellStyle name="Normal 6 6 3 2 2" xfId="2913"/>
    <cellStyle name="Normal 6 6 3 2 3" xfId="4479"/>
    <cellStyle name="Normal 6 6 3 2 4" xfId="6639"/>
    <cellStyle name="Normal 6 6 3 3" xfId="2131"/>
    <cellStyle name="Normal 6 6 3 4" xfId="3698"/>
    <cellStyle name="Normal 6 6 3 5" xfId="5858"/>
    <cellStyle name="Normal 6 6 4" xfId="957"/>
    <cellStyle name="Normal 6 6 4 2" xfId="2523"/>
    <cellStyle name="Normal 6 6 4 3" xfId="4089"/>
    <cellStyle name="Normal 6 6 4 4" xfId="6249"/>
    <cellStyle name="Normal 6 6 5" xfId="1741"/>
    <cellStyle name="Normal 6 6 6" xfId="3308"/>
    <cellStyle name="Normal 6 6 7" xfId="5078"/>
    <cellStyle name="Normal 6 6 8" xfId="5468"/>
    <cellStyle name="Normal 6 7" xfId="217"/>
    <cellStyle name="Normal 6 7 2" xfId="410"/>
    <cellStyle name="Normal 6 7 2 2" xfId="780"/>
    <cellStyle name="Normal 6 7 2 2 2" xfId="1565"/>
    <cellStyle name="Normal 6 7 2 2 2 2" xfId="3131"/>
    <cellStyle name="Normal 6 7 2 2 2 3" xfId="4697"/>
    <cellStyle name="Normal 6 7 2 2 2 4" xfId="6857"/>
    <cellStyle name="Normal 6 7 2 2 3" xfId="2349"/>
    <cellStyle name="Normal 6 7 2 2 4" xfId="3916"/>
    <cellStyle name="Normal 6 7 2 2 5" xfId="6076"/>
    <cellStyle name="Normal 6 7 2 3" xfId="1175"/>
    <cellStyle name="Normal 6 7 2 3 2" xfId="2741"/>
    <cellStyle name="Normal 6 7 2 3 3" xfId="4307"/>
    <cellStyle name="Normal 6 7 2 3 4" xfId="6467"/>
    <cellStyle name="Normal 6 7 2 4" xfId="1959"/>
    <cellStyle name="Normal 6 7 2 5" xfId="3526"/>
    <cellStyle name="Normal 6 7 2 6" xfId="5295"/>
    <cellStyle name="Normal 6 7 2 7" xfId="5686"/>
    <cellStyle name="Normal 6 7 3" xfId="586"/>
    <cellStyle name="Normal 6 7 3 2" xfId="1371"/>
    <cellStyle name="Normal 6 7 3 2 2" xfId="2937"/>
    <cellStyle name="Normal 6 7 3 2 3" xfId="4503"/>
    <cellStyle name="Normal 6 7 3 2 4" xfId="6663"/>
    <cellStyle name="Normal 6 7 3 3" xfId="2155"/>
    <cellStyle name="Normal 6 7 3 4" xfId="3722"/>
    <cellStyle name="Normal 6 7 3 5" xfId="5882"/>
    <cellStyle name="Normal 6 7 4" xfId="981"/>
    <cellStyle name="Normal 6 7 4 2" xfId="2547"/>
    <cellStyle name="Normal 6 7 4 3" xfId="4113"/>
    <cellStyle name="Normal 6 7 4 4" xfId="6273"/>
    <cellStyle name="Normal 6 7 5" xfId="1765"/>
    <cellStyle name="Normal 6 7 6" xfId="3332"/>
    <cellStyle name="Normal 6 7 7" xfId="5102"/>
    <cellStyle name="Normal 6 7 8" xfId="5492"/>
    <cellStyle name="Normal 6 8" xfId="240"/>
    <cellStyle name="Normal 6 8 2" xfId="610"/>
    <cellStyle name="Normal 6 8 2 2" xfId="1395"/>
    <cellStyle name="Normal 6 8 2 2 2" xfId="2961"/>
    <cellStyle name="Normal 6 8 2 2 3" xfId="4527"/>
    <cellStyle name="Normal 6 8 2 2 4" xfId="6687"/>
    <cellStyle name="Normal 6 8 2 3" xfId="2179"/>
    <cellStyle name="Normal 6 8 2 4" xfId="3746"/>
    <cellStyle name="Normal 6 8 2 5" xfId="5906"/>
    <cellStyle name="Normal 6 8 3" xfId="1005"/>
    <cellStyle name="Normal 6 8 3 2" xfId="2571"/>
    <cellStyle name="Normal 6 8 3 3" xfId="4137"/>
    <cellStyle name="Normal 6 8 3 4" xfId="6297"/>
    <cellStyle name="Normal 6 8 4" xfId="1789"/>
    <cellStyle name="Normal 6 8 5" xfId="3356"/>
    <cellStyle name="Normal 6 8 6" xfId="5125"/>
    <cellStyle name="Normal 6 8 7" xfId="5516"/>
    <cellStyle name="Normal 6 9" xfId="45"/>
    <cellStyle name="Normal 6 9 2" xfId="1201"/>
    <cellStyle name="Normal 6 9 2 2" xfId="2767"/>
    <cellStyle name="Normal 6 9 2 3" xfId="4333"/>
    <cellStyle name="Normal 6 9 2 4" xfId="6493"/>
    <cellStyle name="Normal 6 9 3" xfId="1985"/>
    <cellStyle name="Normal 6 9 4" xfId="3552"/>
    <cellStyle name="Normal 6 9 5" xfId="4932"/>
    <cellStyle name="Normal 6 9 6" xfId="5712"/>
    <cellStyle name="Normal 7" xfId="21"/>
    <cellStyle name="Normal 7 10" xfId="1603"/>
    <cellStyle name="Normal 7 10 2" xfId="4802"/>
    <cellStyle name="Normal 7 11" xfId="4725"/>
    <cellStyle name="Normal 7 12" xfId="3162"/>
    <cellStyle name="Normal 7 13" xfId="4912"/>
    <cellStyle name="Normal 7 14" xfId="5333"/>
    <cellStyle name="Normal 7 15" xfId="6972"/>
    <cellStyle name="Normal 7 2" xfId="73"/>
    <cellStyle name="Normal 7 2 10" xfId="5350"/>
    <cellStyle name="Normal 7 2 2" xfId="147"/>
    <cellStyle name="Normal 7 2 2 2" xfId="342"/>
    <cellStyle name="Normal 7 2 2 2 2" xfId="712"/>
    <cellStyle name="Normal 7 2 2 2 2 2" xfId="1497"/>
    <cellStyle name="Normal 7 2 2 2 2 2 2" xfId="3063"/>
    <cellStyle name="Normal 7 2 2 2 2 2 3" xfId="4629"/>
    <cellStyle name="Normal 7 2 2 2 2 2 4" xfId="6789"/>
    <cellStyle name="Normal 7 2 2 2 2 3" xfId="2281"/>
    <cellStyle name="Normal 7 2 2 2 2 4" xfId="3848"/>
    <cellStyle name="Normal 7 2 2 2 2 5" xfId="6008"/>
    <cellStyle name="Normal 7 2 2 2 3" xfId="1107"/>
    <cellStyle name="Normal 7 2 2 2 3 2" xfId="2673"/>
    <cellStyle name="Normal 7 2 2 2 3 3" xfId="4239"/>
    <cellStyle name="Normal 7 2 2 2 3 4" xfId="6399"/>
    <cellStyle name="Normal 7 2 2 2 4" xfId="1891"/>
    <cellStyle name="Normal 7 2 2 2 5" xfId="3458"/>
    <cellStyle name="Normal 7 2 2 2 6" xfId="5227"/>
    <cellStyle name="Normal 7 2 2 2 7" xfId="5618"/>
    <cellStyle name="Normal 7 2 2 3" xfId="518"/>
    <cellStyle name="Normal 7 2 2 3 2" xfId="1303"/>
    <cellStyle name="Normal 7 2 2 3 2 2" xfId="2869"/>
    <cellStyle name="Normal 7 2 2 3 2 3" xfId="4435"/>
    <cellStyle name="Normal 7 2 2 3 2 4" xfId="6595"/>
    <cellStyle name="Normal 7 2 2 3 3" xfId="2087"/>
    <cellStyle name="Normal 7 2 2 3 4" xfId="3654"/>
    <cellStyle name="Normal 7 2 2 3 5" xfId="5814"/>
    <cellStyle name="Normal 7 2 2 4" xfId="913"/>
    <cellStyle name="Normal 7 2 2 4 2" xfId="2479"/>
    <cellStyle name="Normal 7 2 2 4 3" xfId="4045"/>
    <cellStyle name="Normal 7 2 2 4 4" xfId="6205"/>
    <cellStyle name="Normal 7 2 2 5" xfId="1697"/>
    <cellStyle name="Normal 7 2 2 5 2" xfId="4828"/>
    <cellStyle name="Normal 7 2 2 6" xfId="4747"/>
    <cellStyle name="Normal 7 2 2 7" xfId="3266"/>
    <cellStyle name="Normal 7 2 2 8" xfId="5034"/>
    <cellStyle name="Normal 7 2 2 9" xfId="5424"/>
    <cellStyle name="Normal 7 2 3" xfId="268"/>
    <cellStyle name="Normal 7 2 3 2" xfId="638"/>
    <cellStyle name="Normal 7 2 3 2 2" xfId="1423"/>
    <cellStyle name="Normal 7 2 3 2 2 2" xfId="2989"/>
    <cellStyle name="Normal 7 2 3 2 2 3" xfId="4555"/>
    <cellStyle name="Normal 7 2 3 2 2 4" xfId="6715"/>
    <cellStyle name="Normal 7 2 3 2 3" xfId="2207"/>
    <cellStyle name="Normal 7 2 3 2 4" xfId="3774"/>
    <cellStyle name="Normal 7 2 3 2 5" xfId="5934"/>
    <cellStyle name="Normal 7 2 3 3" xfId="1033"/>
    <cellStyle name="Normal 7 2 3 3 2" xfId="2599"/>
    <cellStyle name="Normal 7 2 3 3 3" xfId="4165"/>
    <cellStyle name="Normal 7 2 3 3 4" xfId="6325"/>
    <cellStyle name="Normal 7 2 3 4" xfId="1817"/>
    <cellStyle name="Normal 7 2 3 5" xfId="3384"/>
    <cellStyle name="Normal 7 2 3 6" xfId="5153"/>
    <cellStyle name="Normal 7 2 3 7" xfId="5544"/>
    <cellStyle name="Normal 7 2 4" xfId="445"/>
    <cellStyle name="Normal 7 2 4 2" xfId="1229"/>
    <cellStyle name="Normal 7 2 4 2 2" xfId="2795"/>
    <cellStyle name="Normal 7 2 4 2 3" xfId="4361"/>
    <cellStyle name="Normal 7 2 4 2 4" xfId="6521"/>
    <cellStyle name="Normal 7 2 4 3" xfId="2013"/>
    <cellStyle name="Normal 7 2 4 4" xfId="3580"/>
    <cellStyle name="Normal 7 2 4 5" xfId="5740"/>
    <cellStyle name="Normal 7 2 5" xfId="839"/>
    <cellStyle name="Normal 7 2 5 2" xfId="2405"/>
    <cellStyle name="Normal 7 2 5 3" xfId="3971"/>
    <cellStyle name="Normal 7 2 5 4" xfId="6131"/>
    <cellStyle name="Normal 7 2 6" xfId="1623"/>
    <cellStyle name="Normal 7 2 6 2" xfId="4813"/>
    <cellStyle name="Normal 7 2 7" xfId="4737"/>
    <cellStyle name="Normal 7 2 8" xfId="3186"/>
    <cellStyle name="Normal 7 2 9" xfId="4960"/>
    <cellStyle name="Normal 7 3" xfId="97"/>
    <cellStyle name="Normal 7 3 2" xfId="171"/>
    <cellStyle name="Normal 7 3 2 2" xfId="366"/>
    <cellStyle name="Normal 7 3 2 2 2" xfId="736"/>
    <cellStyle name="Normal 7 3 2 2 2 2" xfId="1521"/>
    <cellStyle name="Normal 7 3 2 2 2 2 2" xfId="3087"/>
    <cellStyle name="Normal 7 3 2 2 2 2 3" xfId="4653"/>
    <cellStyle name="Normal 7 3 2 2 2 2 4" xfId="6813"/>
    <cellStyle name="Normal 7 3 2 2 2 3" xfId="2305"/>
    <cellStyle name="Normal 7 3 2 2 2 4" xfId="3872"/>
    <cellStyle name="Normal 7 3 2 2 2 5" xfId="6032"/>
    <cellStyle name="Normal 7 3 2 2 3" xfId="1131"/>
    <cellStyle name="Normal 7 3 2 2 3 2" xfId="2697"/>
    <cellStyle name="Normal 7 3 2 2 3 3" xfId="4263"/>
    <cellStyle name="Normal 7 3 2 2 3 4" xfId="6423"/>
    <cellStyle name="Normal 7 3 2 2 4" xfId="1915"/>
    <cellStyle name="Normal 7 3 2 2 5" xfId="3482"/>
    <cellStyle name="Normal 7 3 2 2 6" xfId="5251"/>
    <cellStyle name="Normal 7 3 2 2 7" xfId="5642"/>
    <cellStyle name="Normal 7 3 2 3" xfId="542"/>
    <cellStyle name="Normal 7 3 2 3 2" xfId="1327"/>
    <cellStyle name="Normal 7 3 2 3 2 2" xfId="2893"/>
    <cellStyle name="Normal 7 3 2 3 2 3" xfId="4459"/>
    <cellStyle name="Normal 7 3 2 3 2 4" xfId="6619"/>
    <cellStyle name="Normal 7 3 2 3 3" xfId="2111"/>
    <cellStyle name="Normal 7 3 2 3 4" xfId="3678"/>
    <cellStyle name="Normal 7 3 2 3 5" xfId="5838"/>
    <cellStyle name="Normal 7 3 2 4" xfId="937"/>
    <cellStyle name="Normal 7 3 2 4 2" xfId="2503"/>
    <cellStyle name="Normal 7 3 2 4 3" xfId="4069"/>
    <cellStyle name="Normal 7 3 2 4 4" xfId="6229"/>
    <cellStyle name="Normal 7 3 2 5" xfId="1721"/>
    <cellStyle name="Normal 7 3 2 6" xfId="3288"/>
    <cellStyle name="Normal 7 3 2 7" xfId="5058"/>
    <cellStyle name="Normal 7 3 2 8" xfId="5448"/>
    <cellStyle name="Normal 7 3 3" xfId="292"/>
    <cellStyle name="Normal 7 3 3 2" xfId="662"/>
    <cellStyle name="Normal 7 3 3 2 2" xfId="1447"/>
    <cellStyle name="Normal 7 3 3 2 2 2" xfId="3013"/>
    <cellStyle name="Normal 7 3 3 2 2 3" xfId="4579"/>
    <cellStyle name="Normal 7 3 3 2 2 4" xfId="6739"/>
    <cellStyle name="Normal 7 3 3 2 3" xfId="2231"/>
    <cellStyle name="Normal 7 3 3 2 4" xfId="3798"/>
    <cellStyle name="Normal 7 3 3 2 5" xfId="5958"/>
    <cellStyle name="Normal 7 3 3 3" xfId="1057"/>
    <cellStyle name="Normal 7 3 3 3 2" xfId="2623"/>
    <cellStyle name="Normal 7 3 3 3 3" xfId="4189"/>
    <cellStyle name="Normal 7 3 3 3 4" xfId="6349"/>
    <cellStyle name="Normal 7 3 3 4" xfId="1841"/>
    <cellStyle name="Normal 7 3 3 5" xfId="3408"/>
    <cellStyle name="Normal 7 3 3 6" xfId="5177"/>
    <cellStyle name="Normal 7 3 3 7" xfId="5568"/>
    <cellStyle name="Normal 7 3 4" xfId="469"/>
    <cellStyle name="Normal 7 3 4 2" xfId="1253"/>
    <cellStyle name="Normal 7 3 4 2 2" xfId="2819"/>
    <cellStyle name="Normal 7 3 4 2 3" xfId="4385"/>
    <cellStyle name="Normal 7 3 4 2 4" xfId="6545"/>
    <cellStyle name="Normal 7 3 4 3" xfId="2037"/>
    <cellStyle name="Normal 7 3 4 4" xfId="3604"/>
    <cellStyle name="Normal 7 3 4 5" xfId="5764"/>
    <cellStyle name="Normal 7 3 5" xfId="863"/>
    <cellStyle name="Normal 7 3 5 2" xfId="2429"/>
    <cellStyle name="Normal 7 3 5 3" xfId="3995"/>
    <cellStyle name="Normal 7 3 5 4" xfId="6155"/>
    <cellStyle name="Normal 7 3 6" xfId="1647"/>
    <cellStyle name="Normal 7 3 7" xfId="3210"/>
    <cellStyle name="Normal 7 3 8" xfId="4984"/>
    <cellStyle name="Normal 7 3 9" xfId="5374"/>
    <cellStyle name="Normal 7 4" xfId="123"/>
    <cellStyle name="Normal 7 4 2" xfId="318"/>
    <cellStyle name="Normal 7 4 2 2" xfId="688"/>
    <cellStyle name="Normal 7 4 2 2 2" xfId="1473"/>
    <cellStyle name="Normal 7 4 2 2 2 2" xfId="3039"/>
    <cellStyle name="Normal 7 4 2 2 2 3" xfId="4605"/>
    <cellStyle name="Normal 7 4 2 2 2 4" xfId="6765"/>
    <cellStyle name="Normal 7 4 2 2 3" xfId="2257"/>
    <cellStyle name="Normal 7 4 2 2 4" xfId="3824"/>
    <cellStyle name="Normal 7 4 2 2 5" xfId="5984"/>
    <cellStyle name="Normal 7 4 2 3" xfId="1083"/>
    <cellStyle name="Normal 7 4 2 3 2" xfId="2649"/>
    <cellStyle name="Normal 7 4 2 3 3" xfId="4215"/>
    <cellStyle name="Normal 7 4 2 3 4" xfId="6375"/>
    <cellStyle name="Normal 7 4 2 4" xfId="1867"/>
    <cellStyle name="Normal 7 4 2 5" xfId="3434"/>
    <cellStyle name="Normal 7 4 2 6" xfId="5203"/>
    <cellStyle name="Normal 7 4 2 7" xfId="5594"/>
    <cellStyle name="Normal 7 4 3" xfId="494"/>
    <cellStyle name="Normal 7 4 3 2" xfId="1279"/>
    <cellStyle name="Normal 7 4 3 2 2" xfId="2845"/>
    <cellStyle name="Normal 7 4 3 2 3" xfId="4411"/>
    <cellStyle name="Normal 7 4 3 2 4" xfId="6571"/>
    <cellStyle name="Normal 7 4 3 3" xfId="2063"/>
    <cellStyle name="Normal 7 4 3 4" xfId="3630"/>
    <cellStyle name="Normal 7 4 3 5" xfId="5790"/>
    <cellStyle name="Normal 7 4 4" xfId="889"/>
    <cellStyle name="Normal 7 4 4 2" xfId="2455"/>
    <cellStyle name="Normal 7 4 4 3" xfId="4021"/>
    <cellStyle name="Normal 7 4 4 4" xfId="6181"/>
    <cellStyle name="Normal 7 4 5" xfId="1673"/>
    <cellStyle name="Normal 7 4 6" xfId="3242"/>
    <cellStyle name="Normal 7 4 7" xfId="5010"/>
    <cellStyle name="Normal 7 4 8" xfId="5400"/>
    <cellStyle name="Normal 7 5" xfId="197"/>
    <cellStyle name="Normal 7 5 2" xfId="390"/>
    <cellStyle name="Normal 7 5 2 2" xfId="760"/>
    <cellStyle name="Normal 7 5 2 2 2" xfId="1545"/>
    <cellStyle name="Normal 7 5 2 2 2 2" xfId="3111"/>
    <cellStyle name="Normal 7 5 2 2 2 3" xfId="4677"/>
    <cellStyle name="Normal 7 5 2 2 2 4" xfId="6837"/>
    <cellStyle name="Normal 7 5 2 2 3" xfId="2329"/>
    <cellStyle name="Normal 7 5 2 2 4" xfId="3896"/>
    <cellStyle name="Normal 7 5 2 2 5" xfId="6056"/>
    <cellStyle name="Normal 7 5 2 3" xfId="1155"/>
    <cellStyle name="Normal 7 5 2 3 2" xfId="2721"/>
    <cellStyle name="Normal 7 5 2 3 3" xfId="4287"/>
    <cellStyle name="Normal 7 5 2 3 4" xfId="6447"/>
    <cellStyle name="Normal 7 5 2 4" xfId="1939"/>
    <cellStyle name="Normal 7 5 2 5" xfId="3506"/>
    <cellStyle name="Normal 7 5 2 6" xfId="5275"/>
    <cellStyle name="Normal 7 5 2 7" xfId="5666"/>
    <cellStyle name="Normal 7 5 3" xfId="566"/>
    <cellStyle name="Normal 7 5 3 2" xfId="1351"/>
    <cellStyle name="Normal 7 5 3 2 2" xfId="2917"/>
    <cellStyle name="Normal 7 5 3 2 3" xfId="4483"/>
    <cellStyle name="Normal 7 5 3 2 4" xfId="6643"/>
    <cellStyle name="Normal 7 5 3 3" xfId="2135"/>
    <cellStyle name="Normal 7 5 3 4" xfId="3702"/>
    <cellStyle name="Normal 7 5 3 5" xfId="5862"/>
    <cellStyle name="Normal 7 5 4" xfId="961"/>
    <cellStyle name="Normal 7 5 4 2" xfId="2527"/>
    <cellStyle name="Normal 7 5 4 3" xfId="4093"/>
    <cellStyle name="Normal 7 5 4 4" xfId="6253"/>
    <cellStyle name="Normal 7 5 5" xfId="1745"/>
    <cellStyle name="Normal 7 5 6" xfId="3312"/>
    <cellStyle name="Normal 7 5 7" xfId="5082"/>
    <cellStyle name="Normal 7 5 8" xfId="5472"/>
    <cellStyle name="Normal 7 6" xfId="221"/>
    <cellStyle name="Normal 7 6 2" xfId="414"/>
    <cellStyle name="Normal 7 6 2 2" xfId="784"/>
    <cellStyle name="Normal 7 6 2 2 2" xfId="1569"/>
    <cellStyle name="Normal 7 6 2 2 2 2" xfId="3135"/>
    <cellStyle name="Normal 7 6 2 2 2 3" xfId="4701"/>
    <cellStyle name="Normal 7 6 2 2 2 4" xfId="6861"/>
    <cellStyle name="Normal 7 6 2 2 3" xfId="2353"/>
    <cellStyle name="Normal 7 6 2 2 4" xfId="3920"/>
    <cellStyle name="Normal 7 6 2 2 5" xfId="6080"/>
    <cellStyle name="Normal 7 6 2 3" xfId="1179"/>
    <cellStyle name="Normal 7 6 2 3 2" xfId="2745"/>
    <cellStyle name="Normal 7 6 2 3 3" xfId="4311"/>
    <cellStyle name="Normal 7 6 2 3 4" xfId="6471"/>
    <cellStyle name="Normal 7 6 2 4" xfId="1963"/>
    <cellStyle name="Normal 7 6 2 5" xfId="3530"/>
    <cellStyle name="Normal 7 6 2 6" xfId="5299"/>
    <cellStyle name="Normal 7 6 2 7" xfId="5690"/>
    <cellStyle name="Normal 7 6 3" xfId="590"/>
    <cellStyle name="Normal 7 6 3 2" xfId="1375"/>
    <cellStyle name="Normal 7 6 3 2 2" xfId="2941"/>
    <cellStyle name="Normal 7 6 3 2 3" xfId="4507"/>
    <cellStyle name="Normal 7 6 3 2 4" xfId="6667"/>
    <cellStyle name="Normal 7 6 3 3" xfId="2159"/>
    <cellStyle name="Normal 7 6 3 4" xfId="3726"/>
    <cellStyle name="Normal 7 6 3 5" xfId="5886"/>
    <cellStyle name="Normal 7 6 4" xfId="985"/>
    <cellStyle name="Normal 7 6 4 2" xfId="2551"/>
    <cellStyle name="Normal 7 6 4 3" xfId="4117"/>
    <cellStyle name="Normal 7 6 4 4" xfId="6277"/>
    <cellStyle name="Normal 7 6 5" xfId="1769"/>
    <cellStyle name="Normal 7 6 6" xfId="3336"/>
    <cellStyle name="Normal 7 6 7" xfId="5106"/>
    <cellStyle name="Normal 7 6 8" xfId="5496"/>
    <cellStyle name="Normal 7 7" xfId="244"/>
    <cellStyle name="Normal 7 7 2" xfId="614"/>
    <cellStyle name="Normal 7 7 2 2" xfId="1399"/>
    <cellStyle name="Normal 7 7 2 2 2" xfId="2965"/>
    <cellStyle name="Normal 7 7 2 2 3" xfId="4531"/>
    <cellStyle name="Normal 7 7 2 2 4" xfId="6691"/>
    <cellStyle name="Normal 7 7 2 3" xfId="2183"/>
    <cellStyle name="Normal 7 7 2 4" xfId="3750"/>
    <cellStyle name="Normal 7 7 2 5" xfId="5910"/>
    <cellStyle name="Normal 7 7 3" xfId="1009"/>
    <cellStyle name="Normal 7 7 3 2" xfId="2575"/>
    <cellStyle name="Normal 7 7 3 3" xfId="4141"/>
    <cellStyle name="Normal 7 7 3 4" xfId="6301"/>
    <cellStyle name="Normal 7 7 4" xfId="1793"/>
    <cellStyle name="Normal 7 7 5" xfId="3360"/>
    <cellStyle name="Normal 7 7 6" xfId="5129"/>
    <cellStyle name="Normal 7 7 7" xfId="5520"/>
    <cellStyle name="Normal 7 8" xfId="49"/>
    <cellStyle name="Normal 7 8 2" xfId="1205"/>
    <cellStyle name="Normal 7 8 2 2" xfId="2771"/>
    <cellStyle name="Normal 7 8 2 3" xfId="4337"/>
    <cellStyle name="Normal 7 8 2 4" xfId="6497"/>
    <cellStyle name="Normal 7 8 3" xfId="1989"/>
    <cellStyle name="Normal 7 8 4" xfId="3556"/>
    <cellStyle name="Normal 7 8 5" xfId="4936"/>
    <cellStyle name="Normal 7 8 6" xfId="5716"/>
    <cellStyle name="Normal 7 9" xfId="815"/>
    <cellStyle name="Normal 7 9 2" xfId="2381"/>
    <cellStyle name="Normal 7 9 3" xfId="3947"/>
    <cellStyle name="Normal 7 9 4" xfId="6107"/>
    <cellStyle name="Normal 8" xfId="33"/>
    <cellStyle name="Normal 8 10" xfId="1604"/>
    <cellStyle name="Normal 8 10 2" xfId="4809"/>
    <cellStyle name="Normal 8 11" xfId="4726"/>
    <cellStyle name="Normal 8 12" xfId="3175"/>
    <cellStyle name="Normal 8 13" xfId="4923"/>
    <cellStyle name="Normal 8 14" xfId="5334"/>
    <cellStyle name="Normal 8 2" xfId="85"/>
    <cellStyle name="Normal 8 2 10" xfId="5362"/>
    <cellStyle name="Normal 8 2 2" xfId="159"/>
    <cellStyle name="Normal 8 2 2 2" xfId="354"/>
    <cellStyle name="Normal 8 2 2 2 2" xfId="724"/>
    <cellStyle name="Normal 8 2 2 2 2 2" xfId="1509"/>
    <cellStyle name="Normal 8 2 2 2 2 2 2" xfId="3075"/>
    <cellStyle name="Normal 8 2 2 2 2 2 3" xfId="4641"/>
    <cellStyle name="Normal 8 2 2 2 2 2 4" xfId="6801"/>
    <cellStyle name="Normal 8 2 2 2 2 3" xfId="2293"/>
    <cellStyle name="Normal 8 2 2 2 2 4" xfId="3860"/>
    <cellStyle name="Normal 8 2 2 2 2 5" xfId="6020"/>
    <cellStyle name="Normal 8 2 2 2 3" xfId="1119"/>
    <cellStyle name="Normal 8 2 2 2 3 2" xfId="2685"/>
    <cellStyle name="Normal 8 2 2 2 3 3" xfId="4251"/>
    <cellStyle name="Normal 8 2 2 2 3 4" xfId="6411"/>
    <cellStyle name="Normal 8 2 2 2 4" xfId="1903"/>
    <cellStyle name="Normal 8 2 2 2 5" xfId="3470"/>
    <cellStyle name="Normal 8 2 2 2 6" xfId="5239"/>
    <cellStyle name="Normal 8 2 2 2 7" xfId="5630"/>
    <cellStyle name="Normal 8 2 2 3" xfId="530"/>
    <cellStyle name="Normal 8 2 2 3 2" xfId="1315"/>
    <cellStyle name="Normal 8 2 2 3 2 2" xfId="2881"/>
    <cellStyle name="Normal 8 2 2 3 2 3" xfId="4447"/>
    <cellStyle name="Normal 8 2 2 3 2 4" xfId="6607"/>
    <cellStyle name="Normal 8 2 2 3 3" xfId="2099"/>
    <cellStyle name="Normal 8 2 2 3 4" xfId="3666"/>
    <cellStyle name="Normal 8 2 2 3 5" xfId="5826"/>
    <cellStyle name="Normal 8 2 2 4" xfId="925"/>
    <cellStyle name="Normal 8 2 2 4 2" xfId="2491"/>
    <cellStyle name="Normal 8 2 2 4 3" xfId="4057"/>
    <cellStyle name="Normal 8 2 2 4 4" xfId="6217"/>
    <cellStyle name="Normal 8 2 2 5" xfId="1709"/>
    <cellStyle name="Normal 8 2 2 6" xfId="3227"/>
    <cellStyle name="Normal 8 2 2 7" xfId="5046"/>
    <cellStyle name="Normal 8 2 2 8" xfId="5436"/>
    <cellStyle name="Normal 8 2 3" xfId="280"/>
    <cellStyle name="Normal 8 2 3 2" xfId="650"/>
    <cellStyle name="Normal 8 2 3 2 2" xfId="1435"/>
    <cellStyle name="Normal 8 2 3 2 2 2" xfId="3001"/>
    <cellStyle name="Normal 8 2 3 2 2 3" xfId="4567"/>
    <cellStyle name="Normal 8 2 3 2 2 4" xfId="6727"/>
    <cellStyle name="Normal 8 2 3 2 3" xfId="2219"/>
    <cellStyle name="Normal 8 2 3 2 4" xfId="3786"/>
    <cellStyle name="Normal 8 2 3 2 5" xfId="5946"/>
    <cellStyle name="Normal 8 2 3 3" xfId="1045"/>
    <cellStyle name="Normal 8 2 3 3 2" xfId="2611"/>
    <cellStyle name="Normal 8 2 3 3 3" xfId="4177"/>
    <cellStyle name="Normal 8 2 3 3 4" xfId="6337"/>
    <cellStyle name="Normal 8 2 3 4" xfId="1829"/>
    <cellStyle name="Normal 8 2 3 5" xfId="3396"/>
    <cellStyle name="Normal 8 2 3 6" xfId="5165"/>
    <cellStyle name="Normal 8 2 3 7" xfId="5556"/>
    <cellStyle name="Normal 8 2 4" xfId="457"/>
    <cellStyle name="Normal 8 2 4 2" xfId="1241"/>
    <cellStyle name="Normal 8 2 4 2 2" xfId="2807"/>
    <cellStyle name="Normal 8 2 4 2 3" xfId="4373"/>
    <cellStyle name="Normal 8 2 4 2 4" xfId="6533"/>
    <cellStyle name="Normal 8 2 4 3" xfId="2025"/>
    <cellStyle name="Normal 8 2 4 4" xfId="3592"/>
    <cellStyle name="Normal 8 2 4 5" xfId="5752"/>
    <cellStyle name="Normal 8 2 5" xfId="851"/>
    <cellStyle name="Normal 8 2 5 2" xfId="2417"/>
    <cellStyle name="Normal 8 2 5 3" xfId="3983"/>
    <cellStyle name="Normal 8 2 5 4" xfId="6143"/>
    <cellStyle name="Normal 8 2 6" xfId="1635"/>
    <cellStyle name="Normal 8 2 6 2" xfId="4816"/>
    <cellStyle name="Normal 8 2 7" xfId="4738"/>
    <cellStyle name="Normal 8 2 8" xfId="3198"/>
    <cellStyle name="Normal 8 2 9" xfId="4972"/>
    <cellStyle name="Normal 8 3" xfId="109"/>
    <cellStyle name="Normal 8 3 2" xfId="183"/>
    <cellStyle name="Normal 8 3 2 2" xfId="378"/>
    <cellStyle name="Normal 8 3 2 2 2" xfId="748"/>
    <cellStyle name="Normal 8 3 2 2 2 2" xfId="1533"/>
    <cellStyle name="Normal 8 3 2 2 2 2 2" xfId="3099"/>
    <cellStyle name="Normal 8 3 2 2 2 2 3" xfId="4665"/>
    <cellStyle name="Normal 8 3 2 2 2 2 4" xfId="6825"/>
    <cellStyle name="Normal 8 3 2 2 2 3" xfId="2317"/>
    <cellStyle name="Normal 8 3 2 2 2 4" xfId="3884"/>
    <cellStyle name="Normal 8 3 2 2 2 5" xfId="6044"/>
    <cellStyle name="Normal 8 3 2 2 3" xfId="1143"/>
    <cellStyle name="Normal 8 3 2 2 3 2" xfId="2709"/>
    <cellStyle name="Normal 8 3 2 2 3 3" xfId="4275"/>
    <cellStyle name="Normal 8 3 2 2 3 4" xfId="6435"/>
    <cellStyle name="Normal 8 3 2 2 4" xfId="1927"/>
    <cellStyle name="Normal 8 3 2 2 5" xfId="3494"/>
    <cellStyle name="Normal 8 3 2 2 6" xfId="5263"/>
    <cellStyle name="Normal 8 3 2 2 7" xfId="5654"/>
    <cellStyle name="Normal 8 3 2 3" xfId="554"/>
    <cellStyle name="Normal 8 3 2 3 2" xfId="1339"/>
    <cellStyle name="Normal 8 3 2 3 2 2" xfId="2905"/>
    <cellStyle name="Normal 8 3 2 3 2 3" xfId="4471"/>
    <cellStyle name="Normal 8 3 2 3 2 4" xfId="6631"/>
    <cellStyle name="Normal 8 3 2 3 3" xfId="2123"/>
    <cellStyle name="Normal 8 3 2 3 4" xfId="3690"/>
    <cellStyle name="Normal 8 3 2 3 5" xfId="5850"/>
    <cellStyle name="Normal 8 3 2 4" xfId="949"/>
    <cellStyle name="Normal 8 3 2 4 2" xfId="2515"/>
    <cellStyle name="Normal 8 3 2 4 3" xfId="4081"/>
    <cellStyle name="Normal 8 3 2 4 4" xfId="6241"/>
    <cellStyle name="Normal 8 3 2 5" xfId="1733"/>
    <cellStyle name="Normal 8 3 2 6" xfId="3300"/>
    <cellStyle name="Normal 8 3 2 7" xfId="5070"/>
    <cellStyle name="Normal 8 3 2 8" xfId="5460"/>
    <cellStyle name="Normal 8 3 3" xfId="304"/>
    <cellStyle name="Normal 8 3 3 2" xfId="674"/>
    <cellStyle name="Normal 8 3 3 2 2" xfId="1459"/>
    <cellStyle name="Normal 8 3 3 2 2 2" xfId="3025"/>
    <cellStyle name="Normal 8 3 3 2 2 3" xfId="4591"/>
    <cellStyle name="Normal 8 3 3 2 2 4" xfId="6751"/>
    <cellStyle name="Normal 8 3 3 2 3" xfId="2243"/>
    <cellStyle name="Normal 8 3 3 2 4" xfId="3810"/>
    <cellStyle name="Normal 8 3 3 2 5" xfId="5970"/>
    <cellStyle name="Normal 8 3 3 3" xfId="1069"/>
    <cellStyle name="Normal 8 3 3 3 2" xfId="2635"/>
    <cellStyle name="Normal 8 3 3 3 3" xfId="4201"/>
    <cellStyle name="Normal 8 3 3 3 4" xfId="6361"/>
    <cellStyle name="Normal 8 3 3 4" xfId="1853"/>
    <cellStyle name="Normal 8 3 3 5" xfId="3420"/>
    <cellStyle name="Normal 8 3 3 6" xfId="5189"/>
    <cellStyle name="Normal 8 3 3 7" xfId="5580"/>
    <cellStyle name="Normal 8 3 4" xfId="481"/>
    <cellStyle name="Normal 8 3 4 2" xfId="1265"/>
    <cellStyle name="Normal 8 3 4 2 2" xfId="2831"/>
    <cellStyle name="Normal 8 3 4 2 3" xfId="4397"/>
    <cellStyle name="Normal 8 3 4 2 4" xfId="6557"/>
    <cellStyle name="Normal 8 3 4 3" xfId="2049"/>
    <cellStyle name="Normal 8 3 4 4" xfId="3616"/>
    <cellStyle name="Normal 8 3 4 5" xfId="5776"/>
    <cellStyle name="Normal 8 3 5" xfId="875"/>
    <cellStyle name="Normal 8 3 5 2" xfId="2441"/>
    <cellStyle name="Normal 8 3 5 3" xfId="4007"/>
    <cellStyle name="Normal 8 3 5 4" xfId="6167"/>
    <cellStyle name="Normal 8 3 6" xfId="1659"/>
    <cellStyle name="Normal 8 3 7" xfId="3222"/>
    <cellStyle name="Normal 8 3 8" xfId="4996"/>
    <cellStyle name="Normal 8 3 9" xfId="5386"/>
    <cellStyle name="Normal 8 4" xfId="136"/>
    <cellStyle name="Normal 8 4 2" xfId="331"/>
    <cellStyle name="Normal 8 4 2 2" xfId="701"/>
    <cellStyle name="Normal 8 4 2 2 2" xfId="1486"/>
    <cellStyle name="Normal 8 4 2 2 2 2" xfId="3052"/>
    <cellStyle name="Normal 8 4 2 2 2 3" xfId="4618"/>
    <cellStyle name="Normal 8 4 2 2 2 4" xfId="6778"/>
    <cellStyle name="Normal 8 4 2 2 3" xfId="2270"/>
    <cellStyle name="Normal 8 4 2 2 4" xfId="3837"/>
    <cellStyle name="Normal 8 4 2 2 5" xfId="5997"/>
    <cellStyle name="Normal 8 4 2 3" xfId="1096"/>
    <cellStyle name="Normal 8 4 2 3 2" xfId="2662"/>
    <cellStyle name="Normal 8 4 2 3 3" xfId="4228"/>
    <cellStyle name="Normal 8 4 2 3 4" xfId="6388"/>
    <cellStyle name="Normal 8 4 2 4" xfId="1880"/>
    <cellStyle name="Normal 8 4 2 5" xfId="3447"/>
    <cellStyle name="Normal 8 4 2 6" xfId="5216"/>
    <cellStyle name="Normal 8 4 2 7" xfId="5607"/>
    <cellStyle name="Normal 8 4 3" xfId="507"/>
    <cellStyle name="Normal 8 4 3 2" xfId="1292"/>
    <cellStyle name="Normal 8 4 3 2 2" xfId="2858"/>
    <cellStyle name="Normal 8 4 3 2 3" xfId="4424"/>
    <cellStyle name="Normal 8 4 3 2 4" xfId="6584"/>
    <cellStyle name="Normal 8 4 3 3" xfId="2076"/>
    <cellStyle name="Normal 8 4 3 4" xfId="3643"/>
    <cellStyle name="Normal 8 4 3 5" xfId="5803"/>
    <cellStyle name="Normal 8 4 4" xfId="902"/>
    <cellStyle name="Normal 8 4 4 2" xfId="2468"/>
    <cellStyle name="Normal 8 4 4 3" xfId="4034"/>
    <cellStyle name="Normal 8 4 4 4" xfId="6194"/>
    <cellStyle name="Normal 8 4 5" xfId="1686"/>
    <cellStyle name="Normal 8 4 6" xfId="3255"/>
    <cellStyle name="Normal 8 4 7" xfId="5023"/>
    <cellStyle name="Normal 8 4 8" xfId="5413"/>
    <cellStyle name="Normal 8 5" xfId="209"/>
    <cellStyle name="Normal 8 5 2" xfId="402"/>
    <cellStyle name="Normal 8 5 2 2" xfId="772"/>
    <cellStyle name="Normal 8 5 2 2 2" xfId="1557"/>
    <cellStyle name="Normal 8 5 2 2 2 2" xfId="3123"/>
    <cellStyle name="Normal 8 5 2 2 2 3" xfId="4689"/>
    <cellStyle name="Normal 8 5 2 2 2 4" xfId="6849"/>
    <cellStyle name="Normal 8 5 2 2 3" xfId="2341"/>
    <cellStyle name="Normal 8 5 2 2 4" xfId="3908"/>
    <cellStyle name="Normal 8 5 2 2 5" xfId="6068"/>
    <cellStyle name="Normal 8 5 2 3" xfId="1167"/>
    <cellStyle name="Normal 8 5 2 3 2" xfId="2733"/>
    <cellStyle name="Normal 8 5 2 3 3" xfId="4299"/>
    <cellStyle name="Normal 8 5 2 3 4" xfId="6459"/>
    <cellStyle name="Normal 8 5 2 4" xfId="1951"/>
    <cellStyle name="Normal 8 5 2 5" xfId="3518"/>
    <cellStyle name="Normal 8 5 2 6" xfId="5287"/>
    <cellStyle name="Normal 8 5 2 7" xfId="5678"/>
    <cellStyle name="Normal 8 5 3" xfId="578"/>
    <cellStyle name="Normal 8 5 3 2" xfId="1363"/>
    <cellStyle name="Normal 8 5 3 2 2" xfId="2929"/>
    <cellStyle name="Normal 8 5 3 2 3" xfId="4495"/>
    <cellStyle name="Normal 8 5 3 2 4" xfId="6655"/>
    <cellStyle name="Normal 8 5 3 3" xfId="2147"/>
    <cellStyle name="Normal 8 5 3 4" xfId="3714"/>
    <cellStyle name="Normal 8 5 3 5" xfId="5874"/>
    <cellStyle name="Normal 8 5 4" xfId="973"/>
    <cellStyle name="Normal 8 5 4 2" xfId="2539"/>
    <cellStyle name="Normal 8 5 4 3" xfId="4105"/>
    <cellStyle name="Normal 8 5 4 4" xfId="6265"/>
    <cellStyle name="Normal 8 5 5" xfId="1757"/>
    <cellStyle name="Normal 8 5 6" xfId="3324"/>
    <cellStyle name="Normal 8 5 7" xfId="5094"/>
    <cellStyle name="Normal 8 5 8" xfId="5484"/>
    <cellStyle name="Normal 8 6" xfId="232"/>
    <cellStyle name="Normal 8 6 2" xfId="426"/>
    <cellStyle name="Normal 8 6 2 2" xfId="796"/>
    <cellStyle name="Normal 8 6 2 2 2" xfId="1581"/>
    <cellStyle name="Normal 8 6 2 2 2 2" xfId="3147"/>
    <cellStyle name="Normal 8 6 2 2 2 3" xfId="4713"/>
    <cellStyle name="Normal 8 6 2 2 2 4" xfId="6873"/>
    <cellStyle name="Normal 8 6 2 2 3" xfId="2365"/>
    <cellStyle name="Normal 8 6 2 2 4" xfId="3932"/>
    <cellStyle name="Normal 8 6 2 2 5" xfId="6092"/>
    <cellStyle name="Normal 8 6 2 3" xfId="1191"/>
    <cellStyle name="Normal 8 6 2 3 2" xfId="2757"/>
    <cellStyle name="Normal 8 6 2 3 3" xfId="4323"/>
    <cellStyle name="Normal 8 6 2 3 4" xfId="6483"/>
    <cellStyle name="Normal 8 6 2 4" xfId="1975"/>
    <cellStyle name="Normal 8 6 2 5" xfId="3542"/>
    <cellStyle name="Normal 8 6 2 6" xfId="5311"/>
    <cellStyle name="Normal 8 6 2 7" xfId="5702"/>
    <cellStyle name="Normal 8 6 3" xfId="602"/>
    <cellStyle name="Normal 8 6 3 2" xfId="1387"/>
    <cellStyle name="Normal 8 6 3 2 2" xfId="2953"/>
    <cellStyle name="Normal 8 6 3 2 3" xfId="4519"/>
    <cellStyle name="Normal 8 6 3 2 4" xfId="6679"/>
    <cellStyle name="Normal 8 6 3 3" xfId="2171"/>
    <cellStyle name="Normal 8 6 3 4" xfId="3738"/>
    <cellStyle name="Normal 8 6 3 5" xfId="5898"/>
    <cellStyle name="Normal 8 6 4" xfId="997"/>
    <cellStyle name="Normal 8 6 4 2" xfId="2563"/>
    <cellStyle name="Normal 8 6 4 3" xfId="4129"/>
    <cellStyle name="Normal 8 6 4 4" xfId="6289"/>
    <cellStyle name="Normal 8 6 5" xfId="1781"/>
    <cellStyle name="Normal 8 6 6" xfId="3348"/>
    <cellStyle name="Normal 8 6 7" xfId="5117"/>
    <cellStyle name="Normal 8 6 8" xfId="5508"/>
    <cellStyle name="Normal 8 7" xfId="257"/>
    <cellStyle name="Normal 8 7 2" xfId="627"/>
    <cellStyle name="Normal 8 7 2 2" xfId="1412"/>
    <cellStyle name="Normal 8 7 2 2 2" xfId="2978"/>
    <cellStyle name="Normal 8 7 2 2 3" xfId="4544"/>
    <cellStyle name="Normal 8 7 2 2 4" xfId="6704"/>
    <cellStyle name="Normal 8 7 2 3" xfId="2196"/>
    <cellStyle name="Normal 8 7 2 4" xfId="3763"/>
    <cellStyle name="Normal 8 7 2 5" xfId="5923"/>
    <cellStyle name="Normal 8 7 3" xfId="1022"/>
    <cellStyle name="Normal 8 7 3 2" xfId="2588"/>
    <cellStyle name="Normal 8 7 3 3" xfId="4154"/>
    <cellStyle name="Normal 8 7 3 4" xfId="6314"/>
    <cellStyle name="Normal 8 7 4" xfId="1806"/>
    <cellStyle name="Normal 8 7 5" xfId="3373"/>
    <cellStyle name="Normal 8 7 6" xfId="5142"/>
    <cellStyle name="Normal 8 7 7" xfId="5533"/>
    <cellStyle name="Normal 8 8" xfId="62"/>
    <cellStyle name="Normal 8 8 2" xfId="1218"/>
    <cellStyle name="Normal 8 8 2 2" xfId="2784"/>
    <cellStyle name="Normal 8 8 2 3" xfId="4350"/>
    <cellStyle name="Normal 8 8 2 4" xfId="6510"/>
    <cellStyle name="Normal 8 8 3" xfId="2002"/>
    <cellStyle name="Normal 8 8 4" xfId="3569"/>
    <cellStyle name="Normal 8 8 5" xfId="4949"/>
    <cellStyle name="Normal 8 8 6" xfId="5729"/>
    <cellStyle name="Normal 8 9" xfId="828"/>
    <cellStyle name="Normal 8 9 2" xfId="2394"/>
    <cellStyle name="Normal 8 9 3" xfId="3960"/>
    <cellStyle name="Normal 8 9 4" xfId="6120"/>
    <cellStyle name="Normal 9" xfId="9"/>
    <cellStyle name="Normal 9 2" xfId="429"/>
    <cellStyle name="Normal 9 2 2" xfId="799"/>
    <cellStyle name="Normal 9 2 2 2" xfId="1584"/>
    <cellStyle name="Normal 9 2 2 2 2" xfId="3150"/>
    <cellStyle name="Normal 9 2 2 2 2 2" xfId="4790"/>
    <cellStyle name="Normal 9 2 2 2 3" xfId="4898"/>
    <cellStyle name="Normal 9 2 2 2 4" xfId="4716"/>
    <cellStyle name="Normal 9 2 2 2 5" xfId="6876"/>
    <cellStyle name="Normal 9 2 2 3" xfId="2368"/>
    <cellStyle name="Normal 9 2 2 3 2" xfId="4774"/>
    <cellStyle name="Normal 9 2 2 4" xfId="4881"/>
    <cellStyle name="Normal 9 2 2 5" xfId="3935"/>
    <cellStyle name="Normal 9 2 2 6" xfId="6095"/>
    <cellStyle name="Normal 9 2 3" xfId="1194"/>
    <cellStyle name="Normal 9 2 3 2" xfId="2760"/>
    <cellStyle name="Normal 9 2 3 2 2" xfId="4783"/>
    <cellStyle name="Normal 9 2 3 3" xfId="4891"/>
    <cellStyle name="Normal 9 2 3 4" xfId="4326"/>
    <cellStyle name="Normal 9 2 3 5" xfId="6486"/>
    <cellStyle name="Normal 9 2 4" xfId="1978"/>
    <cellStyle name="Normal 9 2 4 2" xfId="4767"/>
    <cellStyle name="Normal 9 2 5" xfId="4857"/>
    <cellStyle name="Normal 9 2 6" xfId="3545"/>
    <cellStyle name="Normal 9 2 7" xfId="5314"/>
    <cellStyle name="Normal 9 2 8" xfId="5705"/>
    <cellStyle name="Normal 9 3" xfId="307"/>
    <cellStyle name="Normal 9 3 2" xfId="677"/>
    <cellStyle name="Normal 9 3 2 2" xfId="1462"/>
    <cellStyle name="Normal 9 3 2 2 2" xfId="3028"/>
    <cellStyle name="Normal 9 3 2 2 2 2" xfId="4896"/>
    <cellStyle name="Normal 9 3 2 2 3" xfId="4594"/>
    <cellStyle name="Normal 9 3 2 2 4" xfId="6754"/>
    <cellStyle name="Normal 9 3 2 3" xfId="2246"/>
    <cellStyle name="Normal 9 3 2 3 2" xfId="4874"/>
    <cellStyle name="Normal 9 3 2 4" xfId="3813"/>
    <cellStyle name="Normal 9 3 2 5" xfId="5973"/>
    <cellStyle name="Normal 9 3 3" xfId="1072"/>
    <cellStyle name="Normal 9 3 3 2" xfId="2638"/>
    <cellStyle name="Normal 9 3 3 2 2" xfId="4889"/>
    <cellStyle name="Normal 9 3 3 3" xfId="4204"/>
    <cellStyle name="Normal 9 3 3 4" xfId="6364"/>
    <cellStyle name="Normal 9 3 4" xfId="1856"/>
    <cellStyle name="Normal 9 3 4 2" xfId="4845"/>
    <cellStyle name="Normal 9 3 5" xfId="3423"/>
    <cellStyle name="Normal 9 3 6" xfId="5192"/>
    <cellStyle name="Normal 9 3 7" xfId="5583"/>
    <cellStyle name="Normal 9 4" xfId="112"/>
    <cellStyle name="Normal 9 4 2" xfId="1268"/>
    <cellStyle name="Normal 9 4 2 2" xfId="2834"/>
    <cellStyle name="Normal 9 4 2 2 2" xfId="4893"/>
    <cellStyle name="Normal 9 4 2 3" xfId="4400"/>
    <cellStyle name="Normal 9 4 2 4" xfId="6560"/>
    <cellStyle name="Normal 9 4 3" xfId="2052"/>
    <cellStyle name="Normal 9 4 3 2" xfId="4863"/>
    <cellStyle name="Normal 9 4 4" xfId="3619"/>
    <cellStyle name="Normal 9 4 5" xfId="4999"/>
    <cellStyle name="Normal 9 4 6" xfId="5779"/>
    <cellStyle name="Normal 9 5" xfId="878"/>
    <cellStyle name="Normal 9 5 2" xfId="2444"/>
    <cellStyle name="Normal 9 5 2 2" xfId="4886"/>
    <cellStyle name="Normal 9 5 3" xfId="4010"/>
    <cellStyle name="Normal 9 5 4" xfId="6170"/>
    <cellStyle name="Normal 9 6" xfId="1662"/>
    <cellStyle name="Normal 9 6 2" xfId="4823"/>
    <cellStyle name="Normal 9 6 3" xfId="5389"/>
    <cellStyle name="Normal 9 7" xfId="1605"/>
    <cellStyle name="Normal 9 8" xfId="3231"/>
    <cellStyle name="Normal font, No." xfId="6903"/>
    <cellStyle name="Normal font, No. 2" xfId="6904"/>
    <cellStyle name="Normal font, No. 3" xfId="6923"/>
    <cellStyle name="Note 2" xfId="430"/>
    <cellStyle name="Note 2 2" xfId="800"/>
    <cellStyle name="Note 2 2 2" xfId="1585"/>
    <cellStyle name="Note 2 2 2 2" xfId="3151"/>
    <cellStyle name="Note 2 2 2 3" xfId="4717"/>
    <cellStyle name="Note 2 2 2 4" xfId="6877"/>
    <cellStyle name="Note 2 2 3" xfId="2369"/>
    <cellStyle name="Note 2 2 4" xfId="3936"/>
    <cellStyle name="Note 2 2 5" xfId="6096"/>
    <cellStyle name="Note 2 3" xfId="1195"/>
    <cellStyle name="Note 2 3 2" xfId="2761"/>
    <cellStyle name="Note 2 3 3" xfId="4327"/>
    <cellStyle name="Note 2 3 4" xfId="6487"/>
    <cellStyle name="Note 2 4" xfId="1979"/>
    <cellStyle name="Note 2 5" xfId="3546"/>
    <cellStyle name="Note 2 6" xfId="5315"/>
    <cellStyle name="Note 2 7" xfId="5706"/>
    <cellStyle name="Output" xfId="6934" builtinId="21" customBuiltin="1"/>
    <cellStyle name="Percent" xfId="6977" builtinId="5"/>
    <cellStyle name="Percent 2" xfId="13"/>
    <cellStyle name="Percent 2 10" xfId="808"/>
    <cellStyle name="Percent 2 10 2" xfId="2374"/>
    <cellStyle name="Percent 2 10 3" xfId="3940"/>
    <cellStyle name="Percent 2 10 4" xfId="6100"/>
    <cellStyle name="Percent 2 11" xfId="1606"/>
    <cellStyle name="Percent 2 11 2" xfId="4795"/>
    <cellStyle name="Percent 2 12" xfId="3155"/>
    <cellStyle name="Percent 2 13" xfId="4905"/>
    <cellStyle name="Percent 2 14" xfId="5335"/>
    <cellStyle name="Percent 2 15" xfId="6974"/>
    <cellStyle name="Percent 2 2" xfId="34"/>
    <cellStyle name="Percent 2 2 10" xfId="1607"/>
    <cellStyle name="Percent 2 2 10 2" xfId="4806"/>
    <cellStyle name="Percent 2 2 11" xfId="3168"/>
    <cellStyle name="Percent 2 2 12" xfId="4924"/>
    <cellStyle name="Percent 2 2 13" xfId="5336"/>
    <cellStyle name="Percent 2 2 2" xfId="86"/>
    <cellStyle name="Percent 2 2 2 2" xfId="160"/>
    <cellStyle name="Percent 2 2 2 2 2" xfId="355"/>
    <cellStyle name="Percent 2 2 2 2 2 2" xfId="725"/>
    <cellStyle name="Percent 2 2 2 2 2 2 2" xfId="1510"/>
    <cellStyle name="Percent 2 2 2 2 2 2 2 2" xfId="3076"/>
    <cellStyle name="Percent 2 2 2 2 2 2 2 3" xfId="4642"/>
    <cellStyle name="Percent 2 2 2 2 2 2 2 4" xfId="6802"/>
    <cellStyle name="Percent 2 2 2 2 2 2 3" xfId="2294"/>
    <cellStyle name="Percent 2 2 2 2 2 2 3 2" xfId="4879"/>
    <cellStyle name="Percent 2 2 2 2 2 2 4" xfId="3861"/>
    <cellStyle name="Percent 2 2 2 2 2 2 5" xfId="6021"/>
    <cellStyle name="Percent 2 2 2 2 2 3" xfId="1120"/>
    <cellStyle name="Percent 2 2 2 2 2 3 2" xfId="2686"/>
    <cellStyle name="Percent 2 2 2 2 2 3 3" xfId="4252"/>
    <cellStyle name="Percent 2 2 2 2 2 3 4" xfId="6412"/>
    <cellStyle name="Percent 2 2 2 2 2 4" xfId="1904"/>
    <cellStyle name="Percent 2 2 2 2 2 4 2" xfId="4852"/>
    <cellStyle name="Percent 2 2 2 2 2 5" xfId="3471"/>
    <cellStyle name="Percent 2 2 2 2 2 6" xfId="5240"/>
    <cellStyle name="Percent 2 2 2 2 2 7" xfId="5631"/>
    <cellStyle name="Percent 2 2 2 2 3" xfId="531"/>
    <cellStyle name="Percent 2 2 2 2 3 2" xfId="1316"/>
    <cellStyle name="Percent 2 2 2 2 3 2 2" xfId="2882"/>
    <cellStyle name="Percent 2 2 2 2 3 2 3" xfId="4448"/>
    <cellStyle name="Percent 2 2 2 2 3 2 4" xfId="6608"/>
    <cellStyle name="Percent 2 2 2 2 3 3" xfId="2100"/>
    <cellStyle name="Percent 2 2 2 2 3 3 2" xfId="4868"/>
    <cellStyle name="Percent 2 2 2 2 3 4" xfId="3667"/>
    <cellStyle name="Percent 2 2 2 2 3 5" xfId="5827"/>
    <cellStyle name="Percent 2 2 2 2 4" xfId="926"/>
    <cellStyle name="Percent 2 2 2 2 4 2" xfId="2492"/>
    <cellStyle name="Percent 2 2 2 2 4 3" xfId="4058"/>
    <cellStyle name="Percent 2 2 2 2 4 4" xfId="6218"/>
    <cellStyle name="Percent 2 2 2 2 5" xfId="1710"/>
    <cellStyle name="Percent 2 2 2 2 5 2" xfId="4830"/>
    <cellStyle name="Percent 2 2 2 2 6" xfId="3277"/>
    <cellStyle name="Percent 2 2 2 2 7" xfId="5047"/>
    <cellStyle name="Percent 2 2 2 2 8" xfId="5437"/>
    <cellStyle name="Percent 2 2 2 3" xfId="281"/>
    <cellStyle name="Percent 2 2 2 3 2" xfId="651"/>
    <cellStyle name="Percent 2 2 2 3 2 2" xfId="1436"/>
    <cellStyle name="Percent 2 2 2 3 2 2 2" xfId="3002"/>
    <cellStyle name="Percent 2 2 2 3 2 2 3" xfId="4568"/>
    <cellStyle name="Percent 2 2 2 3 2 2 4" xfId="6728"/>
    <cellStyle name="Percent 2 2 2 3 2 3" xfId="2220"/>
    <cellStyle name="Percent 2 2 2 3 2 3 2" xfId="4872"/>
    <cellStyle name="Percent 2 2 2 3 2 4" xfId="3787"/>
    <cellStyle name="Percent 2 2 2 3 2 5" xfId="5947"/>
    <cellStyle name="Percent 2 2 2 3 3" xfId="1046"/>
    <cellStyle name="Percent 2 2 2 3 3 2" xfId="2612"/>
    <cellStyle name="Percent 2 2 2 3 3 3" xfId="4178"/>
    <cellStyle name="Percent 2 2 2 3 3 4" xfId="6338"/>
    <cellStyle name="Percent 2 2 2 3 4" xfId="1830"/>
    <cellStyle name="Percent 2 2 2 3 4 2" xfId="4841"/>
    <cellStyle name="Percent 2 2 2 3 5" xfId="3397"/>
    <cellStyle name="Percent 2 2 2 3 6" xfId="5166"/>
    <cellStyle name="Percent 2 2 2 3 7" xfId="5557"/>
    <cellStyle name="Percent 2 2 2 4" xfId="458"/>
    <cellStyle name="Percent 2 2 2 4 2" xfId="1242"/>
    <cellStyle name="Percent 2 2 2 4 2 2" xfId="2808"/>
    <cellStyle name="Percent 2 2 2 4 2 3" xfId="4374"/>
    <cellStyle name="Percent 2 2 2 4 2 4" xfId="6534"/>
    <cellStyle name="Percent 2 2 2 4 3" xfId="2026"/>
    <cellStyle name="Percent 2 2 2 4 3 2" xfId="4861"/>
    <cellStyle name="Percent 2 2 2 4 4" xfId="3593"/>
    <cellStyle name="Percent 2 2 2 4 5" xfId="5753"/>
    <cellStyle name="Percent 2 2 2 5" xfId="852"/>
    <cellStyle name="Percent 2 2 2 5 2" xfId="2418"/>
    <cellStyle name="Percent 2 2 2 5 3" xfId="3984"/>
    <cellStyle name="Percent 2 2 2 5 4" xfId="6144"/>
    <cellStyle name="Percent 2 2 2 6" xfId="1636"/>
    <cellStyle name="Percent 2 2 2 6 2" xfId="4817"/>
    <cellStyle name="Percent 2 2 2 7" xfId="3199"/>
    <cellStyle name="Percent 2 2 2 8" xfId="4973"/>
    <cellStyle name="Percent 2 2 2 9" xfId="5363"/>
    <cellStyle name="Percent 2 2 3" xfId="110"/>
    <cellStyle name="Percent 2 2 3 2" xfId="184"/>
    <cellStyle name="Percent 2 2 3 2 2" xfId="379"/>
    <cellStyle name="Percent 2 2 3 2 2 2" xfId="749"/>
    <cellStyle name="Percent 2 2 3 2 2 2 2" xfId="1534"/>
    <cellStyle name="Percent 2 2 3 2 2 2 2 2" xfId="3100"/>
    <cellStyle name="Percent 2 2 3 2 2 2 2 3" xfId="4666"/>
    <cellStyle name="Percent 2 2 3 2 2 2 2 4" xfId="6826"/>
    <cellStyle name="Percent 2 2 3 2 2 2 3" xfId="2318"/>
    <cellStyle name="Percent 2 2 3 2 2 2 4" xfId="3885"/>
    <cellStyle name="Percent 2 2 3 2 2 2 5" xfId="6045"/>
    <cellStyle name="Percent 2 2 3 2 2 3" xfId="1144"/>
    <cellStyle name="Percent 2 2 3 2 2 3 2" xfId="2710"/>
    <cellStyle name="Percent 2 2 3 2 2 3 3" xfId="4276"/>
    <cellStyle name="Percent 2 2 3 2 2 3 4" xfId="6436"/>
    <cellStyle name="Percent 2 2 3 2 2 4" xfId="1928"/>
    <cellStyle name="Percent 2 2 3 2 2 4 2" xfId="4855"/>
    <cellStyle name="Percent 2 2 3 2 2 5" xfId="3495"/>
    <cellStyle name="Percent 2 2 3 2 2 6" xfId="5264"/>
    <cellStyle name="Percent 2 2 3 2 2 7" xfId="5655"/>
    <cellStyle name="Percent 2 2 3 2 3" xfId="555"/>
    <cellStyle name="Percent 2 2 3 2 3 2" xfId="1340"/>
    <cellStyle name="Percent 2 2 3 2 3 2 2" xfId="2906"/>
    <cellStyle name="Percent 2 2 3 2 3 2 3" xfId="4472"/>
    <cellStyle name="Percent 2 2 3 2 3 2 4" xfId="6632"/>
    <cellStyle name="Percent 2 2 3 2 3 3" xfId="2124"/>
    <cellStyle name="Percent 2 2 3 2 3 4" xfId="3691"/>
    <cellStyle name="Percent 2 2 3 2 3 5" xfId="5851"/>
    <cellStyle name="Percent 2 2 3 2 4" xfId="950"/>
    <cellStyle name="Percent 2 2 3 2 4 2" xfId="2516"/>
    <cellStyle name="Percent 2 2 3 2 4 3" xfId="4082"/>
    <cellStyle name="Percent 2 2 3 2 4 4" xfId="6242"/>
    <cellStyle name="Percent 2 2 3 2 5" xfId="1734"/>
    <cellStyle name="Percent 2 2 3 2 5 2" xfId="4833"/>
    <cellStyle name="Percent 2 2 3 2 6" xfId="3301"/>
    <cellStyle name="Percent 2 2 3 2 7" xfId="5071"/>
    <cellStyle name="Percent 2 2 3 2 8" xfId="5461"/>
    <cellStyle name="Percent 2 2 3 3" xfId="305"/>
    <cellStyle name="Percent 2 2 3 3 2" xfId="675"/>
    <cellStyle name="Percent 2 2 3 3 2 2" xfId="1460"/>
    <cellStyle name="Percent 2 2 3 3 2 2 2" xfId="3026"/>
    <cellStyle name="Percent 2 2 3 3 2 2 3" xfId="4592"/>
    <cellStyle name="Percent 2 2 3 3 2 2 4" xfId="6752"/>
    <cellStyle name="Percent 2 2 3 3 2 3" xfId="2244"/>
    <cellStyle name="Percent 2 2 3 3 2 4" xfId="3811"/>
    <cellStyle name="Percent 2 2 3 3 2 5" xfId="5971"/>
    <cellStyle name="Percent 2 2 3 3 3" xfId="1070"/>
    <cellStyle name="Percent 2 2 3 3 3 2" xfId="2636"/>
    <cellStyle name="Percent 2 2 3 3 3 3" xfId="4202"/>
    <cellStyle name="Percent 2 2 3 3 3 4" xfId="6362"/>
    <cellStyle name="Percent 2 2 3 3 4" xfId="1854"/>
    <cellStyle name="Percent 2 2 3 3 4 2" xfId="4844"/>
    <cellStyle name="Percent 2 2 3 3 5" xfId="3421"/>
    <cellStyle name="Percent 2 2 3 3 6" xfId="5190"/>
    <cellStyle name="Percent 2 2 3 3 7" xfId="5581"/>
    <cellStyle name="Percent 2 2 3 4" xfId="482"/>
    <cellStyle name="Percent 2 2 3 4 2" xfId="1266"/>
    <cellStyle name="Percent 2 2 3 4 2 2" xfId="2832"/>
    <cellStyle name="Percent 2 2 3 4 2 3" xfId="4398"/>
    <cellStyle name="Percent 2 2 3 4 2 4" xfId="6558"/>
    <cellStyle name="Percent 2 2 3 4 3" xfId="2050"/>
    <cellStyle name="Percent 2 2 3 4 4" xfId="3617"/>
    <cellStyle name="Percent 2 2 3 4 5" xfId="5777"/>
    <cellStyle name="Percent 2 2 3 5" xfId="876"/>
    <cellStyle name="Percent 2 2 3 5 2" xfId="2442"/>
    <cellStyle name="Percent 2 2 3 5 3" xfId="4008"/>
    <cellStyle name="Percent 2 2 3 5 4" xfId="6168"/>
    <cellStyle name="Percent 2 2 3 6" xfId="1660"/>
    <cellStyle name="Percent 2 2 3 6 2" xfId="4821"/>
    <cellStyle name="Percent 2 2 3 7" xfId="3223"/>
    <cellStyle name="Percent 2 2 3 8" xfId="4997"/>
    <cellStyle name="Percent 2 2 3 9" xfId="5387"/>
    <cellStyle name="Percent 2 2 4" xfId="129"/>
    <cellStyle name="Percent 2 2 4 2" xfId="324"/>
    <cellStyle name="Percent 2 2 4 2 2" xfId="694"/>
    <cellStyle name="Percent 2 2 4 2 2 2" xfId="1479"/>
    <cellStyle name="Percent 2 2 4 2 2 2 2" xfId="3045"/>
    <cellStyle name="Percent 2 2 4 2 2 2 3" xfId="4611"/>
    <cellStyle name="Percent 2 2 4 2 2 2 4" xfId="6771"/>
    <cellStyle name="Percent 2 2 4 2 2 3" xfId="2263"/>
    <cellStyle name="Percent 2 2 4 2 2 4" xfId="3830"/>
    <cellStyle name="Percent 2 2 4 2 2 5" xfId="5990"/>
    <cellStyle name="Percent 2 2 4 2 3" xfId="1089"/>
    <cellStyle name="Percent 2 2 4 2 3 2" xfId="2655"/>
    <cellStyle name="Percent 2 2 4 2 3 3" xfId="4221"/>
    <cellStyle name="Percent 2 2 4 2 3 4" xfId="6381"/>
    <cellStyle name="Percent 2 2 4 2 4" xfId="1873"/>
    <cellStyle name="Percent 2 2 4 2 4 2" xfId="4849"/>
    <cellStyle name="Percent 2 2 4 2 5" xfId="3440"/>
    <cellStyle name="Percent 2 2 4 2 6" xfId="5209"/>
    <cellStyle name="Percent 2 2 4 2 7" xfId="5600"/>
    <cellStyle name="Percent 2 2 4 3" xfId="500"/>
    <cellStyle name="Percent 2 2 4 3 2" xfId="1285"/>
    <cellStyle name="Percent 2 2 4 3 2 2" xfId="2851"/>
    <cellStyle name="Percent 2 2 4 3 2 3" xfId="4417"/>
    <cellStyle name="Percent 2 2 4 3 2 4" xfId="6577"/>
    <cellStyle name="Percent 2 2 4 3 3" xfId="2069"/>
    <cellStyle name="Percent 2 2 4 3 4" xfId="3636"/>
    <cellStyle name="Percent 2 2 4 3 5" xfId="5796"/>
    <cellStyle name="Percent 2 2 4 4" xfId="895"/>
    <cellStyle name="Percent 2 2 4 4 2" xfId="2461"/>
    <cellStyle name="Percent 2 2 4 4 3" xfId="4027"/>
    <cellStyle name="Percent 2 2 4 4 4" xfId="6187"/>
    <cellStyle name="Percent 2 2 4 5" xfId="1679"/>
    <cellStyle name="Percent 2 2 4 5 2" xfId="4826"/>
    <cellStyle name="Percent 2 2 4 6" xfId="3248"/>
    <cellStyle name="Percent 2 2 4 7" xfId="5016"/>
    <cellStyle name="Percent 2 2 4 8" xfId="5406"/>
    <cellStyle name="Percent 2 2 5" xfId="210"/>
    <cellStyle name="Percent 2 2 5 2" xfId="403"/>
    <cellStyle name="Percent 2 2 5 2 2" xfId="773"/>
    <cellStyle name="Percent 2 2 5 2 2 2" xfId="1558"/>
    <cellStyle name="Percent 2 2 5 2 2 2 2" xfId="3124"/>
    <cellStyle name="Percent 2 2 5 2 2 2 3" xfId="4690"/>
    <cellStyle name="Percent 2 2 5 2 2 2 4" xfId="6850"/>
    <cellStyle name="Percent 2 2 5 2 2 3" xfId="2342"/>
    <cellStyle name="Percent 2 2 5 2 2 4" xfId="3909"/>
    <cellStyle name="Percent 2 2 5 2 2 5" xfId="6069"/>
    <cellStyle name="Percent 2 2 5 2 3" xfId="1168"/>
    <cellStyle name="Percent 2 2 5 2 3 2" xfId="2734"/>
    <cellStyle name="Percent 2 2 5 2 3 3" xfId="4300"/>
    <cellStyle name="Percent 2 2 5 2 3 4" xfId="6460"/>
    <cellStyle name="Percent 2 2 5 2 4" xfId="1952"/>
    <cellStyle name="Percent 2 2 5 2 5" xfId="3519"/>
    <cellStyle name="Percent 2 2 5 2 6" xfId="5288"/>
    <cellStyle name="Percent 2 2 5 2 7" xfId="5679"/>
    <cellStyle name="Percent 2 2 5 3" xfId="579"/>
    <cellStyle name="Percent 2 2 5 3 2" xfId="1364"/>
    <cellStyle name="Percent 2 2 5 3 2 2" xfId="2930"/>
    <cellStyle name="Percent 2 2 5 3 2 3" xfId="4496"/>
    <cellStyle name="Percent 2 2 5 3 2 4" xfId="6656"/>
    <cellStyle name="Percent 2 2 5 3 3" xfId="2148"/>
    <cellStyle name="Percent 2 2 5 3 4" xfId="3715"/>
    <cellStyle name="Percent 2 2 5 3 5" xfId="5875"/>
    <cellStyle name="Percent 2 2 5 4" xfId="974"/>
    <cellStyle name="Percent 2 2 5 4 2" xfId="2540"/>
    <cellStyle name="Percent 2 2 5 4 3" xfId="4106"/>
    <cellStyle name="Percent 2 2 5 4 4" xfId="6266"/>
    <cellStyle name="Percent 2 2 5 5" xfId="1758"/>
    <cellStyle name="Percent 2 2 5 5 2" xfId="4836"/>
    <cellStyle name="Percent 2 2 5 6" xfId="3325"/>
    <cellStyle name="Percent 2 2 5 7" xfId="5095"/>
    <cellStyle name="Percent 2 2 5 8" xfId="5485"/>
    <cellStyle name="Percent 2 2 6" xfId="233"/>
    <cellStyle name="Percent 2 2 6 2" xfId="427"/>
    <cellStyle name="Percent 2 2 6 2 2" xfId="797"/>
    <cellStyle name="Percent 2 2 6 2 2 2" xfId="1582"/>
    <cellStyle name="Percent 2 2 6 2 2 2 2" xfId="3148"/>
    <cellStyle name="Percent 2 2 6 2 2 2 3" xfId="4714"/>
    <cellStyle name="Percent 2 2 6 2 2 2 4" xfId="6874"/>
    <cellStyle name="Percent 2 2 6 2 2 3" xfId="2366"/>
    <cellStyle name="Percent 2 2 6 2 2 4" xfId="3933"/>
    <cellStyle name="Percent 2 2 6 2 2 5" xfId="6093"/>
    <cellStyle name="Percent 2 2 6 2 3" xfId="1192"/>
    <cellStyle name="Percent 2 2 6 2 3 2" xfId="2758"/>
    <cellStyle name="Percent 2 2 6 2 3 3" xfId="4324"/>
    <cellStyle name="Percent 2 2 6 2 3 4" xfId="6484"/>
    <cellStyle name="Percent 2 2 6 2 4" xfId="1976"/>
    <cellStyle name="Percent 2 2 6 2 5" xfId="3543"/>
    <cellStyle name="Percent 2 2 6 2 6" xfId="5312"/>
    <cellStyle name="Percent 2 2 6 2 7" xfId="5703"/>
    <cellStyle name="Percent 2 2 6 3" xfId="603"/>
    <cellStyle name="Percent 2 2 6 3 2" xfId="1388"/>
    <cellStyle name="Percent 2 2 6 3 2 2" xfId="2954"/>
    <cellStyle name="Percent 2 2 6 3 2 3" xfId="4520"/>
    <cellStyle name="Percent 2 2 6 3 2 4" xfId="6680"/>
    <cellStyle name="Percent 2 2 6 3 3" xfId="2172"/>
    <cellStyle name="Percent 2 2 6 3 4" xfId="3739"/>
    <cellStyle name="Percent 2 2 6 3 5" xfId="5899"/>
    <cellStyle name="Percent 2 2 6 4" xfId="998"/>
    <cellStyle name="Percent 2 2 6 4 2" xfId="2564"/>
    <cellStyle name="Percent 2 2 6 4 3" xfId="4130"/>
    <cellStyle name="Percent 2 2 6 4 4" xfId="6290"/>
    <cellStyle name="Percent 2 2 6 5" xfId="1782"/>
    <cellStyle name="Percent 2 2 6 6" xfId="3349"/>
    <cellStyle name="Percent 2 2 6 7" xfId="5118"/>
    <cellStyle name="Percent 2 2 6 8" xfId="5509"/>
    <cellStyle name="Percent 2 2 7" xfId="250"/>
    <cellStyle name="Percent 2 2 7 2" xfId="620"/>
    <cellStyle name="Percent 2 2 7 2 2" xfId="1405"/>
    <cellStyle name="Percent 2 2 7 2 2 2" xfId="2971"/>
    <cellStyle name="Percent 2 2 7 2 2 3" xfId="4537"/>
    <cellStyle name="Percent 2 2 7 2 2 4" xfId="6697"/>
    <cellStyle name="Percent 2 2 7 2 3" xfId="2189"/>
    <cellStyle name="Percent 2 2 7 2 4" xfId="3756"/>
    <cellStyle name="Percent 2 2 7 2 5" xfId="5916"/>
    <cellStyle name="Percent 2 2 7 3" xfId="1015"/>
    <cellStyle name="Percent 2 2 7 3 2" xfId="2581"/>
    <cellStyle name="Percent 2 2 7 3 3" xfId="4147"/>
    <cellStyle name="Percent 2 2 7 3 4" xfId="6307"/>
    <cellStyle name="Percent 2 2 7 4" xfId="1799"/>
    <cellStyle name="Percent 2 2 7 5" xfId="3366"/>
    <cellStyle name="Percent 2 2 7 6" xfId="5135"/>
    <cellStyle name="Percent 2 2 7 7" xfId="5526"/>
    <cellStyle name="Percent 2 2 8" xfId="55"/>
    <cellStyle name="Percent 2 2 8 2" xfId="1211"/>
    <cellStyle name="Percent 2 2 8 2 2" xfId="2777"/>
    <cellStyle name="Percent 2 2 8 2 3" xfId="4343"/>
    <cellStyle name="Percent 2 2 8 2 4" xfId="6503"/>
    <cellStyle name="Percent 2 2 8 3" xfId="1995"/>
    <cellStyle name="Percent 2 2 8 4" xfId="3562"/>
    <cellStyle name="Percent 2 2 8 5" xfId="4942"/>
    <cellStyle name="Percent 2 2 8 6" xfId="5722"/>
    <cellStyle name="Percent 2 2 9" xfId="821"/>
    <cellStyle name="Percent 2 2 9 2" xfId="2387"/>
    <cellStyle name="Percent 2 2 9 3" xfId="3953"/>
    <cellStyle name="Percent 2 2 9 4" xfId="6113"/>
    <cellStyle name="Percent 2 3" xfId="66"/>
    <cellStyle name="Percent 2 3 2" xfId="140"/>
    <cellStyle name="Percent 2 3 2 2" xfId="335"/>
    <cellStyle name="Percent 2 3 2 2 2" xfId="705"/>
    <cellStyle name="Percent 2 3 2 2 2 2" xfId="1490"/>
    <cellStyle name="Percent 2 3 2 2 2 2 2" xfId="3056"/>
    <cellStyle name="Percent 2 3 2 2 2 2 3" xfId="4622"/>
    <cellStyle name="Percent 2 3 2 2 2 2 4" xfId="6782"/>
    <cellStyle name="Percent 2 3 2 2 2 3" xfId="2274"/>
    <cellStyle name="Percent 2 3 2 2 2 3 2" xfId="4877"/>
    <cellStyle name="Percent 2 3 2 2 2 4" xfId="3841"/>
    <cellStyle name="Percent 2 3 2 2 2 5" xfId="6001"/>
    <cellStyle name="Percent 2 3 2 2 3" xfId="1100"/>
    <cellStyle name="Percent 2 3 2 2 3 2" xfId="2666"/>
    <cellStyle name="Percent 2 3 2 2 3 3" xfId="4232"/>
    <cellStyle name="Percent 2 3 2 2 3 4" xfId="6392"/>
    <cellStyle name="Percent 2 3 2 2 4" xfId="1884"/>
    <cellStyle name="Percent 2 3 2 2 4 2" xfId="4850"/>
    <cellStyle name="Percent 2 3 2 2 5" xfId="3451"/>
    <cellStyle name="Percent 2 3 2 2 6" xfId="5220"/>
    <cellStyle name="Percent 2 3 2 2 7" xfId="5611"/>
    <cellStyle name="Percent 2 3 2 3" xfId="511"/>
    <cellStyle name="Percent 2 3 2 3 2" xfId="1296"/>
    <cellStyle name="Percent 2 3 2 3 2 2" xfId="2862"/>
    <cellStyle name="Percent 2 3 2 3 2 3" xfId="4428"/>
    <cellStyle name="Percent 2 3 2 3 2 4" xfId="6588"/>
    <cellStyle name="Percent 2 3 2 3 3" xfId="2080"/>
    <cellStyle name="Percent 2 3 2 3 3 2" xfId="4866"/>
    <cellStyle name="Percent 2 3 2 3 4" xfId="3647"/>
    <cellStyle name="Percent 2 3 2 3 5" xfId="5807"/>
    <cellStyle name="Percent 2 3 2 4" xfId="906"/>
    <cellStyle name="Percent 2 3 2 4 2" xfId="2472"/>
    <cellStyle name="Percent 2 3 2 4 3" xfId="4038"/>
    <cellStyle name="Percent 2 3 2 4 4" xfId="6198"/>
    <cellStyle name="Percent 2 3 2 5" xfId="1690"/>
    <cellStyle name="Percent 2 3 2 5 2" xfId="4827"/>
    <cellStyle name="Percent 2 3 2 6" xfId="3259"/>
    <cellStyle name="Percent 2 3 2 7" xfId="5027"/>
    <cellStyle name="Percent 2 3 2 8" xfId="5417"/>
    <cellStyle name="Percent 2 3 3" xfId="261"/>
    <cellStyle name="Percent 2 3 3 2" xfId="631"/>
    <cellStyle name="Percent 2 3 3 2 2" xfId="1416"/>
    <cellStyle name="Percent 2 3 3 2 2 2" xfId="2982"/>
    <cellStyle name="Percent 2 3 3 2 2 3" xfId="4548"/>
    <cellStyle name="Percent 2 3 3 2 2 4" xfId="6708"/>
    <cellStyle name="Percent 2 3 3 2 3" xfId="2200"/>
    <cellStyle name="Percent 2 3 3 2 3 2" xfId="4870"/>
    <cellStyle name="Percent 2 3 3 2 4" xfId="3767"/>
    <cellStyle name="Percent 2 3 3 2 5" xfId="5927"/>
    <cellStyle name="Percent 2 3 3 3" xfId="1026"/>
    <cellStyle name="Percent 2 3 3 3 2" xfId="2592"/>
    <cellStyle name="Percent 2 3 3 3 3" xfId="4158"/>
    <cellStyle name="Percent 2 3 3 3 4" xfId="6318"/>
    <cellStyle name="Percent 2 3 3 4" xfId="1810"/>
    <cellStyle name="Percent 2 3 3 4 2" xfId="4839"/>
    <cellStyle name="Percent 2 3 3 5" xfId="3377"/>
    <cellStyle name="Percent 2 3 3 6" xfId="5146"/>
    <cellStyle name="Percent 2 3 3 7" xfId="5537"/>
    <cellStyle name="Percent 2 3 4" xfId="438"/>
    <cellStyle name="Percent 2 3 4 2" xfId="1222"/>
    <cellStyle name="Percent 2 3 4 2 2" xfId="2788"/>
    <cellStyle name="Percent 2 3 4 2 3" xfId="4354"/>
    <cellStyle name="Percent 2 3 4 2 4" xfId="6514"/>
    <cellStyle name="Percent 2 3 4 3" xfId="2006"/>
    <cellStyle name="Percent 2 3 4 3 2" xfId="4859"/>
    <cellStyle name="Percent 2 3 4 4" xfId="3573"/>
    <cellStyle name="Percent 2 3 4 5" xfId="5733"/>
    <cellStyle name="Percent 2 3 5" xfId="832"/>
    <cellStyle name="Percent 2 3 5 2" xfId="2398"/>
    <cellStyle name="Percent 2 3 5 3" xfId="3964"/>
    <cellStyle name="Percent 2 3 5 4" xfId="6124"/>
    <cellStyle name="Percent 2 3 6" xfId="1616"/>
    <cellStyle name="Percent 2 3 6 2" xfId="4811"/>
    <cellStyle name="Percent 2 3 7" xfId="3179"/>
    <cellStyle name="Percent 2 3 8" xfId="4953"/>
    <cellStyle name="Percent 2 3 9" xfId="5343"/>
    <cellStyle name="Percent 2 4" xfId="90"/>
    <cellStyle name="Percent 2 4 2" xfId="164"/>
    <cellStyle name="Percent 2 4 2 2" xfId="359"/>
    <cellStyle name="Percent 2 4 2 2 2" xfId="729"/>
    <cellStyle name="Percent 2 4 2 2 2 2" xfId="1514"/>
    <cellStyle name="Percent 2 4 2 2 2 2 2" xfId="3080"/>
    <cellStyle name="Percent 2 4 2 2 2 2 3" xfId="4646"/>
    <cellStyle name="Percent 2 4 2 2 2 2 4" xfId="6806"/>
    <cellStyle name="Percent 2 4 2 2 2 3" xfId="2298"/>
    <cellStyle name="Percent 2 4 2 2 2 4" xfId="3865"/>
    <cellStyle name="Percent 2 4 2 2 2 5" xfId="6025"/>
    <cellStyle name="Percent 2 4 2 2 3" xfId="1124"/>
    <cellStyle name="Percent 2 4 2 2 3 2" xfId="2690"/>
    <cellStyle name="Percent 2 4 2 2 3 3" xfId="4256"/>
    <cellStyle name="Percent 2 4 2 2 3 4" xfId="6416"/>
    <cellStyle name="Percent 2 4 2 2 4" xfId="1908"/>
    <cellStyle name="Percent 2 4 2 2 4 2" xfId="4853"/>
    <cellStyle name="Percent 2 4 2 2 5" xfId="3475"/>
    <cellStyle name="Percent 2 4 2 2 6" xfId="5244"/>
    <cellStyle name="Percent 2 4 2 2 7" xfId="5635"/>
    <cellStyle name="Percent 2 4 2 3" xfId="535"/>
    <cellStyle name="Percent 2 4 2 3 2" xfId="1320"/>
    <cellStyle name="Percent 2 4 2 3 2 2" xfId="2886"/>
    <cellStyle name="Percent 2 4 2 3 2 3" xfId="4452"/>
    <cellStyle name="Percent 2 4 2 3 2 4" xfId="6612"/>
    <cellStyle name="Percent 2 4 2 3 3" xfId="2104"/>
    <cellStyle name="Percent 2 4 2 3 4" xfId="3671"/>
    <cellStyle name="Percent 2 4 2 3 5" xfId="5831"/>
    <cellStyle name="Percent 2 4 2 4" xfId="930"/>
    <cellStyle name="Percent 2 4 2 4 2" xfId="2496"/>
    <cellStyle name="Percent 2 4 2 4 3" xfId="4062"/>
    <cellStyle name="Percent 2 4 2 4 4" xfId="6222"/>
    <cellStyle name="Percent 2 4 2 5" xfId="1714"/>
    <cellStyle name="Percent 2 4 2 5 2" xfId="4831"/>
    <cellStyle name="Percent 2 4 2 6" xfId="3281"/>
    <cellStyle name="Percent 2 4 2 7" xfId="5051"/>
    <cellStyle name="Percent 2 4 2 8" xfId="5441"/>
    <cellStyle name="Percent 2 4 3" xfId="285"/>
    <cellStyle name="Percent 2 4 3 2" xfId="655"/>
    <cellStyle name="Percent 2 4 3 2 2" xfId="1440"/>
    <cellStyle name="Percent 2 4 3 2 2 2" xfId="3006"/>
    <cellStyle name="Percent 2 4 3 2 2 3" xfId="4572"/>
    <cellStyle name="Percent 2 4 3 2 2 4" xfId="6732"/>
    <cellStyle name="Percent 2 4 3 2 3" xfId="2224"/>
    <cellStyle name="Percent 2 4 3 2 4" xfId="3791"/>
    <cellStyle name="Percent 2 4 3 2 5" xfId="5951"/>
    <cellStyle name="Percent 2 4 3 3" xfId="1050"/>
    <cellStyle name="Percent 2 4 3 3 2" xfId="2616"/>
    <cellStyle name="Percent 2 4 3 3 3" xfId="4182"/>
    <cellStyle name="Percent 2 4 3 3 4" xfId="6342"/>
    <cellStyle name="Percent 2 4 3 4" xfId="1834"/>
    <cellStyle name="Percent 2 4 3 4 2" xfId="4842"/>
    <cellStyle name="Percent 2 4 3 5" xfId="3401"/>
    <cellStyle name="Percent 2 4 3 6" xfId="5170"/>
    <cellStyle name="Percent 2 4 3 7" xfId="5561"/>
    <cellStyle name="Percent 2 4 4" xfId="462"/>
    <cellStyle name="Percent 2 4 4 2" xfId="1246"/>
    <cellStyle name="Percent 2 4 4 2 2" xfId="2812"/>
    <cellStyle name="Percent 2 4 4 2 3" xfId="4378"/>
    <cellStyle name="Percent 2 4 4 2 4" xfId="6538"/>
    <cellStyle name="Percent 2 4 4 3" xfId="2030"/>
    <cellStyle name="Percent 2 4 4 4" xfId="3597"/>
    <cellStyle name="Percent 2 4 4 5" xfId="5757"/>
    <cellStyle name="Percent 2 4 5" xfId="856"/>
    <cellStyle name="Percent 2 4 5 2" xfId="2422"/>
    <cellStyle name="Percent 2 4 5 3" xfId="3988"/>
    <cellStyle name="Percent 2 4 5 4" xfId="6148"/>
    <cellStyle name="Percent 2 4 6" xfId="1640"/>
    <cellStyle name="Percent 2 4 6 2" xfId="4819"/>
    <cellStyle name="Percent 2 4 7" xfId="3203"/>
    <cellStyle name="Percent 2 4 8" xfId="4977"/>
    <cellStyle name="Percent 2 4 9" xfId="5367"/>
    <cellStyle name="Percent 2 5" xfId="116"/>
    <cellStyle name="Percent 2 5 2" xfId="311"/>
    <cellStyle name="Percent 2 5 2 2" xfId="681"/>
    <cellStyle name="Percent 2 5 2 2 2" xfId="1466"/>
    <cellStyle name="Percent 2 5 2 2 2 2" xfId="3032"/>
    <cellStyle name="Percent 2 5 2 2 2 3" xfId="4598"/>
    <cellStyle name="Percent 2 5 2 2 2 4" xfId="6758"/>
    <cellStyle name="Percent 2 5 2 2 3" xfId="2250"/>
    <cellStyle name="Percent 2 5 2 2 4" xfId="3817"/>
    <cellStyle name="Percent 2 5 2 2 5" xfId="5977"/>
    <cellStyle name="Percent 2 5 2 3" xfId="1076"/>
    <cellStyle name="Percent 2 5 2 3 2" xfId="2642"/>
    <cellStyle name="Percent 2 5 2 3 3" xfId="4208"/>
    <cellStyle name="Percent 2 5 2 3 4" xfId="6368"/>
    <cellStyle name="Percent 2 5 2 4" xfId="1860"/>
    <cellStyle name="Percent 2 5 2 4 2" xfId="4847"/>
    <cellStyle name="Percent 2 5 2 5" xfId="3427"/>
    <cellStyle name="Percent 2 5 2 6" xfId="5196"/>
    <cellStyle name="Percent 2 5 2 7" xfId="5587"/>
    <cellStyle name="Percent 2 5 3" xfId="487"/>
    <cellStyle name="Percent 2 5 3 2" xfId="1272"/>
    <cellStyle name="Percent 2 5 3 2 2" xfId="2838"/>
    <cellStyle name="Percent 2 5 3 2 3" xfId="4404"/>
    <cellStyle name="Percent 2 5 3 2 4" xfId="6564"/>
    <cellStyle name="Percent 2 5 3 3" xfId="2056"/>
    <cellStyle name="Percent 2 5 3 4" xfId="3623"/>
    <cellStyle name="Percent 2 5 3 5" xfId="5783"/>
    <cellStyle name="Percent 2 5 4" xfId="882"/>
    <cellStyle name="Percent 2 5 4 2" xfId="2448"/>
    <cellStyle name="Percent 2 5 4 3" xfId="4014"/>
    <cellStyle name="Percent 2 5 4 4" xfId="6174"/>
    <cellStyle name="Percent 2 5 5" xfId="1666"/>
    <cellStyle name="Percent 2 5 5 2" xfId="4824"/>
    <cellStyle name="Percent 2 5 6" xfId="3235"/>
    <cellStyle name="Percent 2 5 7" xfId="5003"/>
    <cellStyle name="Percent 2 5 8" xfId="5393"/>
    <cellStyle name="Percent 2 6" xfId="190"/>
    <cellStyle name="Percent 2 6 2" xfId="383"/>
    <cellStyle name="Percent 2 6 2 2" xfId="753"/>
    <cellStyle name="Percent 2 6 2 2 2" xfId="1538"/>
    <cellStyle name="Percent 2 6 2 2 2 2" xfId="3104"/>
    <cellStyle name="Percent 2 6 2 2 2 3" xfId="4670"/>
    <cellStyle name="Percent 2 6 2 2 2 4" xfId="6830"/>
    <cellStyle name="Percent 2 6 2 2 3" xfId="2322"/>
    <cellStyle name="Percent 2 6 2 2 4" xfId="3889"/>
    <cellStyle name="Percent 2 6 2 2 5" xfId="6049"/>
    <cellStyle name="Percent 2 6 2 3" xfId="1148"/>
    <cellStyle name="Percent 2 6 2 3 2" xfId="2714"/>
    <cellStyle name="Percent 2 6 2 3 3" xfId="4280"/>
    <cellStyle name="Percent 2 6 2 3 4" xfId="6440"/>
    <cellStyle name="Percent 2 6 2 4" xfId="1932"/>
    <cellStyle name="Percent 2 6 2 5" xfId="3499"/>
    <cellStyle name="Percent 2 6 2 6" xfId="5268"/>
    <cellStyle name="Percent 2 6 2 7" xfId="5659"/>
    <cellStyle name="Percent 2 6 3" xfId="559"/>
    <cellStyle name="Percent 2 6 3 2" xfId="1344"/>
    <cellStyle name="Percent 2 6 3 2 2" xfId="2910"/>
    <cellStyle name="Percent 2 6 3 2 3" xfId="4476"/>
    <cellStyle name="Percent 2 6 3 2 4" xfId="6636"/>
    <cellStyle name="Percent 2 6 3 3" xfId="2128"/>
    <cellStyle name="Percent 2 6 3 4" xfId="3695"/>
    <cellStyle name="Percent 2 6 3 5" xfId="5855"/>
    <cellStyle name="Percent 2 6 4" xfId="954"/>
    <cellStyle name="Percent 2 6 4 2" xfId="2520"/>
    <cellStyle name="Percent 2 6 4 3" xfId="4086"/>
    <cellStyle name="Percent 2 6 4 4" xfId="6246"/>
    <cellStyle name="Percent 2 6 5" xfId="1738"/>
    <cellStyle name="Percent 2 6 5 2" xfId="4834"/>
    <cellStyle name="Percent 2 6 6" xfId="3305"/>
    <cellStyle name="Percent 2 6 7" xfId="5075"/>
    <cellStyle name="Percent 2 6 8" xfId="5465"/>
    <cellStyle name="Percent 2 7" xfId="214"/>
    <cellStyle name="Percent 2 7 2" xfId="407"/>
    <cellStyle name="Percent 2 7 2 2" xfId="777"/>
    <cellStyle name="Percent 2 7 2 2 2" xfId="1562"/>
    <cellStyle name="Percent 2 7 2 2 2 2" xfId="3128"/>
    <cellStyle name="Percent 2 7 2 2 2 3" xfId="4694"/>
    <cellStyle name="Percent 2 7 2 2 2 4" xfId="6854"/>
    <cellStyle name="Percent 2 7 2 2 3" xfId="2346"/>
    <cellStyle name="Percent 2 7 2 2 4" xfId="3913"/>
    <cellStyle name="Percent 2 7 2 2 5" xfId="6073"/>
    <cellStyle name="Percent 2 7 2 3" xfId="1172"/>
    <cellStyle name="Percent 2 7 2 3 2" xfId="2738"/>
    <cellStyle name="Percent 2 7 2 3 3" xfId="4304"/>
    <cellStyle name="Percent 2 7 2 3 4" xfId="6464"/>
    <cellStyle name="Percent 2 7 2 4" xfId="1956"/>
    <cellStyle name="Percent 2 7 2 5" xfId="3523"/>
    <cellStyle name="Percent 2 7 2 6" xfId="5292"/>
    <cellStyle name="Percent 2 7 2 7" xfId="5683"/>
    <cellStyle name="Percent 2 7 3" xfId="583"/>
    <cellStyle name="Percent 2 7 3 2" xfId="1368"/>
    <cellStyle name="Percent 2 7 3 2 2" xfId="2934"/>
    <cellStyle name="Percent 2 7 3 2 3" xfId="4500"/>
    <cellStyle name="Percent 2 7 3 2 4" xfId="6660"/>
    <cellStyle name="Percent 2 7 3 3" xfId="2152"/>
    <cellStyle name="Percent 2 7 3 4" xfId="3719"/>
    <cellStyle name="Percent 2 7 3 5" xfId="5879"/>
    <cellStyle name="Percent 2 7 4" xfId="978"/>
    <cellStyle name="Percent 2 7 4 2" xfId="2544"/>
    <cellStyle name="Percent 2 7 4 3" xfId="4110"/>
    <cellStyle name="Percent 2 7 4 4" xfId="6270"/>
    <cellStyle name="Percent 2 7 5" xfId="1762"/>
    <cellStyle name="Percent 2 7 6" xfId="3329"/>
    <cellStyle name="Percent 2 7 7" xfId="5099"/>
    <cellStyle name="Percent 2 7 8" xfId="5489"/>
    <cellStyle name="Percent 2 8" xfId="237"/>
    <cellStyle name="Percent 2 8 2" xfId="607"/>
    <cellStyle name="Percent 2 8 2 2" xfId="1392"/>
    <cellStyle name="Percent 2 8 2 2 2" xfId="2958"/>
    <cellStyle name="Percent 2 8 2 2 3" xfId="4524"/>
    <cellStyle name="Percent 2 8 2 2 4" xfId="6684"/>
    <cellStyle name="Percent 2 8 2 3" xfId="2176"/>
    <cellStyle name="Percent 2 8 2 4" xfId="3743"/>
    <cellStyle name="Percent 2 8 2 5" xfId="5903"/>
    <cellStyle name="Percent 2 8 3" xfId="1002"/>
    <cellStyle name="Percent 2 8 3 2" xfId="2568"/>
    <cellStyle name="Percent 2 8 3 3" xfId="4134"/>
    <cellStyle name="Percent 2 8 3 4" xfId="6294"/>
    <cellStyle name="Percent 2 8 4" xfId="1786"/>
    <cellStyle name="Percent 2 8 5" xfId="3353"/>
    <cellStyle name="Percent 2 8 6" xfId="5122"/>
    <cellStyle name="Percent 2 8 7" xfId="5513"/>
    <cellStyle name="Percent 2 9" xfId="42"/>
    <cellStyle name="Percent 2 9 2" xfId="1198"/>
    <cellStyle name="Percent 2 9 2 2" xfId="2764"/>
    <cellStyle name="Percent 2 9 2 3" xfId="4330"/>
    <cellStyle name="Percent 2 9 2 4" xfId="6490"/>
    <cellStyle name="Percent 2 9 3" xfId="1982"/>
    <cellStyle name="Percent 2 9 4" xfId="3549"/>
    <cellStyle name="Percent 2 9 5" xfId="4929"/>
    <cellStyle name="Percent 2 9 6" xfId="5709"/>
    <cellStyle name="Percent 3" xfId="18"/>
    <cellStyle name="Percent 3 10" xfId="812"/>
    <cellStyle name="Percent 3 10 2" xfId="2378"/>
    <cellStyle name="Percent 3 10 3" xfId="3944"/>
    <cellStyle name="Percent 3 10 4" xfId="6104"/>
    <cellStyle name="Percent 3 11" xfId="1608"/>
    <cellStyle name="Percent 3 11 2" xfId="4799"/>
    <cellStyle name="Percent 3 12" xfId="3159"/>
    <cellStyle name="Percent 3 13" xfId="4909"/>
    <cellStyle name="Percent 3 14" xfId="5337"/>
    <cellStyle name="Percent 3 15" xfId="6975"/>
    <cellStyle name="Percent 3 2" xfId="35"/>
    <cellStyle name="Percent 3 2 10" xfId="1609"/>
    <cellStyle name="Percent 3 2 10 2" xfId="4808"/>
    <cellStyle name="Percent 3 2 11" xfId="3172"/>
    <cellStyle name="Percent 3 2 12" xfId="4925"/>
    <cellStyle name="Percent 3 2 13" xfId="5338"/>
    <cellStyle name="Percent 3 2 2" xfId="87"/>
    <cellStyle name="Percent 3 2 2 2" xfId="161"/>
    <cellStyle name="Percent 3 2 2 2 2" xfId="356"/>
    <cellStyle name="Percent 3 2 2 2 2 2" xfId="726"/>
    <cellStyle name="Percent 3 2 2 2 2 2 2" xfId="1511"/>
    <cellStyle name="Percent 3 2 2 2 2 2 2 2" xfId="3077"/>
    <cellStyle name="Percent 3 2 2 2 2 2 2 3" xfId="4643"/>
    <cellStyle name="Percent 3 2 2 2 2 2 2 4" xfId="6803"/>
    <cellStyle name="Percent 3 2 2 2 2 2 3" xfId="2295"/>
    <cellStyle name="Percent 3 2 2 2 2 2 4" xfId="3862"/>
    <cellStyle name="Percent 3 2 2 2 2 2 5" xfId="6022"/>
    <cellStyle name="Percent 3 2 2 2 2 3" xfId="1121"/>
    <cellStyle name="Percent 3 2 2 2 2 3 2" xfId="2687"/>
    <cellStyle name="Percent 3 2 2 2 2 3 3" xfId="4253"/>
    <cellStyle name="Percent 3 2 2 2 2 3 4" xfId="6413"/>
    <cellStyle name="Percent 3 2 2 2 2 4" xfId="1905"/>
    <cellStyle name="Percent 3 2 2 2 2 5" xfId="3472"/>
    <cellStyle name="Percent 3 2 2 2 2 6" xfId="5241"/>
    <cellStyle name="Percent 3 2 2 2 2 7" xfId="5632"/>
    <cellStyle name="Percent 3 2 2 2 3" xfId="532"/>
    <cellStyle name="Percent 3 2 2 2 3 2" xfId="1317"/>
    <cellStyle name="Percent 3 2 2 2 3 2 2" xfId="2883"/>
    <cellStyle name="Percent 3 2 2 2 3 2 3" xfId="4449"/>
    <cellStyle name="Percent 3 2 2 2 3 2 4" xfId="6609"/>
    <cellStyle name="Percent 3 2 2 2 3 3" xfId="2101"/>
    <cellStyle name="Percent 3 2 2 2 3 4" xfId="3668"/>
    <cellStyle name="Percent 3 2 2 2 3 5" xfId="5828"/>
    <cellStyle name="Percent 3 2 2 2 4" xfId="927"/>
    <cellStyle name="Percent 3 2 2 2 4 2" xfId="2493"/>
    <cellStyle name="Percent 3 2 2 2 4 3" xfId="4059"/>
    <cellStyle name="Percent 3 2 2 2 4 4" xfId="6219"/>
    <cellStyle name="Percent 3 2 2 2 5" xfId="1711"/>
    <cellStyle name="Percent 3 2 2 2 6" xfId="3278"/>
    <cellStyle name="Percent 3 2 2 2 7" xfId="5048"/>
    <cellStyle name="Percent 3 2 2 2 8" xfId="5438"/>
    <cellStyle name="Percent 3 2 2 3" xfId="282"/>
    <cellStyle name="Percent 3 2 2 3 2" xfId="652"/>
    <cellStyle name="Percent 3 2 2 3 2 2" xfId="1437"/>
    <cellStyle name="Percent 3 2 2 3 2 2 2" xfId="3003"/>
    <cellStyle name="Percent 3 2 2 3 2 2 3" xfId="4569"/>
    <cellStyle name="Percent 3 2 2 3 2 2 4" xfId="6729"/>
    <cellStyle name="Percent 3 2 2 3 2 3" xfId="2221"/>
    <cellStyle name="Percent 3 2 2 3 2 4" xfId="3788"/>
    <cellStyle name="Percent 3 2 2 3 2 5" xfId="5948"/>
    <cellStyle name="Percent 3 2 2 3 3" xfId="1047"/>
    <cellStyle name="Percent 3 2 2 3 3 2" xfId="2613"/>
    <cellStyle name="Percent 3 2 2 3 3 3" xfId="4179"/>
    <cellStyle name="Percent 3 2 2 3 3 4" xfId="6339"/>
    <cellStyle name="Percent 3 2 2 3 4" xfId="1831"/>
    <cellStyle name="Percent 3 2 2 3 5" xfId="3398"/>
    <cellStyle name="Percent 3 2 2 3 6" xfId="5167"/>
    <cellStyle name="Percent 3 2 2 3 7" xfId="5558"/>
    <cellStyle name="Percent 3 2 2 4" xfId="459"/>
    <cellStyle name="Percent 3 2 2 4 2" xfId="1243"/>
    <cellStyle name="Percent 3 2 2 4 2 2" xfId="2809"/>
    <cellStyle name="Percent 3 2 2 4 2 3" xfId="4375"/>
    <cellStyle name="Percent 3 2 2 4 2 4" xfId="6535"/>
    <cellStyle name="Percent 3 2 2 4 3" xfId="2027"/>
    <cellStyle name="Percent 3 2 2 4 4" xfId="3594"/>
    <cellStyle name="Percent 3 2 2 4 5" xfId="5754"/>
    <cellStyle name="Percent 3 2 2 5" xfId="853"/>
    <cellStyle name="Percent 3 2 2 5 2" xfId="2419"/>
    <cellStyle name="Percent 3 2 2 5 3" xfId="3985"/>
    <cellStyle name="Percent 3 2 2 5 4" xfId="6145"/>
    <cellStyle name="Percent 3 2 2 6" xfId="1637"/>
    <cellStyle name="Percent 3 2 2 6 2" xfId="4818"/>
    <cellStyle name="Percent 3 2 2 7" xfId="3200"/>
    <cellStyle name="Percent 3 2 2 8" xfId="4974"/>
    <cellStyle name="Percent 3 2 2 9" xfId="5364"/>
    <cellStyle name="Percent 3 2 3" xfId="111"/>
    <cellStyle name="Percent 3 2 3 2" xfId="185"/>
    <cellStyle name="Percent 3 2 3 2 2" xfId="380"/>
    <cellStyle name="Percent 3 2 3 2 2 2" xfId="750"/>
    <cellStyle name="Percent 3 2 3 2 2 2 2" xfId="1535"/>
    <cellStyle name="Percent 3 2 3 2 2 2 2 2" xfId="3101"/>
    <cellStyle name="Percent 3 2 3 2 2 2 2 3" xfId="4667"/>
    <cellStyle name="Percent 3 2 3 2 2 2 2 4" xfId="6827"/>
    <cellStyle name="Percent 3 2 3 2 2 2 3" xfId="2319"/>
    <cellStyle name="Percent 3 2 3 2 2 2 4" xfId="3886"/>
    <cellStyle name="Percent 3 2 3 2 2 2 5" xfId="6046"/>
    <cellStyle name="Percent 3 2 3 2 2 3" xfId="1145"/>
    <cellStyle name="Percent 3 2 3 2 2 3 2" xfId="2711"/>
    <cellStyle name="Percent 3 2 3 2 2 3 3" xfId="4277"/>
    <cellStyle name="Percent 3 2 3 2 2 3 4" xfId="6437"/>
    <cellStyle name="Percent 3 2 3 2 2 4" xfId="1929"/>
    <cellStyle name="Percent 3 2 3 2 2 5" xfId="3496"/>
    <cellStyle name="Percent 3 2 3 2 2 6" xfId="5265"/>
    <cellStyle name="Percent 3 2 3 2 2 7" xfId="5656"/>
    <cellStyle name="Percent 3 2 3 2 3" xfId="556"/>
    <cellStyle name="Percent 3 2 3 2 3 2" xfId="1341"/>
    <cellStyle name="Percent 3 2 3 2 3 2 2" xfId="2907"/>
    <cellStyle name="Percent 3 2 3 2 3 2 3" xfId="4473"/>
    <cellStyle name="Percent 3 2 3 2 3 2 4" xfId="6633"/>
    <cellStyle name="Percent 3 2 3 2 3 3" xfId="2125"/>
    <cellStyle name="Percent 3 2 3 2 3 4" xfId="3692"/>
    <cellStyle name="Percent 3 2 3 2 3 5" xfId="5852"/>
    <cellStyle name="Percent 3 2 3 2 4" xfId="951"/>
    <cellStyle name="Percent 3 2 3 2 4 2" xfId="2517"/>
    <cellStyle name="Percent 3 2 3 2 4 3" xfId="4083"/>
    <cellStyle name="Percent 3 2 3 2 4 4" xfId="6243"/>
    <cellStyle name="Percent 3 2 3 2 5" xfId="1735"/>
    <cellStyle name="Percent 3 2 3 2 6" xfId="3302"/>
    <cellStyle name="Percent 3 2 3 2 7" xfId="5072"/>
    <cellStyle name="Percent 3 2 3 2 8" xfId="5462"/>
    <cellStyle name="Percent 3 2 3 3" xfId="306"/>
    <cellStyle name="Percent 3 2 3 3 2" xfId="676"/>
    <cellStyle name="Percent 3 2 3 3 2 2" xfId="1461"/>
    <cellStyle name="Percent 3 2 3 3 2 2 2" xfId="3027"/>
    <cellStyle name="Percent 3 2 3 3 2 2 3" xfId="4593"/>
    <cellStyle name="Percent 3 2 3 3 2 2 4" xfId="6753"/>
    <cellStyle name="Percent 3 2 3 3 2 3" xfId="2245"/>
    <cellStyle name="Percent 3 2 3 3 2 4" xfId="3812"/>
    <cellStyle name="Percent 3 2 3 3 2 5" xfId="5972"/>
    <cellStyle name="Percent 3 2 3 3 3" xfId="1071"/>
    <cellStyle name="Percent 3 2 3 3 3 2" xfId="2637"/>
    <cellStyle name="Percent 3 2 3 3 3 3" xfId="4203"/>
    <cellStyle name="Percent 3 2 3 3 3 4" xfId="6363"/>
    <cellStyle name="Percent 3 2 3 3 4" xfId="1855"/>
    <cellStyle name="Percent 3 2 3 3 5" xfId="3422"/>
    <cellStyle name="Percent 3 2 3 3 6" xfId="5191"/>
    <cellStyle name="Percent 3 2 3 3 7" xfId="5582"/>
    <cellStyle name="Percent 3 2 3 4" xfId="483"/>
    <cellStyle name="Percent 3 2 3 4 2" xfId="1267"/>
    <cellStyle name="Percent 3 2 3 4 2 2" xfId="2833"/>
    <cellStyle name="Percent 3 2 3 4 2 3" xfId="4399"/>
    <cellStyle name="Percent 3 2 3 4 2 4" xfId="6559"/>
    <cellStyle name="Percent 3 2 3 4 3" xfId="2051"/>
    <cellStyle name="Percent 3 2 3 4 4" xfId="3618"/>
    <cellStyle name="Percent 3 2 3 4 5" xfId="5778"/>
    <cellStyle name="Percent 3 2 3 5" xfId="877"/>
    <cellStyle name="Percent 3 2 3 5 2" xfId="2443"/>
    <cellStyle name="Percent 3 2 3 5 3" xfId="4009"/>
    <cellStyle name="Percent 3 2 3 5 4" xfId="6169"/>
    <cellStyle name="Percent 3 2 3 6" xfId="1661"/>
    <cellStyle name="Percent 3 2 3 7" xfId="3224"/>
    <cellStyle name="Percent 3 2 3 8" xfId="4998"/>
    <cellStyle name="Percent 3 2 3 9" xfId="5388"/>
    <cellStyle name="Percent 3 2 4" xfId="133"/>
    <cellStyle name="Percent 3 2 4 2" xfId="328"/>
    <cellStyle name="Percent 3 2 4 2 2" xfId="698"/>
    <cellStyle name="Percent 3 2 4 2 2 2" xfId="1483"/>
    <cellStyle name="Percent 3 2 4 2 2 2 2" xfId="3049"/>
    <cellStyle name="Percent 3 2 4 2 2 2 3" xfId="4615"/>
    <cellStyle name="Percent 3 2 4 2 2 2 4" xfId="6775"/>
    <cellStyle name="Percent 3 2 4 2 2 3" xfId="2267"/>
    <cellStyle name="Percent 3 2 4 2 2 4" xfId="3834"/>
    <cellStyle name="Percent 3 2 4 2 2 5" xfId="5994"/>
    <cellStyle name="Percent 3 2 4 2 3" xfId="1093"/>
    <cellStyle name="Percent 3 2 4 2 3 2" xfId="2659"/>
    <cellStyle name="Percent 3 2 4 2 3 3" xfId="4225"/>
    <cellStyle name="Percent 3 2 4 2 3 4" xfId="6385"/>
    <cellStyle name="Percent 3 2 4 2 4" xfId="1877"/>
    <cellStyle name="Percent 3 2 4 2 5" xfId="3444"/>
    <cellStyle name="Percent 3 2 4 2 6" xfId="5213"/>
    <cellStyle name="Percent 3 2 4 2 7" xfId="5604"/>
    <cellStyle name="Percent 3 2 4 3" xfId="504"/>
    <cellStyle name="Percent 3 2 4 3 2" xfId="1289"/>
    <cellStyle name="Percent 3 2 4 3 2 2" xfId="2855"/>
    <cellStyle name="Percent 3 2 4 3 2 3" xfId="4421"/>
    <cellStyle name="Percent 3 2 4 3 2 4" xfId="6581"/>
    <cellStyle name="Percent 3 2 4 3 3" xfId="2073"/>
    <cellStyle name="Percent 3 2 4 3 4" xfId="3640"/>
    <cellStyle name="Percent 3 2 4 3 5" xfId="5800"/>
    <cellStyle name="Percent 3 2 4 4" xfId="899"/>
    <cellStyle name="Percent 3 2 4 4 2" xfId="2465"/>
    <cellStyle name="Percent 3 2 4 4 3" xfId="4031"/>
    <cellStyle name="Percent 3 2 4 4 4" xfId="6191"/>
    <cellStyle name="Percent 3 2 4 5" xfId="1683"/>
    <cellStyle name="Percent 3 2 4 6" xfId="3252"/>
    <cellStyle name="Percent 3 2 4 7" xfId="5020"/>
    <cellStyle name="Percent 3 2 4 8" xfId="5410"/>
    <cellStyle name="Percent 3 2 5" xfId="211"/>
    <cellStyle name="Percent 3 2 5 2" xfId="404"/>
    <cellStyle name="Percent 3 2 5 2 2" xfId="774"/>
    <cellStyle name="Percent 3 2 5 2 2 2" xfId="1559"/>
    <cellStyle name="Percent 3 2 5 2 2 2 2" xfId="3125"/>
    <cellStyle name="Percent 3 2 5 2 2 2 3" xfId="4691"/>
    <cellStyle name="Percent 3 2 5 2 2 2 4" xfId="6851"/>
    <cellStyle name="Percent 3 2 5 2 2 3" xfId="2343"/>
    <cellStyle name="Percent 3 2 5 2 2 4" xfId="3910"/>
    <cellStyle name="Percent 3 2 5 2 2 5" xfId="6070"/>
    <cellStyle name="Percent 3 2 5 2 3" xfId="1169"/>
    <cellStyle name="Percent 3 2 5 2 3 2" xfId="2735"/>
    <cellStyle name="Percent 3 2 5 2 3 3" xfId="4301"/>
    <cellStyle name="Percent 3 2 5 2 3 4" xfId="6461"/>
    <cellStyle name="Percent 3 2 5 2 4" xfId="1953"/>
    <cellStyle name="Percent 3 2 5 2 5" xfId="3520"/>
    <cellStyle name="Percent 3 2 5 2 6" xfId="5289"/>
    <cellStyle name="Percent 3 2 5 2 7" xfId="5680"/>
    <cellStyle name="Percent 3 2 5 3" xfId="580"/>
    <cellStyle name="Percent 3 2 5 3 2" xfId="1365"/>
    <cellStyle name="Percent 3 2 5 3 2 2" xfId="2931"/>
    <cellStyle name="Percent 3 2 5 3 2 3" xfId="4497"/>
    <cellStyle name="Percent 3 2 5 3 2 4" xfId="6657"/>
    <cellStyle name="Percent 3 2 5 3 3" xfId="2149"/>
    <cellStyle name="Percent 3 2 5 3 4" xfId="3716"/>
    <cellStyle name="Percent 3 2 5 3 5" xfId="5876"/>
    <cellStyle name="Percent 3 2 5 4" xfId="975"/>
    <cellStyle name="Percent 3 2 5 4 2" xfId="2541"/>
    <cellStyle name="Percent 3 2 5 4 3" xfId="4107"/>
    <cellStyle name="Percent 3 2 5 4 4" xfId="6267"/>
    <cellStyle name="Percent 3 2 5 5" xfId="1759"/>
    <cellStyle name="Percent 3 2 5 6" xfId="3326"/>
    <cellStyle name="Percent 3 2 5 7" xfId="5096"/>
    <cellStyle name="Percent 3 2 5 8" xfId="5486"/>
    <cellStyle name="Percent 3 2 6" xfId="234"/>
    <cellStyle name="Percent 3 2 6 2" xfId="428"/>
    <cellStyle name="Percent 3 2 6 2 2" xfId="798"/>
    <cellStyle name="Percent 3 2 6 2 2 2" xfId="1583"/>
    <cellStyle name="Percent 3 2 6 2 2 2 2" xfId="3149"/>
    <cellStyle name="Percent 3 2 6 2 2 2 3" xfId="4715"/>
    <cellStyle name="Percent 3 2 6 2 2 2 4" xfId="6875"/>
    <cellStyle name="Percent 3 2 6 2 2 3" xfId="2367"/>
    <cellStyle name="Percent 3 2 6 2 2 4" xfId="3934"/>
    <cellStyle name="Percent 3 2 6 2 2 5" xfId="6094"/>
    <cellStyle name="Percent 3 2 6 2 3" xfId="1193"/>
    <cellStyle name="Percent 3 2 6 2 3 2" xfId="2759"/>
    <cellStyle name="Percent 3 2 6 2 3 3" xfId="4325"/>
    <cellStyle name="Percent 3 2 6 2 3 4" xfId="6485"/>
    <cellStyle name="Percent 3 2 6 2 4" xfId="1977"/>
    <cellStyle name="Percent 3 2 6 2 5" xfId="3544"/>
    <cellStyle name="Percent 3 2 6 2 6" xfId="5313"/>
    <cellStyle name="Percent 3 2 6 2 7" xfId="5704"/>
    <cellStyle name="Percent 3 2 6 3" xfId="604"/>
    <cellStyle name="Percent 3 2 6 3 2" xfId="1389"/>
    <cellStyle name="Percent 3 2 6 3 2 2" xfId="2955"/>
    <cellStyle name="Percent 3 2 6 3 2 3" xfId="4521"/>
    <cellStyle name="Percent 3 2 6 3 2 4" xfId="6681"/>
    <cellStyle name="Percent 3 2 6 3 3" xfId="2173"/>
    <cellStyle name="Percent 3 2 6 3 4" xfId="3740"/>
    <cellStyle name="Percent 3 2 6 3 5" xfId="5900"/>
    <cellStyle name="Percent 3 2 6 4" xfId="999"/>
    <cellStyle name="Percent 3 2 6 4 2" xfId="2565"/>
    <cellStyle name="Percent 3 2 6 4 3" xfId="4131"/>
    <cellStyle name="Percent 3 2 6 4 4" xfId="6291"/>
    <cellStyle name="Percent 3 2 6 5" xfId="1783"/>
    <cellStyle name="Percent 3 2 6 6" xfId="3350"/>
    <cellStyle name="Percent 3 2 6 7" xfId="5119"/>
    <cellStyle name="Percent 3 2 6 8" xfId="5510"/>
    <cellStyle name="Percent 3 2 7" xfId="254"/>
    <cellStyle name="Percent 3 2 7 2" xfId="624"/>
    <cellStyle name="Percent 3 2 7 2 2" xfId="1409"/>
    <cellStyle name="Percent 3 2 7 2 2 2" xfId="2975"/>
    <cellStyle name="Percent 3 2 7 2 2 3" xfId="4541"/>
    <cellStyle name="Percent 3 2 7 2 2 4" xfId="6701"/>
    <cellStyle name="Percent 3 2 7 2 3" xfId="2193"/>
    <cellStyle name="Percent 3 2 7 2 4" xfId="3760"/>
    <cellStyle name="Percent 3 2 7 2 5" xfId="5920"/>
    <cellStyle name="Percent 3 2 7 3" xfId="1019"/>
    <cellStyle name="Percent 3 2 7 3 2" xfId="2585"/>
    <cellStyle name="Percent 3 2 7 3 3" xfId="4151"/>
    <cellStyle name="Percent 3 2 7 3 4" xfId="6311"/>
    <cellStyle name="Percent 3 2 7 4" xfId="1803"/>
    <cellStyle name="Percent 3 2 7 5" xfId="3370"/>
    <cellStyle name="Percent 3 2 7 6" xfId="5139"/>
    <cellStyle name="Percent 3 2 7 7" xfId="5530"/>
    <cellStyle name="Percent 3 2 8" xfId="59"/>
    <cellStyle name="Percent 3 2 8 2" xfId="1215"/>
    <cellStyle name="Percent 3 2 8 2 2" xfId="2781"/>
    <cellStyle name="Percent 3 2 8 2 3" xfId="4347"/>
    <cellStyle name="Percent 3 2 8 2 4" xfId="6507"/>
    <cellStyle name="Percent 3 2 8 3" xfId="1999"/>
    <cellStyle name="Percent 3 2 8 4" xfId="3566"/>
    <cellStyle name="Percent 3 2 8 5" xfId="4946"/>
    <cellStyle name="Percent 3 2 8 6" xfId="5726"/>
    <cellStyle name="Percent 3 2 9" xfId="825"/>
    <cellStyle name="Percent 3 2 9 2" xfId="2391"/>
    <cellStyle name="Percent 3 2 9 3" xfId="3957"/>
    <cellStyle name="Percent 3 2 9 4" xfId="6117"/>
    <cellStyle name="Percent 3 3" xfId="70"/>
    <cellStyle name="Percent 3 3 2" xfId="144"/>
    <cellStyle name="Percent 3 3 2 2" xfId="339"/>
    <cellStyle name="Percent 3 3 2 2 2" xfId="709"/>
    <cellStyle name="Percent 3 3 2 2 2 2" xfId="1494"/>
    <cellStyle name="Percent 3 3 2 2 2 2 2" xfId="3060"/>
    <cellStyle name="Percent 3 3 2 2 2 2 3" xfId="4626"/>
    <cellStyle name="Percent 3 3 2 2 2 2 4" xfId="6786"/>
    <cellStyle name="Percent 3 3 2 2 2 3" xfId="2278"/>
    <cellStyle name="Percent 3 3 2 2 2 4" xfId="3845"/>
    <cellStyle name="Percent 3 3 2 2 2 5" xfId="6005"/>
    <cellStyle name="Percent 3 3 2 2 3" xfId="1104"/>
    <cellStyle name="Percent 3 3 2 2 3 2" xfId="2670"/>
    <cellStyle name="Percent 3 3 2 2 3 3" xfId="4236"/>
    <cellStyle name="Percent 3 3 2 2 3 4" xfId="6396"/>
    <cellStyle name="Percent 3 3 2 2 4" xfId="1888"/>
    <cellStyle name="Percent 3 3 2 2 5" xfId="3455"/>
    <cellStyle name="Percent 3 3 2 2 6" xfId="5224"/>
    <cellStyle name="Percent 3 3 2 2 7" xfId="5615"/>
    <cellStyle name="Percent 3 3 2 3" xfId="515"/>
    <cellStyle name="Percent 3 3 2 3 2" xfId="1300"/>
    <cellStyle name="Percent 3 3 2 3 2 2" xfId="2866"/>
    <cellStyle name="Percent 3 3 2 3 2 3" xfId="4432"/>
    <cellStyle name="Percent 3 3 2 3 2 4" xfId="6592"/>
    <cellStyle name="Percent 3 3 2 3 3" xfId="2084"/>
    <cellStyle name="Percent 3 3 2 3 4" xfId="3651"/>
    <cellStyle name="Percent 3 3 2 3 5" xfId="5811"/>
    <cellStyle name="Percent 3 3 2 4" xfId="910"/>
    <cellStyle name="Percent 3 3 2 4 2" xfId="2476"/>
    <cellStyle name="Percent 3 3 2 4 3" xfId="4042"/>
    <cellStyle name="Percent 3 3 2 4 4" xfId="6202"/>
    <cellStyle name="Percent 3 3 2 5" xfId="1694"/>
    <cellStyle name="Percent 3 3 2 6" xfId="3263"/>
    <cellStyle name="Percent 3 3 2 7" xfId="5031"/>
    <cellStyle name="Percent 3 3 2 8" xfId="5421"/>
    <cellStyle name="Percent 3 3 3" xfId="265"/>
    <cellStyle name="Percent 3 3 3 2" xfId="635"/>
    <cellStyle name="Percent 3 3 3 2 2" xfId="1420"/>
    <cellStyle name="Percent 3 3 3 2 2 2" xfId="2986"/>
    <cellStyle name="Percent 3 3 3 2 2 3" xfId="4552"/>
    <cellStyle name="Percent 3 3 3 2 2 4" xfId="6712"/>
    <cellStyle name="Percent 3 3 3 2 3" xfId="2204"/>
    <cellStyle name="Percent 3 3 3 2 4" xfId="3771"/>
    <cellStyle name="Percent 3 3 3 2 5" xfId="5931"/>
    <cellStyle name="Percent 3 3 3 3" xfId="1030"/>
    <cellStyle name="Percent 3 3 3 3 2" xfId="2596"/>
    <cellStyle name="Percent 3 3 3 3 3" xfId="4162"/>
    <cellStyle name="Percent 3 3 3 3 4" xfId="6322"/>
    <cellStyle name="Percent 3 3 3 4" xfId="1814"/>
    <cellStyle name="Percent 3 3 3 5" xfId="3381"/>
    <cellStyle name="Percent 3 3 3 6" xfId="5150"/>
    <cellStyle name="Percent 3 3 3 7" xfId="5541"/>
    <cellStyle name="Percent 3 3 4" xfId="442"/>
    <cellStyle name="Percent 3 3 4 2" xfId="1226"/>
    <cellStyle name="Percent 3 3 4 2 2" xfId="2792"/>
    <cellStyle name="Percent 3 3 4 2 3" xfId="4358"/>
    <cellStyle name="Percent 3 3 4 2 4" xfId="6518"/>
    <cellStyle name="Percent 3 3 4 3" xfId="2010"/>
    <cellStyle name="Percent 3 3 4 4" xfId="3577"/>
    <cellStyle name="Percent 3 3 4 5" xfId="5737"/>
    <cellStyle name="Percent 3 3 5" xfId="836"/>
    <cellStyle name="Percent 3 3 5 2" xfId="2402"/>
    <cellStyle name="Percent 3 3 5 3" xfId="3968"/>
    <cellStyle name="Percent 3 3 5 4" xfId="6128"/>
    <cellStyle name="Percent 3 3 6" xfId="1620"/>
    <cellStyle name="Percent 3 3 6 2" xfId="4812"/>
    <cellStyle name="Percent 3 3 7" xfId="3183"/>
    <cellStyle name="Percent 3 3 8" xfId="4957"/>
    <cellStyle name="Percent 3 3 9" xfId="5347"/>
    <cellStyle name="Percent 3 4" xfId="94"/>
    <cellStyle name="Percent 3 4 2" xfId="168"/>
    <cellStyle name="Percent 3 4 2 2" xfId="363"/>
    <cellStyle name="Percent 3 4 2 2 2" xfId="733"/>
    <cellStyle name="Percent 3 4 2 2 2 2" xfId="1518"/>
    <cellStyle name="Percent 3 4 2 2 2 2 2" xfId="3084"/>
    <cellStyle name="Percent 3 4 2 2 2 2 3" xfId="4650"/>
    <cellStyle name="Percent 3 4 2 2 2 2 4" xfId="6810"/>
    <cellStyle name="Percent 3 4 2 2 2 3" xfId="2302"/>
    <cellStyle name="Percent 3 4 2 2 2 4" xfId="3869"/>
    <cellStyle name="Percent 3 4 2 2 2 5" xfId="6029"/>
    <cellStyle name="Percent 3 4 2 2 3" xfId="1128"/>
    <cellStyle name="Percent 3 4 2 2 3 2" xfId="2694"/>
    <cellStyle name="Percent 3 4 2 2 3 3" xfId="4260"/>
    <cellStyle name="Percent 3 4 2 2 3 4" xfId="6420"/>
    <cellStyle name="Percent 3 4 2 2 4" xfId="1912"/>
    <cellStyle name="Percent 3 4 2 2 5" xfId="3479"/>
    <cellStyle name="Percent 3 4 2 2 6" xfId="5248"/>
    <cellStyle name="Percent 3 4 2 2 7" xfId="5639"/>
    <cellStyle name="Percent 3 4 2 3" xfId="539"/>
    <cellStyle name="Percent 3 4 2 3 2" xfId="1324"/>
    <cellStyle name="Percent 3 4 2 3 2 2" xfId="2890"/>
    <cellStyle name="Percent 3 4 2 3 2 3" xfId="4456"/>
    <cellStyle name="Percent 3 4 2 3 2 4" xfId="6616"/>
    <cellStyle name="Percent 3 4 2 3 3" xfId="2108"/>
    <cellStyle name="Percent 3 4 2 3 4" xfId="3675"/>
    <cellStyle name="Percent 3 4 2 3 5" xfId="5835"/>
    <cellStyle name="Percent 3 4 2 4" xfId="934"/>
    <cellStyle name="Percent 3 4 2 4 2" xfId="2500"/>
    <cellStyle name="Percent 3 4 2 4 3" xfId="4066"/>
    <cellStyle name="Percent 3 4 2 4 4" xfId="6226"/>
    <cellStyle name="Percent 3 4 2 5" xfId="1718"/>
    <cellStyle name="Percent 3 4 2 6" xfId="3285"/>
    <cellStyle name="Percent 3 4 2 7" xfId="5055"/>
    <cellStyle name="Percent 3 4 2 8" xfId="5445"/>
    <cellStyle name="Percent 3 4 3" xfId="289"/>
    <cellStyle name="Percent 3 4 3 2" xfId="659"/>
    <cellStyle name="Percent 3 4 3 2 2" xfId="1444"/>
    <cellStyle name="Percent 3 4 3 2 2 2" xfId="3010"/>
    <cellStyle name="Percent 3 4 3 2 2 3" xfId="4576"/>
    <cellStyle name="Percent 3 4 3 2 2 4" xfId="6736"/>
    <cellStyle name="Percent 3 4 3 2 3" xfId="2228"/>
    <cellStyle name="Percent 3 4 3 2 4" xfId="3795"/>
    <cellStyle name="Percent 3 4 3 2 5" xfId="5955"/>
    <cellStyle name="Percent 3 4 3 3" xfId="1054"/>
    <cellStyle name="Percent 3 4 3 3 2" xfId="2620"/>
    <cellStyle name="Percent 3 4 3 3 3" xfId="4186"/>
    <cellStyle name="Percent 3 4 3 3 4" xfId="6346"/>
    <cellStyle name="Percent 3 4 3 4" xfId="1838"/>
    <cellStyle name="Percent 3 4 3 5" xfId="3405"/>
    <cellStyle name="Percent 3 4 3 6" xfId="5174"/>
    <cellStyle name="Percent 3 4 3 7" xfId="5565"/>
    <cellStyle name="Percent 3 4 4" xfId="466"/>
    <cellStyle name="Percent 3 4 4 2" xfId="1250"/>
    <cellStyle name="Percent 3 4 4 2 2" xfId="2816"/>
    <cellStyle name="Percent 3 4 4 2 3" xfId="4382"/>
    <cellStyle name="Percent 3 4 4 2 4" xfId="6542"/>
    <cellStyle name="Percent 3 4 4 3" xfId="2034"/>
    <cellStyle name="Percent 3 4 4 4" xfId="3601"/>
    <cellStyle name="Percent 3 4 4 5" xfId="5761"/>
    <cellStyle name="Percent 3 4 5" xfId="860"/>
    <cellStyle name="Percent 3 4 5 2" xfId="2426"/>
    <cellStyle name="Percent 3 4 5 3" xfId="3992"/>
    <cellStyle name="Percent 3 4 5 4" xfId="6152"/>
    <cellStyle name="Percent 3 4 6" xfId="1644"/>
    <cellStyle name="Percent 3 4 7" xfId="3207"/>
    <cellStyle name="Percent 3 4 8" xfId="4981"/>
    <cellStyle name="Percent 3 4 9" xfId="5371"/>
    <cellStyle name="Percent 3 5" xfId="120"/>
    <cellStyle name="Percent 3 5 2" xfId="315"/>
    <cellStyle name="Percent 3 5 2 2" xfId="685"/>
    <cellStyle name="Percent 3 5 2 2 2" xfId="1470"/>
    <cellStyle name="Percent 3 5 2 2 2 2" xfId="3036"/>
    <cellStyle name="Percent 3 5 2 2 2 3" xfId="4602"/>
    <cellStyle name="Percent 3 5 2 2 2 4" xfId="6762"/>
    <cellStyle name="Percent 3 5 2 2 3" xfId="2254"/>
    <cellStyle name="Percent 3 5 2 2 4" xfId="3821"/>
    <cellStyle name="Percent 3 5 2 2 5" xfId="5981"/>
    <cellStyle name="Percent 3 5 2 3" xfId="1080"/>
    <cellStyle name="Percent 3 5 2 3 2" xfId="2646"/>
    <cellStyle name="Percent 3 5 2 3 3" xfId="4212"/>
    <cellStyle name="Percent 3 5 2 3 4" xfId="6372"/>
    <cellStyle name="Percent 3 5 2 4" xfId="1864"/>
    <cellStyle name="Percent 3 5 2 5" xfId="3431"/>
    <cellStyle name="Percent 3 5 2 6" xfId="5200"/>
    <cellStyle name="Percent 3 5 2 7" xfId="5591"/>
    <cellStyle name="Percent 3 5 3" xfId="491"/>
    <cellStyle name="Percent 3 5 3 2" xfId="1276"/>
    <cellStyle name="Percent 3 5 3 2 2" xfId="2842"/>
    <cellStyle name="Percent 3 5 3 2 3" xfId="4408"/>
    <cellStyle name="Percent 3 5 3 2 4" xfId="6568"/>
    <cellStyle name="Percent 3 5 3 3" xfId="2060"/>
    <cellStyle name="Percent 3 5 3 4" xfId="3627"/>
    <cellStyle name="Percent 3 5 3 5" xfId="5787"/>
    <cellStyle name="Percent 3 5 4" xfId="886"/>
    <cellStyle name="Percent 3 5 4 2" xfId="2452"/>
    <cellStyle name="Percent 3 5 4 3" xfId="4018"/>
    <cellStyle name="Percent 3 5 4 4" xfId="6178"/>
    <cellStyle name="Percent 3 5 5" xfId="1670"/>
    <cellStyle name="Percent 3 5 6" xfId="3239"/>
    <cellStyle name="Percent 3 5 7" xfId="5007"/>
    <cellStyle name="Percent 3 5 8" xfId="5397"/>
    <cellStyle name="Percent 3 6" xfId="194"/>
    <cellStyle name="Percent 3 6 2" xfId="387"/>
    <cellStyle name="Percent 3 6 2 2" xfId="757"/>
    <cellStyle name="Percent 3 6 2 2 2" xfId="1542"/>
    <cellStyle name="Percent 3 6 2 2 2 2" xfId="3108"/>
    <cellStyle name="Percent 3 6 2 2 2 3" xfId="4674"/>
    <cellStyle name="Percent 3 6 2 2 2 4" xfId="6834"/>
    <cellStyle name="Percent 3 6 2 2 3" xfId="2326"/>
    <cellStyle name="Percent 3 6 2 2 4" xfId="3893"/>
    <cellStyle name="Percent 3 6 2 2 5" xfId="6053"/>
    <cellStyle name="Percent 3 6 2 3" xfId="1152"/>
    <cellStyle name="Percent 3 6 2 3 2" xfId="2718"/>
    <cellStyle name="Percent 3 6 2 3 3" xfId="4284"/>
    <cellStyle name="Percent 3 6 2 3 4" xfId="6444"/>
    <cellStyle name="Percent 3 6 2 4" xfId="1936"/>
    <cellStyle name="Percent 3 6 2 5" xfId="3503"/>
    <cellStyle name="Percent 3 6 2 6" xfId="5272"/>
    <cellStyle name="Percent 3 6 2 7" xfId="5663"/>
    <cellStyle name="Percent 3 6 3" xfId="563"/>
    <cellStyle name="Percent 3 6 3 2" xfId="1348"/>
    <cellStyle name="Percent 3 6 3 2 2" xfId="2914"/>
    <cellStyle name="Percent 3 6 3 2 3" xfId="4480"/>
    <cellStyle name="Percent 3 6 3 2 4" xfId="6640"/>
    <cellStyle name="Percent 3 6 3 3" xfId="2132"/>
    <cellStyle name="Percent 3 6 3 4" xfId="3699"/>
    <cellStyle name="Percent 3 6 3 5" xfId="5859"/>
    <cellStyle name="Percent 3 6 4" xfId="958"/>
    <cellStyle name="Percent 3 6 4 2" xfId="2524"/>
    <cellStyle name="Percent 3 6 4 3" xfId="4090"/>
    <cellStyle name="Percent 3 6 4 4" xfId="6250"/>
    <cellStyle name="Percent 3 6 5" xfId="1742"/>
    <cellStyle name="Percent 3 6 6" xfId="3309"/>
    <cellStyle name="Percent 3 6 7" xfId="5079"/>
    <cellStyle name="Percent 3 6 8" xfId="5469"/>
    <cellStyle name="Percent 3 7" xfId="218"/>
    <cellStyle name="Percent 3 7 2" xfId="411"/>
    <cellStyle name="Percent 3 7 2 2" xfId="781"/>
    <cellStyle name="Percent 3 7 2 2 2" xfId="1566"/>
    <cellStyle name="Percent 3 7 2 2 2 2" xfId="3132"/>
    <cellStyle name="Percent 3 7 2 2 2 3" xfId="4698"/>
    <cellStyle name="Percent 3 7 2 2 2 4" xfId="6858"/>
    <cellStyle name="Percent 3 7 2 2 3" xfId="2350"/>
    <cellStyle name="Percent 3 7 2 2 4" xfId="3917"/>
    <cellStyle name="Percent 3 7 2 2 5" xfId="6077"/>
    <cellStyle name="Percent 3 7 2 3" xfId="1176"/>
    <cellStyle name="Percent 3 7 2 3 2" xfId="2742"/>
    <cellStyle name="Percent 3 7 2 3 3" xfId="4308"/>
    <cellStyle name="Percent 3 7 2 3 4" xfId="6468"/>
    <cellStyle name="Percent 3 7 2 4" xfId="1960"/>
    <cellStyle name="Percent 3 7 2 5" xfId="3527"/>
    <cellStyle name="Percent 3 7 2 6" xfId="5296"/>
    <cellStyle name="Percent 3 7 2 7" xfId="5687"/>
    <cellStyle name="Percent 3 7 3" xfId="587"/>
    <cellStyle name="Percent 3 7 3 2" xfId="1372"/>
    <cellStyle name="Percent 3 7 3 2 2" xfId="2938"/>
    <cellStyle name="Percent 3 7 3 2 3" xfId="4504"/>
    <cellStyle name="Percent 3 7 3 2 4" xfId="6664"/>
    <cellStyle name="Percent 3 7 3 3" xfId="2156"/>
    <cellStyle name="Percent 3 7 3 4" xfId="3723"/>
    <cellStyle name="Percent 3 7 3 5" xfId="5883"/>
    <cellStyle name="Percent 3 7 4" xfId="982"/>
    <cellStyle name="Percent 3 7 4 2" xfId="2548"/>
    <cellStyle name="Percent 3 7 4 3" xfId="4114"/>
    <cellStyle name="Percent 3 7 4 4" xfId="6274"/>
    <cellStyle name="Percent 3 7 5" xfId="1766"/>
    <cellStyle name="Percent 3 7 6" xfId="3333"/>
    <cellStyle name="Percent 3 7 7" xfId="5103"/>
    <cellStyle name="Percent 3 7 8" xfId="5493"/>
    <cellStyle name="Percent 3 8" xfId="241"/>
    <cellStyle name="Percent 3 8 2" xfId="611"/>
    <cellStyle name="Percent 3 8 2 2" xfId="1396"/>
    <cellStyle name="Percent 3 8 2 2 2" xfId="2962"/>
    <cellStyle name="Percent 3 8 2 2 3" xfId="4528"/>
    <cellStyle name="Percent 3 8 2 2 4" xfId="6688"/>
    <cellStyle name="Percent 3 8 2 3" xfId="2180"/>
    <cellStyle name="Percent 3 8 2 4" xfId="3747"/>
    <cellStyle name="Percent 3 8 2 5" xfId="5907"/>
    <cellStyle name="Percent 3 8 3" xfId="1006"/>
    <cellStyle name="Percent 3 8 3 2" xfId="2572"/>
    <cellStyle name="Percent 3 8 3 3" xfId="4138"/>
    <cellStyle name="Percent 3 8 3 4" xfId="6298"/>
    <cellStyle name="Percent 3 8 4" xfId="1790"/>
    <cellStyle name="Percent 3 8 5" xfId="3357"/>
    <cellStyle name="Percent 3 8 6" xfId="5126"/>
    <cellStyle name="Percent 3 8 7" xfId="5517"/>
    <cellStyle name="Percent 3 9" xfId="46"/>
    <cellStyle name="Percent 3 9 2" xfId="1202"/>
    <cellStyle name="Percent 3 9 2 2" xfId="2768"/>
    <cellStyle name="Percent 3 9 2 3" xfId="4334"/>
    <cellStyle name="Percent 3 9 2 4" xfId="6494"/>
    <cellStyle name="Percent 3 9 3" xfId="1986"/>
    <cellStyle name="Percent 3 9 4" xfId="3553"/>
    <cellStyle name="Percent 3 9 5" xfId="4933"/>
    <cellStyle name="Percent 3 9 6" xfId="5713"/>
    <cellStyle name="Percent 4" xfId="22"/>
    <cellStyle name="Percent 4 10" xfId="1610"/>
    <cellStyle name="Percent 4 10 2" xfId="4803"/>
    <cellStyle name="Percent 4 11" xfId="3163"/>
    <cellStyle name="Percent 4 12" xfId="4913"/>
    <cellStyle name="Percent 4 13" xfId="5339"/>
    <cellStyle name="Percent 4 14" xfId="6973"/>
    <cellStyle name="Percent 4 2" xfId="74"/>
    <cellStyle name="Percent 4 2 2" xfId="148"/>
    <cellStyle name="Percent 4 2 2 2" xfId="343"/>
    <cellStyle name="Percent 4 2 2 2 2" xfId="713"/>
    <cellStyle name="Percent 4 2 2 2 2 2" xfId="1498"/>
    <cellStyle name="Percent 4 2 2 2 2 2 2" xfId="3064"/>
    <cellStyle name="Percent 4 2 2 2 2 2 3" xfId="4630"/>
    <cellStyle name="Percent 4 2 2 2 2 2 4" xfId="6790"/>
    <cellStyle name="Percent 4 2 2 2 2 3" xfId="2282"/>
    <cellStyle name="Percent 4 2 2 2 2 4" xfId="3849"/>
    <cellStyle name="Percent 4 2 2 2 2 5" xfId="6009"/>
    <cellStyle name="Percent 4 2 2 2 3" xfId="1108"/>
    <cellStyle name="Percent 4 2 2 2 3 2" xfId="2674"/>
    <cellStyle name="Percent 4 2 2 2 3 3" xfId="4240"/>
    <cellStyle name="Percent 4 2 2 2 3 4" xfId="6400"/>
    <cellStyle name="Percent 4 2 2 2 4" xfId="1892"/>
    <cellStyle name="Percent 4 2 2 2 5" xfId="3459"/>
    <cellStyle name="Percent 4 2 2 2 6" xfId="5228"/>
    <cellStyle name="Percent 4 2 2 2 7" xfId="5619"/>
    <cellStyle name="Percent 4 2 2 3" xfId="519"/>
    <cellStyle name="Percent 4 2 2 3 2" xfId="1304"/>
    <cellStyle name="Percent 4 2 2 3 2 2" xfId="2870"/>
    <cellStyle name="Percent 4 2 2 3 2 3" xfId="4436"/>
    <cellStyle name="Percent 4 2 2 3 2 4" xfId="6596"/>
    <cellStyle name="Percent 4 2 2 3 3" xfId="2088"/>
    <cellStyle name="Percent 4 2 2 3 4" xfId="3655"/>
    <cellStyle name="Percent 4 2 2 3 5" xfId="5815"/>
    <cellStyle name="Percent 4 2 2 4" xfId="914"/>
    <cellStyle name="Percent 4 2 2 4 2" xfId="2480"/>
    <cellStyle name="Percent 4 2 2 4 3" xfId="4046"/>
    <cellStyle name="Percent 4 2 2 4 4" xfId="6206"/>
    <cellStyle name="Percent 4 2 2 5" xfId="1698"/>
    <cellStyle name="Percent 4 2 2 6" xfId="3267"/>
    <cellStyle name="Percent 4 2 2 7" xfId="5035"/>
    <cellStyle name="Percent 4 2 2 8" xfId="5425"/>
    <cellStyle name="Percent 4 2 3" xfId="269"/>
    <cellStyle name="Percent 4 2 3 2" xfId="639"/>
    <cellStyle name="Percent 4 2 3 2 2" xfId="1424"/>
    <cellStyle name="Percent 4 2 3 2 2 2" xfId="2990"/>
    <cellStyle name="Percent 4 2 3 2 2 3" xfId="4556"/>
    <cellStyle name="Percent 4 2 3 2 2 4" xfId="6716"/>
    <cellStyle name="Percent 4 2 3 2 3" xfId="2208"/>
    <cellStyle name="Percent 4 2 3 2 4" xfId="3775"/>
    <cellStyle name="Percent 4 2 3 2 5" xfId="5935"/>
    <cellStyle name="Percent 4 2 3 3" xfId="1034"/>
    <cellStyle name="Percent 4 2 3 3 2" xfId="2600"/>
    <cellStyle name="Percent 4 2 3 3 3" xfId="4166"/>
    <cellStyle name="Percent 4 2 3 3 4" xfId="6326"/>
    <cellStyle name="Percent 4 2 3 4" xfId="1818"/>
    <cellStyle name="Percent 4 2 3 5" xfId="3385"/>
    <cellStyle name="Percent 4 2 3 6" xfId="5154"/>
    <cellStyle name="Percent 4 2 3 7" xfId="5545"/>
    <cellStyle name="Percent 4 2 4" xfId="446"/>
    <cellStyle name="Percent 4 2 4 2" xfId="1230"/>
    <cellStyle name="Percent 4 2 4 2 2" xfId="2796"/>
    <cellStyle name="Percent 4 2 4 2 3" xfId="4362"/>
    <cellStyle name="Percent 4 2 4 2 4" xfId="6522"/>
    <cellStyle name="Percent 4 2 4 3" xfId="2014"/>
    <cellStyle name="Percent 4 2 4 4" xfId="3581"/>
    <cellStyle name="Percent 4 2 4 5" xfId="5741"/>
    <cellStyle name="Percent 4 2 5" xfId="840"/>
    <cellStyle name="Percent 4 2 5 2" xfId="2406"/>
    <cellStyle name="Percent 4 2 5 3" xfId="3972"/>
    <cellStyle name="Percent 4 2 5 4" xfId="6132"/>
    <cellStyle name="Percent 4 2 6" xfId="1624"/>
    <cellStyle name="Percent 4 2 6 2" xfId="4814"/>
    <cellStyle name="Percent 4 2 7" xfId="3187"/>
    <cellStyle name="Percent 4 2 8" xfId="4961"/>
    <cellStyle name="Percent 4 2 9" xfId="5351"/>
    <cellStyle name="Percent 4 3" xfId="98"/>
    <cellStyle name="Percent 4 3 2" xfId="172"/>
    <cellStyle name="Percent 4 3 2 2" xfId="367"/>
    <cellStyle name="Percent 4 3 2 2 2" xfId="737"/>
    <cellStyle name="Percent 4 3 2 2 2 2" xfId="1522"/>
    <cellStyle name="Percent 4 3 2 2 2 2 2" xfId="3088"/>
    <cellStyle name="Percent 4 3 2 2 2 2 3" xfId="4654"/>
    <cellStyle name="Percent 4 3 2 2 2 2 4" xfId="6814"/>
    <cellStyle name="Percent 4 3 2 2 2 3" xfId="2306"/>
    <cellStyle name="Percent 4 3 2 2 2 4" xfId="3873"/>
    <cellStyle name="Percent 4 3 2 2 2 5" xfId="6033"/>
    <cellStyle name="Percent 4 3 2 2 3" xfId="1132"/>
    <cellStyle name="Percent 4 3 2 2 3 2" xfId="2698"/>
    <cellStyle name="Percent 4 3 2 2 3 3" xfId="4264"/>
    <cellStyle name="Percent 4 3 2 2 3 4" xfId="6424"/>
    <cellStyle name="Percent 4 3 2 2 4" xfId="1916"/>
    <cellStyle name="Percent 4 3 2 2 5" xfId="3483"/>
    <cellStyle name="Percent 4 3 2 2 6" xfId="5252"/>
    <cellStyle name="Percent 4 3 2 2 7" xfId="5643"/>
    <cellStyle name="Percent 4 3 2 3" xfId="543"/>
    <cellStyle name="Percent 4 3 2 3 2" xfId="1328"/>
    <cellStyle name="Percent 4 3 2 3 2 2" xfId="2894"/>
    <cellStyle name="Percent 4 3 2 3 2 3" xfId="4460"/>
    <cellStyle name="Percent 4 3 2 3 2 4" xfId="6620"/>
    <cellStyle name="Percent 4 3 2 3 3" xfId="2112"/>
    <cellStyle name="Percent 4 3 2 3 4" xfId="3679"/>
    <cellStyle name="Percent 4 3 2 3 5" xfId="5839"/>
    <cellStyle name="Percent 4 3 2 4" xfId="938"/>
    <cellStyle name="Percent 4 3 2 4 2" xfId="2504"/>
    <cellStyle name="Percent 4 3 2 4 3" xfId="4070"/>
    <cellStyle name="Percent 4 3 2 4 4" xfId="6230"/>
    <cellStyle name="Percent 4 3 2 5" xfId="1722"/>
    <cellStyle name="Percent 4 3 2 6" xfId="3289"/>
    <cellStyle name="Percent 4 3 2 7" xfId="5059"/>
    <cellStyle name="Percent 4 3 2 8" xfId="5449"/>
    <cellStyle name="Percent 4 3 3" xfId="293"/>
    <cellStyle name="Percent 4 3 3 2" xfId="663"/>
    <cellStyle name="Percent 4 3 3 2 2" xfId="1448"/>
    <cellStyle name="Percent 4 3 3 2 2 2" xfId="3014"/>
    <cellStyle name="Percent 4 3 3 2 2 3" xfId="4580"/>
    <cellStyle name="Percent 4 3 3 2 2 4" xfId="6740"/>
    <cellStyle name="Percent 4 3 3 2 3" xfId="2232"/>
    <cellStyle name="Percent 4 3 3 2 4" xfId="3799"/>
    <cellStyle name="Percent 4 3 3 2 5" xfId="5959"/>
    <cellStyle name="Percent 4 3 3 3" xfId="1058"/>
    <cellStyle name="Percent 4 3 3 3 2" xfId="2624"/>
    <cellStyle name="Percent 4 3 3 3 3" xfId="4190"/>
    <cellStyle name="Percent 4 3 3 3 4" xfId="6350"/>
    <cellStyle name="Percent 4 3 3 4" xfId="1842"/>
    <cellStyle name="Percent 4 3 3 5" xfId="3409"/>
    <cellStyle name="Percent 4 3 3 6" xfId="5178"/>
    <cellStyle name="Percent 4 3 3 7" xfId="5569"/>
    <cellStyle name="Percent 4 3 4" xfId="470"/>
    <cellStyle name="Percent 4 3 4 2" xfId="1254"/>
    <cellStyle name="Percent 4 3 4 2 2" xfId="2820"/>
    <cellStyle name="Percent 4 3 4 2 3" xfId="4386"/>
    <cellStyle name="Percent 4 3 4 2 4" xfId="6546"/>
    <cellStyle name="Percent 4 3 4 3" xfId="2038"/>
    <cellStyle name="Percent 4 3 4 4" xfId="3605"/>
    <cellStyle name="Percent 4 3 4 5" xfId="5765"/>
    <cellStyle name="Percent 4 3 5" xfId="864"/>
    <cellStyle name="Percent 4 3 5 2" xfId="2430"/>
    <cellStyle name="Percent 4 3 5 3" xfId="3996"/>
    <cellStyle name="Percent 4 3 5 4" xfId="6156"/>
    <cellStyle name="Percent 4 3 6" xfId="1648"/>
    <cellStyle name="Percent 4 3 7" xfId="3211"/>
    <cellStyle name="Percent 4 3 8" xfId="4985"/>
    <cellStyle name="Percent 4 3 9" xfId="5375"/>
    <cellStyle name="Percent 4 4" xfId="124"/>
    <cellStyle name="Percent 4 4 2" xfId="319"/>
    <cellStyle name="Percent 4 4 2 2" xfId="689"/>
    <cellStyle name="Percent 4 4 2 2 2" xfId="1474"/>
    <cellStyle name="Percent 4 4 2 2 2 2" xfId="3040"/>
    <cellStyle name="Percent 4 4 2 2 2 3" xfId="4606"/>
    <cellStyle name="Percent 4 4 2 2 2 4" xfId="6766"/>
    <cellStyle name="Percent 4 4 2 2 3" xfId="2258"/>
    <cellStyle name="Percent 4 4 2 2 4" xfId="3825"/>
    <cellStyle name="Percent 4 4 2 2 5" xfId="5985"/>
    <cellStyle name="Percent 4 4 2 3" xfId="1084"/>
    <cellStyle name="Percent 4 4 2 3 2" xfId="2650"/>
    <cellStyle name="Percent 4 4 2 3 3" xfId="4216"/>
    <cellStyle name="Percent 4 4 2 3 4" xfId="6376"/>
    <cellStyle name="Percent 4 4 2 4" xfId="1868"/>
    <cellStyle name="Percent 4 4 2 5" xfId="3435"/>
    <cellStyle name="Percent 4 4 2 6" xfId="5204"/>
    <cellStyle name="Percent 4 4 2 7" xfId="5595"/>
    <cellStyle name="Percent 4 4 3" xfId="495"/>
    <cellStyle name="Percent 4 4 3 2" xfId="1280"/>
    <cellStyle name="Percent 4 4 3 2 2" xfId="2846"/>
    <cellStyle name="Percent 4 4 3 2 3" xfId="4412"/>
    <cellStyle name="Percent 4 4 3 2 4" xfId="6572"/>
    <cellStyle name="Percent 4 4 3 3" xfId="2064"/>
    <cellStyle name="Percent 4 4 3 4" xfId="3631"/>
    <cellStyle name="Percent 4 4 3 5" xfId="5791"/>
    <cellStyle name="Percent 4 4 4" xfId="890"/>
    <cellStyle name="Percent 4 4 4 2" xfId="2456"/>
    <cellStyle name="Percent 4 4 4 3" xfId="4022"/>
    <cellStyle name="Percent 4 4 4 4" xfId="6182"/>
    <cellStyle name="Percent 4 4 5" xfId="1674"/>
    <cellStyle name="Percent 4 4 6" xfId="3243"/>
    <cellStyle name="Percent 4 4 7" xfId="5011"/>
    <cellStyle name="Percent 4 4 8" xfId="5401"/>
    <cellStyle name="Percent 4 5" xfId="198"/>
    <cellStyle name="Percent 4 5 2" xfId="391"/>
    <cellStyle name="Percent 4 5 2 2" xfId="761"/>
    <cellStyle name="Percent 4 5 2 2 2" xfId="1546"/>
    <cellStyle name="Percent 4 5 2 2 2 2" xfId="3112"/>
    <cellStyle name="Percent 4 5 2 2 2 3" xfId="4678"/>
    <cellStyle name="Percent 4 5 2 2 2 4" xfId="6838"/>
    <cellStyle name="Percent 4 5 2 2 3" xfId="2330"/>
    <cellStyle name="Percent 4 5 2 2 4" xfId="3897"/>
    <cellStyle name="Percent 4 5 2 2 5" xfId="6057"/>
    <cellStyle name="Percent 4 5 2 3" xfId="1156"/>
    <cellStyle name="Percent 4 5 2 3 2" xfId="2722"/>
    <cellStyle name="Percent 4 5 2 3 3" xfId="4288"/>
    <cellStyle name="Percent 4 5 2 3 4" xfId="6448"/>
    <cellStyle name="Percent 4 5 2 4" xfId="1940"/>
    <cellStyle name="Percent 4 5 2 5" xfId="3507"/>
    <cellStyle name="Percent 4 5 2 6" xfId="5276"/>
    <cellStyle name="Percent 4 5 2 7" xfId="5667"/>
    <cellStyle name="Percent 4 5 3" xfId="567"/>
    <cellStyle name="Percent 4 5 3 2" xfId="1352"/>
    <cellStyle name="Percent 4 5 3 2 2" xfId="2918"/>
    <cellStyle name="Percent 4 5 3 2 3" xfId="4484"/>
    <cellStyle name="Percent 4 5 3 2 4" xfId="6644"/>
    <cellStyle name="Percent 4 5 3 3" xfId="2136"/>
    <cellStyle name="Percent 4 5 3 4" xfId="3703"/>
    <cellStyle name="Percent 4 5 3 5" xfId="5863"/>
    <cellStyle name="Percent 4 5 4" xfId="962"/>
    <cellStyle name="Percent 4 5 4 2" xfId="2528"/>
    <cellStyle name="Percent 4 5 4 3" xfId="4094"/>
    <cellStyle name="Percent 4 5 4 4" xfId="6254"/>
    <cellStyle name="Percent 4 5 5" xfId="1746"/>
    <cellStyle name="Percent 4 5 6" xfId="3313"/>
    <cellStyle name="Percent 4 5 7" xfId="5083"/>
    <cellStyle name="Percent 4 5 8" xfId="5473"/>
    <cellStyle name="Percent 4 6" xfId="222"/>
    <cellStyle name="Percent 4 6 2" xfId="415"/>
    <cellStyle name="Percent 4 6 2 2" xfId="785"/>
    <cellStyle name="Percent 4 6 2 2 2" xfId="1570"/>
    <cellStyle name="Percent 4 6 2 2 2 2" xfId="3136"/>
    <cellStyle name="Percent 4 6 2 2 2 3" xfId="4702"/>
    <cellStyle name="Percent 4 6 2 2 2 4" xfId="6862"/>
    <cellStyle name="Percent 4 6 2 2 3" xfId="2354"/>
    <cellStyle name="Percent 4 6 2 2 4" xfId="3921"/>
    <cellStyle name="Percent 4 6 2 2 5" xfId="6081"/>
    <cellStyle name="Percent 4 6 2 3" xfId="1180"/>
    <cellStyle name="Percent 4 6 2 3 2" xfId="2746"/>
    <cellStyle name="Percent 4 6 2 3 3" xfId="4312"/>
    <cellStyle name="Percent 4 6 2 3 4" xfId="6472"/>
    <cellStyle name="Percent 4 6 2 4" xfId="1964"/>
    <cellStyle name="Percent 4 6 2 5" xfId="3531"/>
    <cellStyle name="Percent 4 6 2 6" xfId="5300"/>
    <cellStyle name="Percent 4 6 2 7" xfId="5691"/>
    <cellStyle name="Percent 4 6 3" xfId="591"/>
    <cellStyle name="Percent 4 6 3 2" xfId="1376"/>
    <cellStyle name="Percent 4 6 3 2 2" xfId="2942"/>
    <cellStyle name="Percent 4 6 3 2 3" xfId="4508"/>
    <cellStyle name="Percent 4 6 3 2 4" xfId="6668"/>
    <cellStyle name="Percent 4 6 3 3" xfId="2160"/>
    <cellStyle name="Percent 4 6 3 4" xfId="3727"/>
    <cellStyle name="Percent 4 6 3 5" xfId="5887"/>
    <cellStyle name="Percent 4 6 4" xfId="986"/>
    <cellStyle name="Percent 4 6 4 2" xfId="2552"/>
    <cellStyle name="Percent 4 6 4 3" xfId="4118"/>
    <cellStyle name="Percent 4 6 4 4" xfId="6278"/>
    <cellStyle name="Percent 4 6 5" xfId="1770"/>
    <cellStyle name="Percent 4 6 6" xfId="3337"/>
    <cellStyle name="Percent 4 6 7" xfId="5107"/>
    <cellStyle name="Percent 4 6 8" xfId="5497"/>
    <cellStyle name="Percent 4 7" xfId="245"/>
    <cellStyle name="Percent 4 7 2" xfId="615"/>
    <cellStyle name="Percent 4 7 2 2" xfId="1400"/>
    <cellStyle name="Percent 4 7 2 2 2" xfId="2966"/>
    <cellStyle name="Percent 4 7 2 2 3" xfId="4532"/>
    <cellStyle name="Percent 4 7 2 2 4" xfId="6692"/>
    <cellStyle name="Percent 4 7 2 3" xfId="2184"/>
    <cellStyle name="Percent 4 7 2 4" xfId="3751"/>
    <cellStyle name="Percent 4 7 2 5" xfId="5911"/>
    <cellStyle name="Percent 4 7 3" xfId="1010"/>
    <cellStyle name="Percent 4 7 3 2" xfId="2576"/>
    <cellStyle name="Percent 4 7 3 3" xfId="4142"/>
    <cellStyle name="Percent 4 7 3 4" xfId="6302"/>
    <cellStyle name="Percent 4 7 4" xfId="1794"/>
    <cellStyle name="Percent 4 7 5" xfId="3361"/>
    <cellStyle name="Percent 4 7 6" xfId="5130"/>
    <cellStyle name="Percent 4 7 7" xfId="5521"/>
    <cellStyle name="Percent 4 8" xfId="50"/>
    <cellStyle name="Percent 4 8 2" xfId="1206"/>
    <cellStyle name="Percent 4 8 2 2" xfId="2772"/>
    <cellStyle name="Percent 4 8 2 3" xfId="4338"/>
    <cellStyle name="Percent 4 8 2 4" xfId="6498"/>
    <cellStyle name="Percent 4 8 3" xfId="1990"/>
    <cellStyle name="Percent 4 8 4" xfId="3557"/>
    <cellStyle name="Percent 4 8 5" xfId="4937"/>
    <cellStyle name="Percent 4 8 6" xfId="5717"/>
    <cellStyle name="Percent 4 9" xfId="816"/>
    <cellStyle name="Percent 4 9 2" xfId="2382"/>
    <cellStyle name="Percent 4 9 3" xfId="3948"/>
    <cellStyle name="Percent 4 9 4" xfId="6108"/>
    <cellStyle name="Percent 5" xfId="187"/>
    <cellStyle name="Percent 6" xfId="1612"/>
    <cellStyle name="Percent 7" xfId="4900"/>
    <cellStyle name="Percent 8" xfId="5340"/>
    <cellStyle name="protect" xfId="3230"/>
    <cellStyle name="protect 2" xfId="4731"/>
    <cellStyle name="Reverse" xfId="6905"/>
    <cellStyle name="Style 1" xfId="5"/>
    <cellStyle name="SubTitle" xfId="6906"/>
    <cellStyle name="Subtotal" xfId="6907"/>
    <cellStyle name="Telephone" xfId="6908"/>
    <cellStyle name="Telephone 2" xfId="6909"/>
    <cellStyle name="Telephone 3" xfId="6924"/>
    <cellStyle name="Text" xfId="6910"/>
    <cellStyle name="Text 2" xfId="6911"/>
    <cellStyle name="Text 3" xfId="6925"/>
    <cellStyle name="Title" xfId="6926" builtinId="15" customBuiltin="1"/>
    <cellStyle name="Total" xfId="6940" builtinId="25" customBuiltin="1"/>
    <cellStyle name="Warning Text" xfId="6938" builtinId="11" customBuiltin="1"/>
    <cellStyle name="Wingdings" xfId="6912"/>
  </cellStyles>
  <dxfs count="35"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 val="0"/>
        <color theme="0" tint="-0.34998626667073579"/>
      </font>
    </dxf>
    <dxf>
      <font>
        <b val="0"/>
        <i val="0"/>
        <color theme="0" tint="-0.499984740745262"/>
      </font>
    </dxf>
    <dxf>
      <font>
        <b val="0"/>
        <i val="0"/>
        <color theme="0" tint="-0.34998626667073579"/>
      </font>
    </dxf>
    <dxf>
      <font>
        <b val="0"/>
        <i val="0"/>
        <color theme="0" tint="-0.499984740745262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</dxfs>
  <tableStyles count="0" defaultTableStyle="TableStyleMedium9" defaultPivotStyle="PivotStyleLight16"/>
  <colors>
    <mruColors>
      <color rgb="FFF6FDB3"/>
      <color rgb="FFFFFFCC"/>
      <color rgb="FFD42E12"/>
      <color rgb="FFF7D1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742950</xdr:colOff>
      <xdr:row>37</xdr:row>
      <xdr:rowOff>123825</xdr:rowOff>
    </xdr:from>
    <xdr:to>
      <xdr:col>7</xdr:col>
      <xdr:colOff>1419012</xdr:colOff>
      <xdr:row>44</xdr:row>
      <xdr:rowOff>114118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78125" y="10210800"/>
          <a:ext cx="1704762" cy="146666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17</xdr:row>
          <xdr:rowOff>19050</xdr:rowOff>
        </xdr:from>
        <xdr:to>
          <xdr:col>2</xdr:col>
          <xdr:colOff>704850</xdr:colOff>
          <xdr:row>18</xdr:row>
          <xdr:rowOff>38100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18</xdr:row>
          <xdr:rowOff>19050</xdr:rowOff>
        </xdr:from>
        <xdr:to>
          <xdr:col>2</xdr:col>
          <xdr:colOff>704850</xdr:colOff>
          <xdr:row>19</xdr:row>
          <xdr:rowOff>38100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18</xdr:row>
          <xdr:rowOff>19050</xdr:rowOff>
        </xdr:from>
        <xdr:to>
          <xdr:col>2</xdr:col>
          <xdr:colOff>704850</xdr:colOff>
          <xdr:row>19</xdr:row>
          <xdr:rowOff>38100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19</xdr:row>
          <xdr:rowOff>19050</xdr:rowOff>
        </xdr:from>
        <xdr:to>
          <xdr:col>2</xdr:col>
          <xdr:colOff>704850</xdr:colOff>
          <xdr:row>20</xdr:row>
          <xdr:rowOff>38100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285749</xdr:colOff>
      <xdr:row>4</xdr:row>
      <xdr:rowOff>42333</xdr:rowOff>
    </xdr:from>
    <xdr:to>
      <xdr:col>29</xdr:col>
      <xdr:colOff>849170</xdr:colOff>
      <xdr:row>13</xdr:row>
      <xdr:rowOff>187033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16416" y="1143000"/>
          <a:ext cx="5389421" cy="233545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76201</xdr:colOff>
      <xdr:row>1</xdr:row>
      <xdr:rowOff>76201</xdr:rowOff>
    </xdr:from>
    <xdr:to>
      <xdr:col>3</xdr:col>
      <xdr:colOff>200026</xdr:colOff>
      <xdr:row>1</xdr:row>
      <xdr:rowOff>642805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1" y="228601"/>
          <a:ext cx="1809750" cy="56660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sell.beckett/AppData/Local/Microsoft/Windows/Temporary%20Internet%20Files/Content.Outlook/2E0EC0F7/V4%20%20JDE%20TGP%20Pricing%20Template%20V28c_Revi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1300"/>
      <sheetName val="Plant 1514"/>
      <sheetName val="Customer Set Up - New"/>
      <sheetName val="Customer Set Up - Existing"/>
      <sheetName val="PNS"/>
      <sheetName val="1.STCCRED STBRAND STEQUIP Load"/>
      <sheetName val="2.STCUSAD STCUSAD1 Load "/>
      <sheetName val="3.STFRTRD Load "/>
      <sheetName val="TGP Template"/>
      <sheetName val="Static"/>
      <sheetName val="Customer Sheet"/>
      <sheetName val="New Load Sheet"/>
      <sheetName val="Linked Raw data"/>
      <sheetName val="TGP TP Elements Data Feed"/>
      <sheetName val="Historical - Ambient - TGP"/>
      <sheetName val="Historical - L15 - TGP"/>
      <sheetName val="TAF"/>
      <sheetName val="TAF's from TGP Cal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7">
          <cell r="Q27" t="str">
            <v>Please select…</v>
          </cell>
          <cell r="S27" t="str">
            <v>Please Select…</v>
          </cell>
        </row>
        <row r="28">
          <cell r="Q28" t="str">
            <v>Diesel</v>
          </cell>
          <cell r="S28" t="str">
            <v>Adelaide</v>
          </cell>
        </row>
        <row r="29">
          <cell r="Q29" t="str">
            <v>ULP</v>
          </cell>
          <cell r="S29" t="str">
            <v>Brisbane</v>
          </cell>
        </row>
        <row r="30">
          <cell r="Q30" t="str">
            <v>PULP</v>
          </cell>
          <cell r="S30" t="str">
            <v>Broome</v>
          </cell>
        </row>
        <row r="31">
          <cell r="Q31" t="str">
            <v>E-10</v>
          </cell>
          <cell r="S31" t="str">
            <v>Burnie</v>
          </cell>
        </row>
        <row r="32">
          <cell r="Q32" t="str">
            <v>ULP 98</v>
          </cell>
          <cell r="S32" t="str">
            <v>Cairns</v>
          </cell>
        </row>
        <row r="33">
          <cell r="Q33" t="str">
            <v>ULPLA</v>
          </cell>
          <cell r="S33" t="str">
            <v>Cocos Islands</v>
          </cell>
        </row>
        <row r="34">
          <cell r="Q34" t="str">
            <v>BPULPLA</v>
          </cell>
          <cell r="S34" t="str">
            <v>Dampier (Parker Point)</v>
          </cell>
        </row>
        <row r="35">
          <cell r="S35" t="str">
            <v>Darwin</v>
          </cell>
        </row>
        <row r="36">
          <cell r="S36" t="str">
            <v>Devonport</v>
          </cell>
        </row>
        <row r="37">
          <cell r="S37" t="str">
            <v>Esperance</v>
          </cell>
        </row>
        <row r="38">
          <cell r="Q38" t="str">
            <v>Yes</v>
          </cell>
          <cell r="S38" t="str">
            <v>Geelong</v>
          </cell>
        </row>
        <row r="39">
          <cell r="Q39" t="str">
            <v>No</v>
          </cell>
          <cell r="S39" t="str">
            <v>Gladstone</v>
          </cell>
        </row>
        <row r="40">
          <cell r="S40" t="str">
            <v>Hobart</v>
          </cell>
        </row>
        <row r="41">
          <cell r="Q41" t="str">
            <v>Please select…</v>
          </cell>
          <cell r="S41" t="str">
            <v>King_Bay</v>
          </cell>
        </row>
        <row r="42">
          <cell r="Q42" t="str">
            <v>Reseller</v>
          </cell>
          <cell r="S42" t="str">
            <v>Mackay</v>
          </cell>
        </row>
        <row r="43">
          <cell r="Q43" t="str">
            <v>End User</v>
          </cell>
          <cell r="S43" t="str">
            <v>Melbourne</v>
          </cell>
        </row>
        <row r="44">
          <cell r="S44" t="str">
            <v>Newcastle</v>
          </cell>
        </row>
        <row r="45">
          <cell r="S45" t="str">
            <v>Perth</v>
          </cell>
        </row>
        <row r="46">
          <cell r="S46" t="str">
            <v>Port Hedland</v>
          </cell>
        </row>
        <row r="47">
          <cell r="Q47" t="str">
            <v>Please select…</v>
          </cell>
          <cell r="S47" t="str">
            <v>Port Lincoln</v>
          </cell>
        </row>
        <row r="48">
          <cell r="Q48" t="str">
            <v>Diesel</v>
          </cell>
          <cell r="S48" t="str">
            <v>Sydney</v>
          </cell>
        </row>
        <row r="49">
          <cell r="Q49" t="str">
            <v>Diesel Extra</v>
          </cell>
          <cell r="S49" t="str">
            <v>Townsville</v>
          </cell>
        </row>
        <row r="50">
          <cell r="Q50" t="str">
            <v>Diesel V Power</v>
          </cell>
          <cell r="S50" t="str">
            <v>Weipa</v>
          </cell>
        </row>
        <row r="58">
          <cell r="G58" t="str">
            <v>Please select…</v>
          </cell>
        </row>
        <row r="59">
          <cell r="G59" t="str">
            <v>Y01D</v>
          </cell>
        </row>
        <row r="60">
          <cell r="G60" t="str">
            <v>Y03D</v>
          </cell>
        </row>
        <row r="61">
          <cell r="G61" t="str">
            <v>Y07D</v>
          </cell>
        </row>
        <row r="62">
          <cell r="G62" t="str">
            <v>Y10D</v>
          </cell>
        </row>
        <row r="63">
          <cell r="G63" t="str">
            <v>Y14D</v>
          </cell>
        </row>
        <row r="64">
          <cell r="G64" t="str">
            <v>Y21D</v>
          </cell>
        </row>
        <row r="65">
          <cell r="G65" t="str">
            <v>Y30D</v>
          </cell>
        </row>
        <row r="66">
          <cell r="G66" t="str">
            <v>Y07W</v>
          </cell>
        </row>
        <row r="67">
          <cell r="G67" t="str">
            <v>Y14W</v>
          </cell>
        </row>
        <row r="68">
          <cell r="G68" t="str">
            <v>Y07M</v>
          </cell>
        </row>
        <row r="69">
          <cell r="G69" t="str">
            <v>Y15M</v>
          </cell>
        </row>
        <row r="70">
          <cell r="G70" t="str">
            <v>Y21M</v>
          </cell>
        </row>
        <row r="71">
          <cell r="G71" t="str">
            <v>YXXM</v>
          </cell>
        </row>
        <row r="76">
          <cell r="G76" t="str">
            <v>Please select…</v>
          </cell>
        </row>
        <row r="77">
          <cell r="G77" t="str">
            <v>Mining</v>
          </cell>
        </row>
        <row r="78">
          <cell r="G78" t="str">
            <v>Wholesale/Indirect</v>
          </cell>
        </row>
        <row r="79">
          <cell r="G79" t="str">
            <v>Transport</v>
          </cell>
        </row>
        <row r="80">
          <cell r="G80" t="str">
            <v>Dealer Owned</v>
          </cell>
        </row>
        <row r="81">
          <cell r="G81" t="str">
            <v>Marine International</v>
          </cell>
        </row>
        <row r="82">
          <cell r="G82" t="str">
            <v>Marine Local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printerSettings" Target="../printerSettings/printerSettings1.bin"/><Relationship Id="rId7" Type="http://schemas.openxmlformats.org/officeDocument/2006/relationships/ctrlProp" Target="../ctrlProps/ctrlProp2.xml"/><Relationship Id="rId2" Type="http://schemas.openxmlformats.org/officeDocument/2006/relationships/hyperlink" Target="mailto:VEA-Commercial-Pricing@vivaenergy.com.au" TargetMode="External"/><Relationship Id="rId1" Type="http://schemas.openxmlformats.org/officeDocument/2006/relationships/hyperlink" Target="mailto:VEA-Commercial-Pricing@vivaenergy.com.au" TargetMode="External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Relationship Id="rId9" Type="http://schemas.openxmlformats.org/officeDocument/2006/relationships/ctrlProp" Target="../ctrlProps/ctrlProp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L44"/>
  <sheetViews>
    <sheetView zoomScale="80" zoomScaleNormal="80" workbookViewId="0">
      <selection activeCell="G20" sqref="G20:H22"/>
    </sheetView>
  </sheetViews>
  <sheetFormatPr defaultRowHeight="15"/>
  <cols>
    <col min="1" max="1" width="9.140625" style="126"/>
    <col min="2" max="2" width="56" style="126" customWidth="1"/>
    <col min="3" max="3" width="56.7109375" style="126" bestFit="1" customWidth="1"/>
    <col min="4" max="4" width="61.7109375" style="126" customWidth="1"/>
    <col min="5" max="5" width="28.28515625" style="126" bestFit="1" customWidth="1"/>
    <col min="6" max="6" width="9.140625" style="126"/>
    <col min="7" max="7" width="15.42578125" style="126" customWidth="1"/>
    <col min="8" max="8" width="42.42578125" style="126" customWidth="1"/>
    <col min="9" max="9" width="9.140625" style="126"/>
    <col min="10" max="10" width="40.140625" style="126" hidden="1" customWidth="1"/>
    <col min="11" max="38" width="9.140625" style="126"/>
    <col min="39" max="16384" width="9.140625" style="85"/>
  </cols>
  <sheetData>
    <row r="2" spans="2:10" ht="33.75">
      <c r="B2" s="270" t="s">
        <v>285</v>
      </c>
      <c r="C2" s="270"/>
      <c r="D2" s="270"/>
      <c r="E2" s="270"/>
      <c r="G2" s="271" t="s">
        <v>287</v>
      </c>
      <c r="H2" s="272"/>
    </row>
    <row r="3" spans="2:10" ht="15.75">
      <c r="G3" s="168" t="s">
        <v>284</v>
      </c>
      <c r="H3" s="125"/>
    </row>
    <row r="4" spans="2:10" ht="33.75" customHeight="1">
      <c r="B4" s="269" t="s">
        <v>302</v>
      </c>
      <c r="C4" s="269"/>
      <c r="D4" s="173" t="s">
        <v>244</v>
      </c>
      <c r="G4" s="275" t="s">
        <v>339</v>
      </c>
      <c r="H4" s="276"/>
    </row>
    <row r="5" spans="2:10" ht="18.75">
      <c r="B5" s="174" t="s">
        <v>303</v>
      </c>
      <c r="C5" s="175" t="s">
        <v>181</v>
      </c>
      <c r="D5" s="176" t="s">
        <v>304</v>
      </c>
      <c r="G5" s="273" t="s">
        <v>338</v>
      </c>
      <c r="H5" s="274"/>
    </row>
    <row r="6" spans="2:10" ht="18.75">
      <c r="B6" s="180" t="s">
        <v>305</v>
      </c>
      <c r="C6" s="175" t="s">
        <v>181</v>
      </c>
      <c r="D6" s="181" t="s">
        <v>316</v>
      </c>
      <c r="G6" s="279"/>
      <c r="H6" s="280"/>
    </row>
    <row r="7" spans="2:10" ht="18.75">
      <c r="C7" s="175" t="s">
        <v>181</v>
      </c>
      <c r="D7" s="181" t="s">
        <v>316</v>
      </c>
    </row>
    <row r="8" spans="2:10" ht="18.75">
      <c r="C8" s="175" t="s">
        <v>181</v>
      </c>
      <c r="D8" s="181" t="s">
        <v>316</v>
      </c>
    </row>
    <row r="9" spans="2:10" ht="18.75">
      <c r="C9" s="175" t="s">
        <v>181</v>
      </c>
      <c r="D9" s="181" t="s">
        <v>316</v>
      </c>
    </row>
    <row r="10" spans="2:10" ht="18.75">
      <c r="C10" s="175" t="s">
        <v>181</v>
      </c>
      <c r="D10" s="181" t="s">
        <v>316</v>
      </c>
    </row>
    <row r="11" spans="2:10" ht="18.75">
      <c r="C11" s="175" t="s">
        <v>181</v>
      </c>
      <c r="D11" s="181" t="s">
        <v>316</v>
      </c>
    </row>
    <row r="12" spans="2:10" ht="18.75">
      <c r="C12" s="175" t="s">
        <v>181</v>
      </c>
      <c r="D12" s="181" t="s">
        <v>316</v>
      </c>
    </row>
    <row r="13" spans="2:10">
      <c r="J13" s="177" t="s">
        <v>306</v>
      </c>
    </row>
    <row r="14" spans="2:10" ht="33.75" customHeight="1">
      <c r="B14" s="269" t="s">
        <v>307</v>
      </c>
      <c r="C14" s="269"/>
      <c r="D14" s="173" t="s">
        <v>244</v>
      </c>
      <c r="E14" s="173" t="s">
        <v>286</v>
      </c>
      <c r="J14" s="177" t="s">
        <v>308</v>
      </c>
    </row>
    <row r="15" spans="2:10" ht="37.5">
      <c r="B15" s="174" t="s">
        <v>310</v>
      </c>
      <c r="C15" s="178" t="s">
        <v>311</v>
      </c>
      <c r="D15" s="179" t="s">
        <v>312</v>
      </c>
      <c r="E15" s="179" t="s">
        <v>337</v>
      </c>
      <c r="J15" s="177" t="s">
        <v>313</v>
      </c>
    </row>
    <row r="17" spans="2:10" ht="33.75" customHeight="1">
      <c r="B17" s="269" t="s">
        <v>302</v>
      </c>
      <c r="C17" s="269"/>
      <c r="D17" s="173" t="s">
        <v>244</v>
      </c>
      <c r="E17" s="173" t="s">
        <v>286</v>
      </c>
      <c r="J17" s="177" t="s">
        <v>308</v>
      </c>
    </row>
    <row r="18" spans="2:10" ht="36" customHeight="1">
      <c r="B18" s="174" t="s">
        <v>314</v>
      </c>
      <c r="C18" s="175" t="s">
        <v>172</v>
      </c>
      <c r="D18" s="179" t="s">
        <v>317</v>
      </c>
      <c r="G18" s="271" t="s">
        <v>301</v>
      </c>
      <c r="H18" s="272"/>
      <c r="J18" s="177"/>
    </row>
    <row r="19" spans="2:10" ht="36" customHeight="1">
      <c r="B19" s="182"/>
      <c r="C19" s="175" t="s">
        <v>173</v>
      </c>
      <c r="D19" s="179" t="s">
        <v>315</v>
      </c>
      <c r="G19" s="277" t="s">
        <v>284</v>
      </c>
      <c r="H19" s="278"/>
      <c r="J19" s="177"/>
    </row>
    <row r="20" spans="2:10" ht="36" customHeight="1">
      <c r="B20" s="182"/>
      <c r="C20" s="175" t="s">
        <v>318</v>
      </c>
      <c r="D20" s="179" t="s">
        <v>319</v>
      </c>
      <c r="G20" s="275" t="s">
        <v>339</v>
      </c>
      <c r="H20" s="276"/>
      <c r="J20" s="177"/>
    </row>
    <row r="21" spans="2:10">
      <c r="G21" s="273" t="s">
        <v>338</v>
      </c>
      <c r="H21" s="274"/>
      <c r="J21" s="177"/>
    </row>
    <row r="22" spans="2:10" ht="18.75">
      <c r="B22" s="269" t="s">
        <v>302</v>
      </c>
      <c r="C22" s="269"/>
      <c r="G22" s="279"/>
      <c r="H22" s="280"/>
    </row>
    <row r="23" spans="2:10" ht="18.75">
      <c r="B23" s="171" t="s">
        <v>292</v>
      </c>
      <c r="C23" s="183" t="s">
        <v>293</v>
      </c>
      <c r="D23" s="183" t="s">
        <v>320</v>
      </c>
      <c r="J23" s="177" t="s">
        <v>311</v>
      </c>
    </row>
    <row r="24" spans="2:10" ht="18.75">
      <c r="C24" s="184" t="s">
        <v>321</v>
      </c>
      <c r="D24" s="169"/>
      <c r="E24" s="185" t="s">
        <v>309</v>
      </c>
      <c r="J24" s="177" t="s">
        <v>322</v>
      </c>
    </row>
    <row r="25" spans="2:10">
      <c r="C25" s="169"/>
      <c r="D25" s="169"/>
      <c r="J25" s="177" t="s">
        <v>323</v>
      </c>
    </row>
    <row r="26" spans="2:10" ht="19.5" customHeight="1">
      <c r="C26" s="169"/>
      <c r="D26" s="169"/>
      <c r="J26" s="177" t="s">
        <v>324</v>
      </c>
    </row>
    <row r="27" spans="2:10">
      <c r="C27" s="169"/>
      <c r="D27" s="169"/>
      <c r="J27" s="177" t="s">
        <v>325</v>
      </c>
    </row>
    <row r="28" spans="2:10">
      <c r="C28" s="169"/>
      <c r="D28" s="169"/>
      <c r="J28" s="177" t="s">
        <v>326</v>
      </c>
    </row>
    <row r="29" spans="2:10">
      <c r="C29" s="169"/>
      <c r="D29" s="169"/>
    </row>
    <row r="30" spans="2:10">
      <c r="C30" s="169"/>
      <c r="D30" s="169"/>
      <c r="J30" s="177" t="s">
        <v>306</v>
      </c>
    </row>
    <row r="31" spans="2:10">
      <c r="C31" s="169"/>
      <c r="D31" s="169"/>
      <c r="J31" s="177" t="s">
        <v>327</v>
      </c>
    </row>
    <row r="32" spans="2:10">
      <c r="C32" s="169"/>
      <c r="D32" s="169"/>
      <c r="J32" s="177" t="s">
        <v>328</v>
      </c>
    </row>
    <row r="33" spans="2:10">
      <c r="C33" s="170"/>
      <c r="D33" s="170"/>
      <c r="J33" s="177" t="s">
        <v>329</v>
      </c>
    </row>
    <row r="34" spans="2:10">
      <c r="J34" s="177" t="s">
        <v>330</v>
      </c>
    </row>
    <row r="35" spans="2:10" ht="18.75">
      <c r="B35" s="171" t="s">
        <v>294</v>
      </c>
      <c r="C35" s="186" t="s">
        <v>295</v>
      </c>
      <c r="D35" s="186"/>
      <c r="J35" s="177" t="s">
        <v>331</v>
      </c>
    </row>
    <row r="36" spans="2:10" ht="18.75">
      <c r="C36" s="187"/>
      <c r="D36" s="184" t="s">
        <v>296</v>
      </c>
      <c r="E36" s="185" t="s">
        <v>332</v>
      </c>
      <c r="J36" s="177" t="s">
        <v>333</v>
      </c>
    </row>
    <row r="37" spans="2:10" ht="18.75">
      <c r="C37" s="188"/>
      <c r="D37" s="184" t="s">
        <v>186</v>
      </c>
      <c r="E37" s="185" t="s">
        <v>332</v>
      </c>
      <c r="J37" s="177" t="s">
        <v>334</v>
      </c>
    </row>
    <row r="38" spans="2:10">
      <c r="J38" s="177" t="s">
        <v>335</v>
      </c>
    </row>
    <row r="40" spans="2:10" ht="18.75">
      <c r="B40" s="172" t="s">
        <v>291</v>
      </c>
      <c r="C40" s="187" t="s">
        <v>288</v>
      </c>
      <c r="D40" s="184" t="s">
        <v>297</v>
      </c>
      <c r="E40" s="185" t="s">
        <v>291</v>
      </c>
    </row>
    <row r="41" spans="2:10" ht="18.75">
      <c r="C41" s="187" t="s">
        <v>289</v>
      </c>
      <c r="D41" s="184" t="s">
        <v>298</v>
      </c>
      <c r="E41" s="185" t="s">
        <v>291</v>
      </c>
    </row>
    <row r="44" spans="2:10" ht="18.75">
      <c r="B44" s="171" t="s">
        <v>290</v>
      </c>
      <c r="C44" s="187" t="s">
        <v>299</v>
      </c>
      <c r="D44" s="184" t="s">
        <v>300</v>
      </c>
      <c r="E44" s="185" t="s">
        <v>336</v>
      </c>
    </row>
  </sheetData>
  <mergeCells count="14">
    <mergeCell ref="B22:C22"/>
    <mergeCell ref="B2:E2"/>
    <mergeCell ref="G2:H2"/>
    <mergeCell ref="B4:C4"/>
    <mergeCell ref="G5:H5"/>
    <mergeCell ref="G4:H4"/>
    <mergeCell ref="B14:C14"/>
    <mergeCell ref="B17:C17"/>
    <mergeCell ref="G18:H18"/>
    <mergeCell ref="G19:H19"/>
    <mergeCell ref="G20:H20"/>
    <mergeCell ref="G21:H21"/>
    <mergeCell ref="G22:H22"/>
    <mergeCell ref="G6:H6"/>
  </mergeCells>
  <dataValidations count="1">
    <dataValidation type="list" allowBlank="1" showInputMessage="1" showErrorMessage="1" sqref="C15">
      <formula1>$J$23:$J$28</formula1>
    </dataValidation>
  </dataValidations>
  <hyperlinks>
    <hyperlink ref="G5" r:id="rId1"/>
    <hyperlink ref="G21" r:id="rId2"/>
  </hyperlinks>
  <pageMargins left="0.7" right="0.7" top="0.75" bottom="0.75" header="0.3" footer="0.3"/>
  <pageSetup paperSize="9" orientation="portrait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6" name="Check Box 1">
              <controlPr defaultSize="0" autoFill="0" autoLine="0" autoPict="0">
                <anchor moveWithCells="1">
                  <from>
                    <xdr:col>2</xdr:col>
                    <xdr:colOff>47625</xdr:colOff>
                    <xdr:row>17</xdr:row>
                    <xdr:rowOff>19050</xdr:rowOff>
                  </from>
                  <to>
                    <xdr:col>2</xdr:col>
                    <xdr:colOff>704850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7" name="Check Box 2">
              <controlPr defaultSize="0" autoFill="0" autoLine="0" autoPict="0">
                <anchor moveWithCells="1">
                  <from>
                    <xdr:col>2</xdr:col>
                    <xdr:colOff>47625</xdr:colOff>
                    <xdr:row>18</xdr:row>
                    <xdr:rowOff>19050</xdr:rowOff>
                  </from>
                  <to>
                    <xdr:col>2</xdr:col>
                    <xdr:colOff>704850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8" name="Check Box 3">
              <controlPr defaultSize="0" autoFill="0" autoLine="0" autoPict="0">
                <anchor moveWithCells="1">
                  <from>
                    <xdr:col>2</xdr:col>
                    <xdr:colOff>47625</xdr:colOff>
                    <xdr:row>18</xdr:row>
                    <xdr:rowOff>19050</xdr:rowOff>
                  </from>
                  <to>
                    <xdr:col>2</xdr:col>
                    <xdr:colOff>704850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9" name="Check Box 4">
              <controlPr defaultSize="0" autoFill="0" autoLine="0" autoPict="0">
                <anchor moveWithCells="1">
                  <from>
                    <xdr:col>2</xdr:col>
                    <xdr:colOff>47625</xdr:colOff>
                    <xdr:row>19</xdr:row>
                    <xdr:rowOff>19050</xdr:rowOff>
                  </from>
                  <to>
                    <xdr:col>2</xdr:col>
                    <xdr:colOff>704850</xdr:colOff>
                    <xdr:row>20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M44"/>
  <sheetViews>
    <sheetView showGridLines="0" tabSelected="1" zoomScale="90" zoomScaleNormal="90" workbookViewId="0">
      <pane ySplit="8" topLeftCell="A9" activePane="bottomLeft" state="frozen"/>
      <selection pane="bottomLeft" activeCell="Q29" sqref="Q29"/>
    </sheetView>
  </sheetViews>
  <sheetFormatPr defaultRowHeight="15"/>
  <cols>
    <col min="1" max="1" width="4.7109375" style="302" customWidth="1"/>
    <col min="2" max="2" width="17.28515625" style="302" customWidth="1"/>
    <col min="3" max="3" width="15.7109375" style="302" customWidth="1"/>
    <col min="4" max="4" width="14" style="302" customWidth="1"/>
    <col min="5" max="5" width="16.42578125" style="304" customWidth="1"/>
    <col min="6" max="6" width="15.28515625" style="302" customWidth="1"/>
    <col min="7" max="7" width="28.85546875" style="302" customWidth="1"/>
    <col min="8" max="8" width="13" style="302" customWidth="1"/>
    <col min="9" max="9" width="15.28515625" style="302" customWidth="1"/>
    <col min="10" max="10" width="12.85546875" style="302" customWidth="1"/>
    <col min="11" max="11" width="27" style="302" customWidth="1"/>
    <col min="12" max="16384" width="9.140625" style="302"/>
  </cols>
  <sheetData>
    <row r="1" spans="1:13" customFormat="1">
      <c r="A1" s="302"/>
      <c r="B1" s="302"/>
      <c r="C1" s="302"/>
      <c r="D1" s="302"/>
      <c r="E1" s="303"/>
      <c r="F1" s="304"/>
      <c r="G1" s="302"/>
      <c r="H1" s="302"/>
      <c r="I1" s="302"/>
      <c r="J1" s="302"/>
      <c r="K1" s="302"/>
      <c r="L1" s="302"/>
    </row>
    <row r="2" spans="1:13" s="85" customFormat="1" ht="23.25">
      <c r="A2" s="302"/>
      <c r="B2" s="197" t="s">
        <v>352</v>
      </c>
      <c r="C2" s="198"/>
      <c r="D2" s="199"/>
      <c r="E2" s="200" t="s">
        <v>9</v>
      </c>
      <c r="F2" s="252"/>
      <c r="G2" s="253"/>
      <c r="H2" s="253"/>
      <c r="I2" s="253"/>
      <c r="J2" s="260"/>
      <c r="K2" s="302"/>
      <c r="L2" s="302"/>
    </row>
    <row r="3" spans="1:13" s="85" customFormat="1">
      <c r="A3" s="302"/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  <c r="M3" s="302"/>
    </row>
    <row r="4" spans="1:13" s="85" customFormat="1">
      <c r="A4" s="302"/>
      <c r="B4" s="261" t="s">
        <v>360</v>
      </c>
      <c r="C4" s="262"/>
      <c r="D4" s="263"/>
      <c r="E4" s="302"/>
      <c r="F4" s="202" t="s">
        <v>349</v>
      </c>
      <c r="G4" s="203"/>
      <c r="H4" s="264" t="s">
        <v>245</v>
      </c>
      <c r="I4" s="302"/>
      <c r="J4" s="302"/>
      <c r="K4" s="302"/>
      <c r="L4" s="302"/>
      <c r="M4" s="302"/>
    </row>
    <row r="5" spans="1:13" s="85" customFormat="1">
      <c r="A5" s="302"/>
      <c r="B5" s="340" t="s">
        <v>361</v>
      </c>
      <c r="C5" s="341" t="s">
        <v>362</v>
      </c>
      <c r="D5" s="342" t="s">
        <v>368</v>
      </c>
      <c r="E5" s="302"/>
      <c r="F5" s="201" t="s">
        <v>176</v>
      </c>
      <c r="G5" s="206"/>
      <c r="H5" s="265" t="s">
        <v>345</v>
      </c>
      <c r="I5" s="302"/>
      <c r="J5" s="302"/>
      <c r="K5" s="302"/>
      <c r="L5" s="302"/>
      <c r="M5" s="302"/>
    </row>
    <row r="6" spans="1:13" s="85" customFormat="1">
      <c r="A6" s="302"/>
      <c r="E6" s="302"/>
      <c r="F6" s="201" t="s">
        <v>238</v>
      </c>
      <c r="G6" s="206"/>
      <c r="H6" s="255" t="s">
        <v>367</v>
      </c>
      <c r="I6" s="302"/>
      <c r="J6" s="302"/>
      <c r="K6" s="302"/>
      <c r="L6" s="302"/>
      <c r="M6" s="302"/>
    </row>
    <row r="7" spans="1:13" s="85" customFormat="1">
      <c r="A7" s="302"/>
      <c r="B7" s="239" t="s">
        <v>305</v>
      </c>
      <c r="C7" s="259">
        <v>123456</v>
      </c>
      <c r="E7" s="302"/>
      <c r="F7" s="204" t="s">
        <v>351</v>
      </c>
      <c r="G7" s="205"/>
      <c r="H7" s="254">
        <v>43282</v>
      </c>
      <c r="I7" s="302"/>
      <c r="J7" s="302"/>
      <c r="K7" s="302"/>
      <c r="L7" s="302"/>
      <c r="M7" s="302"/>
    </row>
    <row r="8" spans="1:13">
      <c r="E8" s="302"/>
    </row>
    <row r="9" spans="1:13" customFormat="1">
      <c r="A9" s="302"/>
      <c r="B9" s="207" t="s">
        <v>365</v>
      </c>
      <c r="C9" s="208" t="s">
        <v>344</v>
      </c>
      <c r="D9" s="208" t="s">
        <v>342</v>
      </c>
      <c r="E9" s="209" t="s">
        <v>342</v>
      </c>
      <c r="F9" s="193" t="s">
        <v>354</v>
      </c>
      <c r="G9" s="194"/>
      <c r="H9" s="195"/>
      <c r="I9" s="194"/>
      <c r="J9" s="196"/>
      <c r="K9" s="302"/>
      <c r="L9" s="302"/>
    </row>
    <row r="10" spans="1:13" s="85" customFormat="1">
      <c r="A10" s="302"/>
      <c r="B10" s="210" t="str">
        <f>$B$7</f>
        <v>Sold To</v>
      </c>
      <c r="C10" s="211" t="s">
        <v>343</v>
      </c>
      <c r="D10" s="211"/>
      <c r="E10" s="212"/>
      <c r="F10" s="284"/>
      <c r="G10" s="285"/>
      <c r="H10" s="286"/>
      <c r="I10" s="285"/>
      <c r="J10" s="287"/>
      <c r="K10" s="302"/>
      <c r="L10" s="302"/>
    </row>
    <row r="11" spans="1:13" s="85" customFormat="1">
      <c r="A11" s="302"/>
      <c r="B11" s="217">
        <f>C7</f>
        <v>123456</v>
      </c>
      <c r="C11" s="266"/>
      <c r="D11" s="219">
        <v>103</v>
      </c>
      <c r="E11" s="220" t="s">
        <v>226</v>
      </c>
      <c r="F11" s="284"/>
      <c r="G11" s="285"/>
      <c r="H11" s="286"/>
      <c r="I11" s="285"/>
      <c r="J11" s="287"/>
      <c r="K11" s="302"/>
      <c r="L11" s="302"/>
    </row>
    <row r="12" spans="1:13" customFormat="1">
      <c r="A12" s="302"/>
      <c r="B12" s="217">
        <f>$C$7</f>
        <v>123456</v>
      </c>
      <c r="C12" s="266"/>
      <c r="D12" s="219">
        <v>101</v>
      </c>
      <c r="E12" s="220" t="s">
        <v>191</v>
      </c>
      <c r="F12" s="284"/>
      <c r="G12" s="285"/>
      <c r="H12" s="286"/>
      <c r="I12" s="285"/>
      <c r="J12" s="287"/>
      <c r="K12" s="302"/>
      <c r="L12" s="302"/>
    </row>
    <row r="13" spans="1:13" s="85" customFormat="1">
      <c r="A13" s="302"/>
      <c r="B13" s="207" t="s">
        <v>365</v>
      </c>
      <c r="C13" s="208" t="s">
        <v>174</v>
      </c>
      <c r="D13" s="208" t="s">
        <v>342</v>
      </c>
      <c r="E13" s="209" t="s">
        <v>342</v>
      </c>
      <c r="F13" s="284"/>
      <c r="G13" s="285"/>
      <c r="H13" s="286"/>
      <c r="I13" s="285"/>
      <c r="J13" s="287"/>
      <c r="K13" s="302"/>
      <c r="L13" s="302"/>
    </row>
    <row r="14" spans="1:13" s="85" customFormat="1">
      <c r="A14" s="302"/>
      <c r="B14" s="210" t="str">
        <f>$B$7</f>
        <v>Sold To</v>
      </c>
      <c r="C14" s="211" t="s">
        <v>343</v>
      </c>
      <c r="D14" s="211"/>
      <c r="E14" s="212"/>
      <c r="F14" s="284"/>
      <c r="G14" s="285"/>
      <c r="H14" s="286"/>
      <c r="I14" s="285"/>
      <c r="J14" s="287"/>
      <c r="K14" s="302"/>
      <c r="L14" s="302"/>
    </row>
    <row r="15" spans="1:13" customFormat="1">
      <c r="A15" s="302"/>
      <c r="B15" s="217">
        <f>$C$7</f>
        <v>123456</v>
      </c>
      <c r="C15" s="266"/>
      <c r="D15" s="219">
        <v>103</v>
      </c>
      <c r="E15" s="220" t="s">
        <v>226</v>
      </c>
      <c r="F15" s="284"/>
      <c r="G15" s="285"/>
      <c r="H15" s="286"/>
      <c r="I15" s="285"/>
      <c r="J15" s="287"/>
      <c r="K15" s="302"/>
      <c r="L15" s="302"/>
    </row>
    <row r="16" spans="1:13" s="85" customFormat="1">
      <c r="A16" s="302"/>
      <c r="B16" s="217">
        <f>$C$7</f>
        <v>123456</v>
      </c>
      <c r="C16" s="266"/>
      <c r="D16" s="219">
        <v>101</v>
      </c>
      <c r="E16" s="220" t="s">
        <v>191</v>
      </c>
      <c r="F16" s="284"/>
      <c r="G16" s="285"/>
      <c r="H16" s="286"/>
      <c r="I16" s="285"/>
      <c r="J16" s="287"/>
      <c r="K16" s="302"/>
      <c r="L16" s="302"/>
    </row>
    <row r="17" spans="1:12" s="85" customFormat="1">
      <c r="A17" s="302"/>
      <c r="B17" s="207" t="s">
        <v>365</v>
      </c>
      <c r="C17" s="213" t="s">
        <v>340</v>
      </c>
      <c r="D17" s="213" t="s">
        <v>342</v>
      </c>
      <c r="E17" s="214" t="s">
        <v>342</v>
      </c>
      <c r="F17" s="284"/>
      <c r="G17" s="285"/>
      <c r="H17" s="286"/>
      <c r="I17" s="285"/>
      <c r="J17" s="287"/>
      <c r="K17" s="302"/>
      <c r="L17" s="302"/>
    </row>
    <row r="18" spans="1:12" s="85" customFormat="1">
      <c r="A18" s="302"/>
      <c r="B18" s="210" t="str">
        <f>$B$7</f>
        <v>Sold To</v>
      </c>
      <c r="C18" s="215" t="s">
        <v>343</v>
      </c>
      <c r="D18" s="215"/>
      <c r="E18" s="216"/>
      <c r="F18" s="284"/>
      <c r="G18" s="285"/>
      <c r="H18" s="286"/>
      <c r="I18" s="285"/>
      <c r="J18" s="287"/>
      <c r="K18" s="302"/>
      <c r="L18" s="302"/>
    </row>
    <row r="19" spans="1:12" s="85" customFormat="1">
      <c r="A19" s="302"/>
      <c r="B19" s="217">
        <f>$C$7</f>
        <v>123456</v>
      </c>
      <c r="C19" s="267"/>
      <c r="D19" s="219">
        <v>103</v>
      </c>
      <c r="E19" s="220" t="s">
        <v>226</v>
      </c>
      <c r="F19" s="284"/>
      <c r="G19" s="285"/>
      <c r="H19" s="286"/>
      <c r="I19" s="285"/>
      <c r="J19" s="287"/>
      <c r="K19" s="302"/>
      <c r="L19" s="302"/>
    </row>
    <row r="20" spans="1:12" customFormat="1">
      <c r="A20" s="302"/>
      <c r="B20" s="218">
        <f>$C$7</f>
        <v>123456</v>
      </c>
      <c r="C20" s="268"/>
      <c r="D20" s="221">
        <v>101</v>
      </c>
      <c r="E20" s="222" t="s">
        <v>191</v>
      </c>
      <c r="F20" s="288"/>
      <c r="G20" s="289"/>
      <c r="H20" s="290"/>
      <c r="I20" s="289"/>
      <c r="J20" s="291"/>
      <c r="K20" s="302"/>
      <c r="L20" s="302"/>
    </row>
    <row r="21" spans="1:12">
      <c r="E21" s="302"/>
    </row>
    <row r="22" spans="1:12" customFormat="1" ht="30">
      <c r="A22" s="302"/>
      <c r="B22" s="224" t="s">
        <v>238</v>
      </c>
      <c r="C22" s="234" t="s">
        <v>238</v>
      </c>
      <c r="D22" s="226" t="s">
        <v>350</v>
      </c>
      <c r="E22" s="236" t="s">
        <v>350</v>
      </c>
      <c r="F22" s="224" t="s">
        <v>341</v>
      </c>
      <c r="G22" s="225" t="s">
        <v>228</v>
      </c>
      <c r="H22" s="227" t="s">
        <v>220</v>
      </c>
      <c r="I22" s="224" t="s">
        <v>353</v>
      </c>
      <c r="J22" s="343" t="s">
        <v>369</v>
      </c>
      <c r="K22" s="247" t="s">
        <v>364</v>
      </c>
      <c r="L22" s="302"/>
    </row>
    <row r="23" spans="1:12" customFormat="1">
      <c r="A23" s="302"/>
      <c r="B23" s="228" t="s">
        <v>348</v>
      </c>
      <c r="C23" s="235" t="s">
        <v>343</v>
      </c>
      <c r="D23" s="229" t="s">
        <v>357</v>
      </c>
      <c r="E23" s="235" t="s">
        <v>343</v>
      </c>
      <c r="F23" s="228"/>
      <c r="G23" s="229"/>
      <c r="H23" s="230"/>
      <c r="I23" s="228"/>
      <c r="J23" s="344" t="s">
        <v>370</v>
      </c>
      <c r="K23" s="248"/>
      <c r="L23" s="302"/>
    </row>
    <row r="24" spans="1:12" customFormat="1">
      <c r="A24" s="302"/>
      <c r="B24" s="326"/>
      <c r="C24" s="327"/>
      <c r="D24" s="328"/>
      <c r="E24" s="327"/>
      <c r="F24" s="255" t="s">
        <v>367</v>
      </c>
      <c r="G24" s="223" t="str">
        <f>IF(ISNA(VLOOKUP(F24,Static!$I$15:$J$23,2,FALSE)),"",VLOOKUP(F24,Static!$I$15:$J$23,2,FALSE))</f>
        <v/>
      </c>
      <c r="H24" s="251" t="str">
        <f>IF(ISNA(VLOOKUP(F24,Static!$I$15:$K$23,3,FALSE)),"",VLOOKUP(F24,Static!$I$15:$K$23,3,FALSE))</f>
        <v/>
      </c>
      <c r="I24" s="257" t="s">
        <v>367</v>
      </c>
      <c r="J24" s="220" t="str">
        <f>IF(ISNA(VLOOKUP(I24,Static!$AD$2:$AE$24,2,FALSE)),"",VLOOKUP(I24,Static!$AD$2:$AE$24,2,FALSE))</f>
        <v/>
      </c>
      <c r="K24" s="281"/>
      <c r="L24" s="302"/>
    </row>
    <row r="25" spans="1:12" customFormat="1">
      <c r="A25" s="302"/>
      <c r="B25" s="326"/>
      <c r="C25" s="327"/>
      <c r="D25" s="328"/>
      <c r="E25" s="327"/>
      <c r="F25" s="255" t="s">
        <v>367</v>
      </c>
      <c r="G25" s="223" t="str">
        <f>IF(ISNA(VLOOKUP(F25,Static!$I$15:$J$23,2,FALSE)),"",VLOOKUP(F25,Static!$I$15:$J$23,2,FALSE))</f>
        <v/>
      </c>
      <c r="H25" s="237" t="str">
        <f>IF(ISNA(VLOOKUP(F25,Static!$I$15:$K$23,3,FALSE)),"",VLOOKUP(F25,Static!$I$15:$K$23,3,FALSE))</f>
        <v/>
      </c>
      <c r="I25" s="257" t="s">
        <v>367</v>
      </c>
      <c r="J25" s="220" t="str">
        <f>IF(ISNA(VLOOKUP(I25,Static!$AD$2:$AE$24,2,FALSE)),"",VLOOKUP(I25,Static!$AD$2:$AE$24,2,FALSE))</f>
        <v/>
      </c>
      <c r="K25" s="282"/>
      <c r="L25" s="302"/>
    </row>
    <row r="26" spans="1:12" customFormat="1">
      <c r="A26" s="302"/>
      <c r="B26" s="326"/>
      <c r="C26" s="327"/>
      <c r="D26" s="328"/>
      <c r="E26" s="327"/>
      <c r="F26" s="255" t="s">
        <v>367</v>
      </c>
      <c r="G26" s="223" t="str">
        <f>IF(ISNA(VLOOKUP(F26,Static!$I$15:$J$23,2,FALSE)),"",VLOOKUP(F26,Static!$I$15:$J$23,2,FALSE))</f>
        <v/>
      </c>
      <c r="H26" s="237" t="str">
        <f>IF(ISNA(VLOOKUP(F26,Static!$I$15:$K$23,3,FALSE)),"",VLOOKUP(F26,Static!$I$15:$K$23,3,FALSE))</f>
        <v/>
      </c>
      <c r="I26" s="257" t="s">
        <v>367</v>
      </c>
      <c r="J26" s="220" t="str">
        <f>IF(ISNA(VLOOKUP(I26,Static!$AD$2:$AE$24,2,FALSE)),"",VLOOKUP(I26,Static!$AD$2:$AE$24,2,FALSE))</f>
        <v/>
      </c>
      <c r="K26" s="282"/>
      <c r="L26" s="302"/>
    </row>
    <row r="27" spans="1:12" customFormat="1">
      <c r="A27" s="302"/>
      <c r="B27" s="326"/>
      <c r="C27" s="327"/>
      <c r="D27" s="328"/>
      <c r="E27" s="327"/>
      <c r="F27" s="255" t="s">
        <v>367</v>
      </c>
      <c r="G27" s="223" t="str">
        <f>IF(ISNA(VLOOKUP(F27,Static!$I$15:$J$23,2,FALSE)),"",VLOOKUP(F27,Static!$I$15:$J$23,2,FALSE))</f>
        <v/>
      </c>
      <c r="H27" s="237" t="str">
        <f>IF(ISNA(VLOOKUP(F27,Static!$I$15:$K$23,3,FALSE)),"",VLOOKUP(F27,Static!$I$15:$K$23,3,FALSE))</f>
        <v/>
      </c>
      <c r="I27" s="257" t="s">
        <v>367</v>
      </c>
      <c r="J27" s="220" t="str">
        <f>IF(ISNA(VLOOKUP(I27,Static!$AD$2:$AE$24,2,FALSE)),"",VLOOKUP(I27,Static!$AD$2:$AE$24,2,FALSE))</f>
        <v/>
      </c>
      <c r="K27" s="282"/>
      <c r="L27" s="302"/>
    </row>
    <row r="28" spans="1:12" customFormat="1">
      <c r="A28" s="302"/>
      <c r="B28" s="326"/>
      <c r="C28" s="327"/>
      <c r="D28" s="328"/>
      <c r="E28" s="327"/>
      <c r="F28" s="255" t="s">
        <v>367</v>
      </c>
      <c r="G28" s="223" t="str">
        <f>IF(ISNA(VLOOKUP(F28,Static!$I$15:$J$23,2,FALSE)),"",VLOOKUP(F28,Static!$I$15:$J$23,2,FALSE))</f>
        <v/>
      </c>
      <c r="H28" s="237" t="str">
        <f>IF(ISNA(VLOOKUP(F28,Static!$I$15:$K$23,3,FALSE)),"",VLOOKUP(F28,Static!$I$15:$K$23,3,FALSE))</f>
        <v/>
      </c>
      <c r="I28" s="257" t="s">
        <v>367</v>
      </c>
      <c r="J28" s="220" t="str">
        <f>IF(ISNA(VLOOKUP(I28,Static!$AD$2:$AE$24,2,FALSE)),"",VLOOKUP(I28,Static!$AD$2:$AE$24,2,FALSE))</f>
        <v/>
      </c>
      <c r="K28" s="282"/>
      <c r="L28" s="302"/>
    </row>
    <row r="29" spans="1:12" customFormat="1">
      <c r="A29" s="302"/>
      <c r="B29" s="326"/>
      <c r="C29" s="327"/>
      <c r="D29" s="328"/>
      <c r="E29" s="327"/>
      <c r="F29" s="255" t="s">
        <v>367</v>
      </c>
      <c r="G29" s="223" t="str">
        <f>IF(ISNA(VLOOKUP(F29,Static!$I$15:$J$23,2,FALSE)),"",VLOOKUP(F29,Static!$I$15:$J$23,2,FALSE))</f>
        <v/>
      </c>
      <c r="H29" s="237" t="str">
        <f>IF(ISNA(VLOOKUP(F29,Static!$I$15:$K$23,3,FALSE)),"",VLOOKUP(F29,Static!$I$15:$K$23,3,FALSE))</f>
        <v/>
      </c>
      <c r="I29" s="257" t="s">
        <v>367</v>
      </c>
      <c r="J29" s="220" t="str">
        <f>IF(ISNA(VLOOKUP(I29,Static!$AD$2:$AE$24,2,FALSE)),"",VLOOKUP(I29,Static!$AD$2:$AE$24,2,FALSE))</f>
        <v/>
      </c>
      <c r="K29" s="282"/>
      <c r="L29" s="302"/>
    </row>
    <row r="30" spans="1:12" customFormat="1">
      <c r="A30" s="302"/>
      <c r="B30" s="326"/>
      <c r="C30" s="327"/>
      <c r="D30" s="328"/>
      <c r="E30" s="327"/>
      <c r="F30" s="255" t="s">
        <v>367</v>
      </c>
      <c r="G30" s="223" t="str">
        <f>IF(ISNA(VLOOKUP(F30,Static!$I$15:$J$23,2,FALSE)),"",VLOOKUP(F30,Static!$I$15:$J$23,2,FALSE))</f>
        <v/>
      </c>
      <c r="H30" s="237" t="str">
        <f>IF(ISNA(VLOOKUP(F30,Static!$I$15:$K$23,3,FALSE)),"",VLOOKUP(F30,Static!$I$15:$K$23,3,FALSE))</f>
        <v/>
      </c>
      <c r="I30" s="257" t="s">
        <v>367</v>
      </c>
      <c r="J30" s="220" t="str">
        <f>IF(ISNA(VLOOKUP(I30,Static!$AD$2:$AE$24,2,FALSE)),"",VLOOKUP(I30,Static!$AD$2:$AE$24,2,FALSE))</f>
        <v/>
      </c>
      <c r="K30" s="282"/>
      <c r="L30" s="302"/>
    </row>
    <row r="31" spans="1:12" customFormat="1">
      <c r="A31" s="302"/>
      <c r="B31" s="326"/>
      <c r="C31" s="327"/>
      <c r="D31" s="328"/>
      <c r="E31" s="327"/>
      <c r="F31" s="255" t="s">
        <v>367</v>
      </c>
      <c r="G31" s="223" t="str">
        <f>IF(ISNA(VLOOKUP(F31,Static!$I$15:$J$23,2,FALSE)),"",VLOOKUP(F31,Static!$I$15:$J$23,2,FALSE))</f>
        <v/>
      </c>
      <c r="H31" s="237" t="str">
        <f>IF(ISNA(VLOOKUP(F31,Static!$I$15:$K$23,3,FALSE)),"",VLOOKUP(F31,Static!$I$15:$K$23,3,FALSE))</f>
        <v/>
      </c>
      <c r="I31" s="257" t="s">
        <v>367</v>
      </c>
      <c r="J31" s="220" t="str">
        <f>IF(ISNA(VLOOKUP(I31,Static!$AD$2:$AE$24,2,FALSE)),"",VLOOKUP(I31,Static!$AD$2:$AE$24,2,FALSE))</f>
        <v/>
      </c>
      <c r="K31" s="282"/>
      <c r="L31" s="302"/>
    </row>
    <row r="32" spans="1:12" customFormat="1">
      <c r="A32" s="302"/>
      <c r="B32" s="326"/>
      <c r="C32" s="327"/>
      <c r="D32" s="328"/>
      <c r="E32" s="327"/>
      <c r="F32" s="255" t="s">
        <v>367</v>
      </c>
      <c r="G32" s="223" t="str">
        <f>IF(ISNA(VLOOKUP(F32,Static!$I$15:$J$23,2,FALSE)),"",VLOOKUP(F32,Static!$I$15:$J$23,2,FALSE))</f>
        <v/>
      </c>
      <c r="H32" s="237" t="str">
        <f>IF(ISNA(VLOOKUP(F32,Static!$I$15:$K$23,3,FALSE)),"",VLOOKUP(F32,Static!$I$15:$K$23,3,FALSE))</f>
        <v/>
      </c>
      <c r="I32" s="257" t="s">
        <v>367</v>
      </c>
      <c r="J32" s="220" t="str">
        <f>IF(ISNA(VLOOKUP(I32,Static!$AD$2:$AE$24,2,FALSE)),"",VLOOKUP(I32,Static!$AD$2:$AE$24,2,FALSE))</f>
        <v/>
      </c>
      <c r="K32" s="282"/>
      <c r="L32" s="302"/>
    </row>
    <row r="33" spans="1:12" customFormat="1">
      <c r="A33" s="302"/>
      <c r="B33" s="326"/>
      <c r="C33" s="327"/>
      <c r="D33" s="329"/>
      <c r="E33" s="327"/>
      <c r="F33" s="255" t="s">
        <v>367</v>
      </c>
      <c r="G33" s="223" t="str">
        <f>IF(ISNA(VLOOKUP(F33,Static!$I$15:$J$23,2,FALSE)),"",VLOOKUP(F33,Static!$I$15:$J$23,2,FALSE))</f>
        <v/>
      </c>
      <c r="H33" s="237" t="str">
        <f>IF(ISNA(VLOOKUP(F33,Static!$I$15:$K$23,3,FALSE)),"",VLOOKUP(F33,Static!$I$15:$K$23,3,FALSE))</f>
        <v/>
      </c>
      <c r="I33" s="257" t="s">
        <v>367</v>
      </c>
      <c r="J33" s="220" t="str">
        <f>IF(ISNA(VLOOKUP(I33,Static!$AD$2:$AE$24,2,FALSE)),"",VLOOKUP(I33,Static!$AD$2:$AE$24,2,FALSE))</f>
        <v/>
      </c>
      <c r="K33" s="282"/>
      <c r="L33" s="302"/>
    </row>
    <row r="34" spans="1:12" customFormat="1">
      <c r="A34" s="302"/>
      <c r="B34" s="326"/>
      <c r="C34" s="327"/>
      <c r="D34" s="329"/>
      <c r="E34" s="327"/>
      <c r="F34" s="255" t="s">
        <v>367</v>
      </c>
      <c r="G34" s="223" t="str">
        <f>IF(ISNA(VLOOKUP(F34,Static!$I$15:$J$23,2,FALSE)),"",VLOOKUP(F34,Static!$I$15:$J$23,2,FALSE))</f>
        <v/>
      </c>
      <c r="H34" s="237" t="str">
        <f>IF(ISNA(VLOOKUP(F34,Static!$I$15:$K$23,3,FALSE)),"",VLOOKUP(F34,Static!$I$15:$K$23,3,FALSE))</f>
        <v/>
      </c>
      <c r="I34" s="257" t="s">
        <v>367</v>
      </c>
      <c r="J34" s="220" t="str">
        <f>IF(ISNA(VLOOKUP(I34,Static!$AD$2:$AE$24,2,FALSE)),"",VLOOKUP(I34,Static!$AD$2:$AE$24,2,FALSE))</f>
        <v/>
      </c>
      <c r="K34" s="282"/>
      <c r="L34" s="302"/>
    </row>
    <row r="35" spans="1:12" customFormat="1">
      <c r="A35" s="302"/>
      <c r="B35" s="326"/>
      <c r="C35" s="327"/>
      <c r="D35" s="329"/>
      <c r="E35" s="327"/>
      <c r="F35" s="255" t="s">
        <v>367</v>
      </c>
      <c r="G35" s="223" t="str">
        <f>IF(ISNA(VLOOKUP(F35,Static!$I$15:$J$23,2,FALSE)),"",VLOOKUP(F35,Static!$I$15:$J$23,2,FALSE))</f>
        <v/>
      </c>
      <c r="H35" s="237" t="str">
        <f>IF(ISNA(VLOOKUP(F35,Static!$I$15:$K$23,3,FALSE)),"",VLOOKUP(F35,Static!$I$15:$K$23,3,FALSE))</f>
        <v/>
      </c>
      <c r="I35" s="257" t="s">
        <v>367</v>
      </c>
      <c r="J35" s="220" t="str">
        <f>IF(ISNA(VLOOKUP(I35,Static!$AD$2:$AE$24,2,FALSE)),"",VLOOKUP(I35,Static!$AD$2:$AE$24,2,FALSE))</f>
        <v/>
      </c>
      <c r="K35" s="282"/>
      <c r="L35" s="302"/>
    </row>
    <row r="36" spans="1:12" customFormat="1">
      <c r="A36" s="302"/>
      <c r="B36" s="326"/>
      <c r="C36" s="327"/>
      <c r="D36" s="329"/>
      <c r="E36" s="327"/>
      <c r="F36" s="255" t="s">
        <v>367</v>
      </c>
      <c r="G36" s="223" t="str">
        <f>IF(ISNA(VLOOKUP(F36,Static!$I$15:$J$23,2,FALSE)),"",VLOOKUP(F36,Static!$I$15:$J$23,2,FALSE))</f>
        <v/>
      </c>
      <c r="H36" s="237" t="str">
        <f>IF(ISNA(VLOOKUP(F36,Static!$I$15:$K$23,3,FALSE)),"",VLOOKUP(F36,Static!$I$15:$K$23,3,FALSE))</f>
        <v/>
      </c>
      <c r="I36" s="257" t="s">
        <v>367</v>
      </c>
      <c r="J36" s="220" t="str">
        <f>IF(ISNA(VLOOKUP(I36,Static!$AD$2:$AE$24,2,FALSE)),"",VLOOKUP(I36,Static!$AD$2:$AE$24,2,FALSE))</f>
        <v/>
      </c>
      <c r="K36" s="282"/>
      <c r="L36" s="302"/>
    </row>
    <row r="37" spans="1:12" customFormat="1">
      <c r="A37" s="302"/>
      <c r="B37" s="326"/>
      <c r="C37" s="327"/>
      <c r="D37" s="329"/>
      <c r="E37" s="327"/>
      <c r="F37" s="255" t="s">
        <v>367</v>
      </c>
      <c r="G37" s="223" t="str">
        <f>IF(ISNA(VLOOKUP(F37,Static!$I$15:$J$23,2,FALSE)),"",VLOOKUP(F37,Static!$I$15:$J$23,2,FALSE))</f>
        <v/>
      </c>
      <c r="H37" s="237" t="str">
        <f>IF(ISNA(VLOOKUP(F37,Static!$I$15:$K$23,3,FALSE)),"",VLOOKUP(F37,Static!$I$15:$K$23,3,FALSE))</f>
        <v/>
      </c>
      <c r="I37" s="257" t="s">
        <v>367</v>
      </c>
      <c r="J37" s="220" t="str">
        <f>IF(ISNA(VLOOKUP(I37,Static!$AD$2:$AE$24,2,FALSE)),"",VLOOKUP(I37,Static!$AD$2:$AE$24,2,FALSE))</f>
        <v/>
      </c>
      <c r="K37" s="282"/>
      <c r="L37" s="302"/>
    </row>
    <row r="38" spans="1:12" customFormat="1">
      <c r="A38" s="302"/>
      <c r="B38" s="326"/>
      <c r="C38" s="327"/>
      <c r="D38" s="329"/>
      <c r="E38" s="327"/>
      <c r="F38" s="255" t="s">
        <v>367</v>
      </c>
      <c r="G38" s="223" t="str">
        <f>IF(ISNA(VLOOKUP(F38,Static!$I$15:$J$23,2,FALSE)),"",VLOOKUP(F38,Static!$I$15:$J$23,2,FALSE))</f>
        <v/>
      </c>
      <c r="H38" s="237" t="str">
        <f>IF(ISNA(VLOOKUP(F38,Static!$I$15:$K$23,3,FALSE)),"",VLOOKUP(F38,Static!$I$15:$K$23,3,FALSE))</f>
        <v/>
      </c>
      <c r="I38" s="257" t="s">
        <v>367</v>
      </c>
      <c r="J38" s="220" t="str">
        <f>IF(ISNA(VLOOKUP(I38,Static!$AD$2:$AE$24,2,FALSE)),"",VLOOKUP(I38,Static!$AD$2:$AE$24,2,FALSE))</f>
        <v/>
      </c>
      <c r="K38" s="282"/>
      <c r="L38" s="302"/>
    </row>
    <row r="39" spans="1:12" customFormat="1">
      <c r="A39" s="302"/>
      <c r="B39" s="326"/>
      <c r="C39" s="327"/>
      <c r="D39" s="329"/>
      <c r="E39" s="327"/>
      <c r="F39" s="255" t="s">
        <v>367</v>
      </c>
      <c r="G39" s="223" t="str">
        <f>IF(ISNA(VLOOKUP(F39,Static!$I$15:$J$23,2,FALSE)),"",VLOOKUP(F39,Static!$I$15:$J$23,2,FALSE))</f>
        <v/>
      </c>
      <c r="H39" s="237" t="str">
        <f>IF(ISNA(VLOOKUP(F39,Static!$I$15:$K$23,3,FALSE)),"",VLOOKUP(F39,Static!$I$15:$K$23,3,FALSE))</f>
        <v/>
      </c>
      <c r="I39" s="257" t="s">
        <v>367</v>
      </c>
      <c r="J39" s="220" t="str">
        <f>IF(ISNA(VLOOKUP(I39,Static!$AD$2:$AE$24,2,FALSE)),"",VLOOKUP(I39,Static!$AD$2:$AE$24,2,FALSE))</f>
        <v/>
      </c>
      <c r="K39" s="282"/>
      <c r="L39" s="302"/>
    </row>
    <row r="40" spans="1:12" customFormat="1">
      <c r="A40" s="302"/>
      <c r="B40" s="326"/>
      <c r="C40" s="327"/>
      <c r="D40" s="329"/>
      <c r="E40" s="327"/>
      <c r="F40" s="255" t="s">
        <v>367</v>
      </c>
      <c r="G40" s="223" t="str">
        <f>IF(ISNA(VLOOKUP(F40,Static!$I$15:$J$23,2,FALSE)),"",VLOOKUP(F40,Static!$I$15:$J$23,2,FALSE))</f>
        <v/>
      </c>
      <c r="H40" s="237" t="str">
        <f>IF(ISNA(VLOOKUP(F40,Static!$I$15:$K$23,3,FALSE)),"",VLOOKUP(F40,Static!$I$15:$K$23,3,FALSE))</f>
        <v/>
      </c>
      <c r="I40" s="257" t="s">
        <v>367</v>
      </c>
      <c r="J40" s="220" t="str">
        <f>IF(ISNA(VLOOKUP(I40,Static!$AD$2:$AE$24,2,FALSE)),"",VLOOKUP(I40,Static!$AD$2:$AE$24,2,FALSE))</f>
        <v/>
      </c>
      <c r="K40" s="282"/>
      <c r="L40" s="302"/>
    </row>
    <row r="41" spans="1:12" customFormat="1">
      <c r="A41" s="302"/>
      <c r="B41" s="326"/>
      <c r="C41" s="327"/>
      <c r="D41" s="329"/>
      <c r="E41" s="327"/>
      <c r="F41" s="255" t="s">
        <v>367</v>
      </c>
      <c r="G41" s="223" t="str">
        <f>IF(ISNA(VLOOKUP(F41,Static!$I$15:$J$23,2,FALSE)),"",VLOOKUP(F41,Static!$I$15:$J$23,2,FALSE))</f>
        <v/>
      </c>
      <c r="H41" s="237" t="str">
        <f>IF(ISNA(VLOOKUP(F41,Static!$I$15:$K$23,3,FALSE)),"",VLOOKUP(F41,Static!$I$15:$K$23,3,FALSE))</f>
        <v/>
      </c>
      <c r="I41" s="257" t="s">
        <v>367</v>
      </c>
      <c r="J41" s="220" t="str">
        <f>IF(ISNA(VLOOKUP(I41,Static!$AD$2:$AE$24,2,FALSE)),"",VLOOKUP(I41,Static!$AD$2:$AE$24,2,FALSE))</f>
        <v/>
      </c>
      <c r="K41" s="282"/>
      <c r="L41" s="302"/>
    </row>
    <row r="42" spans="1:12" customFormat="1">
      <c r="A42" s="302"/>
      <c r="B42" s="326"/>
      <c r="C42" s="327"/>
      <c r="D42" s="329"/>
      <c r="E42" s="327"/>
      <c r="F42" s="255" t="s">
        <v>367</v>
      </c>
      <c r="G42" s="223" t="str">
        <f>IF(ISNA(VLOOKUP(F42,Static!$I$15:$J$23,2,FALSE)),"",VLOOKUP(F42,Static!$I$15:$J$23,2,FALSE))</f>
        <v/>
      </c>
      <c r="H42" s="237" t="str">
        <f>IF(ISNA(VLOOKUP(F42,Static!$I$15:$K$23,3,FALSE)),"",VLOOKUP(F42,Static!$I$15:$K$23,3,FALSE))</f>
        <v/>
      </c>
      <c r="I42" s="257" t="s">
        <v>367</v>
      </c>
      <c r="J42" s="220" t="str">
        <f>IF(ISNA(VLOOKUP(I42,Static!$AD$2:$AE$24,2,FALSE)),"",VLOOKUP(I42,Static!$AD$2:$AE$24,2,FALSE))</f>
        <v/>
      </c>
      <c r="K42" s="282"/>
      <c r="L42" s="302"/>
    </row>
    <row r="43" spans="1:12" customFormat="1">
      <c r="A43" s="302"/>
      <c r="B43" s="326"/>
      <c r="C43" s="327"/>
      <c r="D43" s="329"/>
      <c r="E43" s="327"/>
      <c r="F43" s="255" t="s">
        <v>367</v>
      </c>
      <c r="G43" s="223" t="str">
        <f>IF(ISNA(VLOOKUP(F43,Static!$I$15:$J$23,2,FALSE)),"",VLOOKUP(F43,Static!$I$15:$J$23,2,FALSE))</f>
        <v/>
      </c>
      <c r="H43" s="237" t="str">
        <f>IF(ISNA(VLOOKUP(F43,Static!$I$15:$K$23,3,FALSE)),"",VLOOKUP(F43,Static!$I$15:$K$23,3,FALSE))</f>
        <v/>
      </c>
      <c r="I43" s="257" t="s">
        <v>367</v>
      </c>
      <c r="J43" s="220" t="str">
        <f>IF(ISNA(VLOOKUP(I43,Static!$AD$2:$AE$24,2,FALSE)),"",VLOOKUP(I43,Static!$AD$2:$AE$24,2,FALSE))</f>
        <v/>
      </c>
      <c r="K43" s="282"/>
      <c r="L43" s="302"/>
    </row>
    <row r="44" spans="1:12" customFormat="1">
      <c r="A44" s="302"/>
      <c r="B44" s="330"/>
      <c r="C44" s="332"/>
      <c r="D44" s="331"/>
      <c r="E44" s="332"/>
      <c r="F44" s="256" t="s">
        <v>367</v>
      </c>
      <c r="G44" s="250" t="str">
        <f>IF(ISNA(VLOOKUP(F44,Static!$I$15:$J$23,2,FALSE)),"",VLOOKUP(F44,Static!$I$15:$J$23,2,FALSE))</f>
        <v/>
      </c>
      <c r="H44" s="238" t="str">
        <f>IF(ISNA(VLOOKUP(F44,Static!$I$15:$K$23,3,FALSE)),"",VLOOKUP(F44,Static!$I$15:$K$23,3,FALSE))</f>
        <v/>
      </c>
      <c r="I44" s="258" t="s">
        <v>367</v>
      </c>
      <c r="J44" s="222" t="str">
        <f>IF(ISNA(VLOOKUP(I44,Static!$AD$2:$AE$24,2,FALSE)),"",VLOOKUP(I44,Static!$AD$2:$AE$24,2,FALSE))</f>
        <v/>
      </c>
      <c r="K44" s="283"/>
      <c r="L44" s="302"/>
    </row>
  </sheetData>
  <sheetProtection algorithmName="SHA-512" hashValue="WBZaGZN2L29lstkef6QYwcZqycCbUcsLqCoRVBSctbEynaFDKG2w/loys/YHvHhTlveblNHBSOZMDrxJpNL9PQ==" saltValue="MI5M5Xx/oA8tyDggHyxnow==" spinCount="100000" sheet="1" objects="1" scenarios="1"/>
  <dataConsolidate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Static!$I$14:$I$23</xm:f>
          </x14:formula1>
          <xm:sqref>F24:F44</xm:sqref>
        </x14:dataValidation>
        <x14:dataValidation type="list" allowBlank="1" showInputMessage="1" showErrorMessage="1">
          <x14:formula1>
            <xm:f>Static!$AD$1:$AD$24</xm:f>
          </x14:formula1>
          <xm:sqref>I24:I44</xm:sqref>
        </x14:dataValidation>
        <x14:dataValidation type="list" allowBlank="1" showInputMessage="1" showErrorMessage="1">
          <x14:formula1>
            <xm:f>Static!$AJ$1:$AJ$3</xm:f>
          </x14:formula1>
          <xm:sqref>H6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AY137"/>
  <sheetViews>
    <sheetView showGridLines="0" topLeftCell="D1" zoomScale="90" zoomScaleNormal="90" workbookViewId="0">
      <selection activeCell="A50" sqref="A50"/>
    </sheetView>
  </sheetViews>
  <sheetFormatPr defaultRowHeight="12"/>
  <cols>
    <col min="1" max="1" width="2.7109375" style="28" customWidth="1"/>
    <col min="2" max="2" width="27" style="95" customWidth="1"/>
    <col min="3" max="3" width="25.28515625" style="94" customWidth="1"/>
    <col min="4" max="4" width="34" style="94" customWidth="1"/>
    <col min="5" max="5" width="3.28515625" style="94" customWidth="1"/>
    <col min="6" max="6" width="18.85546875" style="94" customWidth="1"/>
    <col min="7" max="7" width="14.85546875" style="94" customWidth="1"/>
    <col min="8" max="8" width="28.28515625" style="94" customWidth="1"/>
    <col min="9" max="9" width="12.7109375" style="93" customWidth="1"/>
    <col min="10" max="10" width="17.7109375" style="94" customWidth="1"/>
    <col min="11" max="11" width="10.5703125" style="94" customWidth="1"/>
    <col min="12" max="12" width="13.5703125" style="94" customWidth="1"/>
    <col min="13" max="13" width="17.28515625" style="93" customWidth="1"/>
    <col min="14" max="14" width="14.42578125" style="94" customWidth="1"/>
    <col min="15" max="15" width="19.140625" style="94" customWidth="1"/>
    <col min="16" max="16" width="14.28515625" style="94" customWidth="1"/>
    <col min="17" max="17" width="12" style="93" customWidth="1"/>
    <col min="18" max="18" width="14.85546875" style="94" customWidth="1"/>
    <col min="19" max="19" width="14.5703125" style="94" customWidth="1"/>
    <col min="20" max="20" width="12.28515625" style="94" customWidth="1"/>
    <col min="21" max="21" width="12" style="93" bestFit="1" customWidth="1"/>
    <col min="22" max="22" width="12.28515625" style="94" customWidth="1"/>
    <col min="23" max="23" width="14.7109375" style="94" customWidth="1"/>
    <col min="24" max="24" width="11.28515625" style="94" customWidth="1"/>
    <col min="25" max="25" width="14.5703125" style="93" customWidth="1"/>
    <col min="26" max="27" width="14.42578125" style="94" customWidth="1"/>
    <col min="28" max="30" width="14.42578125" style="107" customWidth="1"/>
    <col min="31" max="51" width="9.140625" style="107"/>
    <col min="52" max="208" width="9.140625" style="28"/>
    <col min="209" max="209" width="3.7109375" style="28" customWidth="1"/>
    <col min="210" max="210" width="11.140625" style="28" customWidth="1"/>
    <col min="211" max="211" width="14.5703125" style="28" customWidth="1"/>
    <col min="212" max="212" width="13.7109375" style="28" customWidth="1"/>
    <col min="213" max="213" width="6.42578125" style="28" customWidth="1"/>
    <col min="214" max="214" width="13.42578125" style="28" customWidth="1"/>
    <col min="215" max="215" width="14.42578125" style="28" customWidth="1"/>
    <col min="216" max="216" width="11.28515625" style="28" customWidth="1"/>
    <col min="217" max="217" width="19.5703125" style="28" customWidth="1"/>
    <col min="218" max="218" width="24" style="28" customWidth="1"/>
    <col min="219" max="219" width="15.42578125" style="28" customWidth="1"/>
    <col min="220" max="220" width="23.140625" style="28" customWidth="1"/>
    <col min="221" max="221" width="13.42578125" style="28" customWidth="1"/>
    <col min="222" max="222" width="24.28515625" style="28" customWidth="1"/>
    <col min="223" max="223" width="20.85546875" style="28" customWidth="1"/>
    <col min="224" max="224" width="27.42578125" style="28" customWidth="1"/>
    <col min="225" max="226" width="24.28515625" style="28" customWidth="1"/>
    <col min="227" max="227" width="28.7109375" style="28" bestFit="1" customWidth="1"/>
    <col min="228" max="464" width="9.140625" style="28"/>
    <col min="465" max="465" width="3.7109375" style="28" customWidth="1"/>
    <col min="466" max="466" width="11.140625" style="28" customWidth="1"/>
    <col min="467" max="467" width="14.5703125" style="28" customWidth="1"/>
    <col min="468" max="468" width="13.7109375" style="28" customWidth="1"/>
    <col min="469" max="469" width="6.42578125" style="28" customWidth="1"/>
    <col min="470" max="470" width="13.42578125" style="28" customWidth="1"/>
    <col min="471" max="471" width="14.42578125" style="28" customWidth="1"/>
    <col min="472" max="472" width="11.28515625" style="28" customWidth="1"/>
    <col min="473" max="473" width="19.5703125" style="28" customWidth="1"/>
    <col min="474" max="474" width="24" style="28" customWidth="1"/>
    <col min="475" max="475" width="15.42578125" style="28" customWidth="1"/>
    <col min="476" max="476" width="23.140625" style="28" customWidth="1"/>
    <col min="477" max="477" width="13.42578125" style="28" customWidth="1"/>
    <col min="478" max="478" width="24.28515625" style="28" customWidth="1"/>
    <col min="479" max="479" width="20.85546875" style="28" customWidth="1"/>
    <col min="480" max="480" width="27.42578125" style="28" customWidth="1"/>
    <col min="481" max="482" width="24.28515625" style="28" customWidth="1"/>
    <col min="483" max="483" width="28.7109375" style="28" bestFit="1" customWidth="1"/>
    <col min="484" max="720" width="9.140625" style="28"/>
    <col min="721" max="721" width="3.7109375" style="28" customWidth="1"/>
    <col min="722" max="722" width="11.140625" style="28" customWidth="1"/>
    <col min="723" max="723" width="14.5703125" style="28" customWidth="1"/>
    <col min="724" max="724" width="13.7109375" style="28" customWidth="1"/>
    <col min="725" max="725" width="6.42578125" style="28" customWidth="1"/>
    <col min="726" max="726" width="13.42578125" style="28" customWidth="1"/>
    <col min="727" max="727" width="14.42578125" style="28" customWidth="1"/>
    <col min="728" max="728" width="11.28515625" style="28" customWidth="1"/>
    <col min="729" max="729" width="19.5703125" style="28" customWidth="1"/>
    <col min="730" max="730" width="24" style="28" customWidth="1"/>
    <col min="731" max="731" width="15.42578125" style="28" customWidth="1"/>
    <col min="732" max="732" width="23.140625" style="28" customWidth="1"/>
    <col min="733" max="733" width="13.42578125" style="28" customWidth="1"/>
    <col min="734" max="734" width="24.28515625" style="28" customWidth="1"/>
    <col min="735" max="735" width="20.85546875" style="28" customWidth="1"/>
    <col min="736" max="736" width="27.42578125" style="28" customWidth="1"/>
    <col min="737" max="738" width="24.28515625" style="28" customWidth="1"/>
    <col min="739" max="739" width="28.7109375" style="28" bestFit="1" customWidth="1"/>
    <col min="740" max="976" width="9.140625" style="28"/>
    <col min="977" max="977" width="3.7109375" style="28" customWidth="1"/>
    <col min="978" max="978" width="11.140625" style="28" customWidth="1"/>
    <col min="979" max="979" width="14.5703125" style="28" customWidth="1"/>
    <col min="980" max="980" width="13.7109375" style="28" customWidth="1"/>
    <col min="981" max="981" width="6.42578125" style="28" customWidth="1"/>
    <col min="982" max="982" width="13.42578125" style="28" customWidth="1"/>
    <col min="983" max="983" width="14.42578125" style="28" customWidth="1"/>
    <col min="984" max="984" width="11.28515625" style="28" customWidth="1"/>
    <col min="985" max="985" width="19.5703125" style="28" customWidth="1"/>
    <col min="986" max="986" width="24" style="28" customWidth="1"/>
    <col min="987" max="987" width="15.42578125" style="28" customWidth="1"/>
    <col min="988" max="988" width="23.140625" style="28" customWidth="1"/>
    <col min="989" max="989" width="13.42578125" style="28" customWidth="1"/>
    <col min="990" max="990" width="24.28515625" style="28" customWidth="1"/>
    <col min="991" max="991" width="20.85546875" style="28" customWidth="1"/>
    <col min="992" max="992" width="27.42578125" style="28" customWidth="1"/>
    <col min="993" max="994" width="24.28515625" style="28" customWidth="1"/>
    <col min="995" max="995" width="28.7109375" style="28" bestFit="1" customWidth="1"/>
    <col min="996" max="1232" width="9.140625" style="28"/>
    <col min="1233" max="1233" width="3.7109375" style="28" customWidth="1"/>
    <col min="1234" max="1234" width="11.140625" style="28" customWidth="1"/>
    <col min="1235" max="1235" width="14.5703125" style="28" customWidth="1"/>
    <col min="1236" max="1236" width="13.7109375" style="28" customWidth="1"/>
    <col min="1237" max="1237" width="6.42578125" style="28" customWidth="1"/>
    <col min="1238" max="1238" width="13.42578125" style="28" customWidth="1"/>
    <col min="1239" max="1239" width="14.42578125" style="28" customWidth="1"/>
    <col min="1240" max="1240" width="11.28515625" style="28" customWidth="1"/>
    <col min="1241" max="1241" width="19.5703125" style="28" customWidth="1"/>
    <col min="1242" max="1242" width="24" style="28" customWidth="1"/>
    <col min="1243" max="1243" width="15.42578125" style="28" customWidth="1"/>
    <col min="1244" max="1244" width="23.140625" style="28" customWidth="1"/>
    <col min="1245" max="1245" width="13.42578125" style="28" customWidth="1"/>
    <col min="1246" max="1246" width="24.28515625" style="28" customWidth="1"/>
    <col min="1247" max="1247" width="20.85546875" style="28" customWidth="1"/>
    <col min="1248" max="1248" width="27.42578125" style="28" customWidth="1"/>
    <col min="1249" max="1250" width="24.28515625" style="28" customWidth="1"/>
    <col min="1251" max="1251" width="28.7109375" style="28" bestFit="1" customWidth="1"/>
    <col min="1252" max="1488" width="9.140625" style="28"/>
    <col min="1489" max="1489" width="3.7109375" style="28" customWidth="1"/>
    <col min="1490" max="1490" width="11.140625" style="28" customWidth="1"/>
    <col min="1491" max="1491" width="14.5703125" style="28" customWidth="1"/>
    <col min="1492" max="1492" width="13.7109375" style="28" customWidth="1"/>
    <col min="1493" max="1493" width="6.42578125" style="28" customWidth="1"/>
    <col min="1494" max="1494" width="13.42578125" style="28" customWidth="1"/>
    <col min="1495" max="1495" width="14.42578125" style="28" customWidth="1"/>
    <col min="1496" max="1496" width="11.28515625" style="28" customWidth="1"/>
    <col min="1497" max="1497" width="19.5703125" style="28" customWidth="1"/>
    <col min="1498" max="1498" width="24" style="28" customWidth="1"/>
    <col min="1499" max="1499" width="15.42578125" style="28" customWidth="1"/>
    <col min="1500" max="1500" width="23.140625" style="28" customWidth="1"/>
    <col min="1501" max="1501" width="13.42578125" style="28" customWidth="1"/>
    <col min="1502" max="1502" width="24.28515625" style="28" customWidth="1"/>
    <col min="1503" max="1503" width="20.85546875" style="28" customWidth="1"/>
    <col min="1504" max="1504" width="27.42578125" style="28" customWidth="1"/>
    <col min="1505" max="1506" width="24.28515625" style="28" customWidth="1"/>
    <col min="1507" max="1507" width="28.7109375" style="28" bestFit="1" customWidth="1"/>
    <col min="1508" max="1744" width="9.140625" style="28"/>
    <col min="1745" max="1745" width="3.7109375" style="28" customWidth="1"/>
    <col min="1746" max="1746" width="11.140625" style="28" customWidth="1"/>
    <col min="1747" max="1747" width="14.5703125" style="28" customWidth="1"/>
    <col min="1748" max="1748" width="13.7109375" style="28" customWidth="1"/>
    <col min="1749" max="1749" width="6.42578125" style="28" customWidth="1"/>
    <col min="1750" max="1750" width="13.42578125" style="28" customWidth="1"/>
    <col min="1751" max="1751" width="14.42578125" style="28" customWidth="1"/>
    <col min="1752" max="1752" width="11.28515625" style="28" customWidth="1"/>
    <col min="1753" max="1753" width="19.5703125" style="28" customWidth="1"/>
    <col min="1754" max="1754" width="24" style="28" customWidth="1"/>
    <col min="1755" max="1755" width="15.42578125" style="28" customWidth="1"/>
    <col min="1756" max="1756" width="23.140625" style="28" customWidth="1"/>
    <col min="1757" max="1757" width="13.42578125" style="28" customWidth="1"/>
    <col min="1758" max="1758" width="24.28515625" style="28" customWidth="1"/>
    <col min="1759" max="1759" width="20.85546875" style="28" customWidth="1"/>
    <col min="1760" max="1760" width="27.42578125" style="28" customWidth="1"/>
    <col min="1761" max="1762" width="24.28515625" style="28" customWidth="1"/>
    <col min="1763" max="1763" width="28.7109375" style="28" bestFit="1" customWidth="1"/>
    <col min="1764" max="2000" width="9.140625" style="28"/>
    <col min="2001" max="2001" width="3.7109375" style="28" customWidth="1"/>
    <col min="2002" max="2002" width="11.140625" style="28" customWidth="1"/>
    <col min="2003" max="2003" width="14.5703125" style="28" customWidth="1"/>
    <col min="2004" max="2004" width="13.7109375" style="28" customWidth="1"/>
    <col min="2005" max="2005" width="6.42578125" style="28" customWidth="1"/>
    <col min="2006" max="2006" width="13.42578125" style="28" customWidth="1"/>
    <col min="2007" max="2007" width="14.42578125" style="28" customWidth="1"/>
    <col min="2008" max="2008" width="11.28515625" style="28" customWidth="1"/>
    <col min="2009" max="2009" width="19.5703125" style="28" customWidth="1"/>
    <col min="2010" max="2010" width="24" style="28" customWidth="1"/>
    <col min="2011" max="2011" width="15.42578125" style="28" customWidth="1"/>
    <col min="2012" max="2012" width="23.140625" style="28" customWidth="1"/>
    <col min="2013" max="2013" width="13.42578125" style="28" customWidth="1"/>
    <col min="2014" max="2014" width="24.28515625" style="28" customWidth="1"/>
    <col min="2015" max="2015" width="20.85546875" style="28" customWidth="1"/>
    <col min="2016" max="2016" width="27.42578125" style="28" customWidth="1"/>
    <col min="2017" max="2018" width="24.28515625" style="28" customWidth="1"/>
    <col min="2019" max="2019" width="28.7109375" style="28" bestFit="1" customWidth="1"/>
    <col min="2020" max="2256" width="9.140625" style="28"/>
    <col min="2257" max="2257" width="3.7109375" style="28" customWidth="1"/>
    <col min="2258" max="2258" width="11.140625" style="28" customWidth="1"/>
    <col min="2259" max="2259" width="14.5703125" style="28" customWidth="1"/>
    <col min="2260" max="2260" width="13.7109375" style="28" customWidth="1"/>
    <col min="2261" max="2261" width="6.42578125" style="28" customWidth="1"/>
    <col min="2262" max="2262" width="13.42578125" style="28" customWidth="1"/>
    <col min="2263" max="2263" width="14.42578125" style="28" customWidth="1"/>
    <col min="2264" max="2264" width="11.28515625" style="28" customWidth="1"/>
    <col min="2265" max="2265" width="19.5703125" style="28" customWidth="1"/>
    <col min="2266" max="2266" width="24" style="28" customWidth="1"/>
    <col min="2267" max="2267" width="15.42578125" style="28" customWidth="1"/>
    <col min="2268" max="2268" width="23.140625" style="28" customWidth="1"/>
    <col min="2269" max="2269" width="13.42578125" style="28" customWidth="1"/>
    <col min="2270" max="2270" width="24.28515625" style="28" customWidth="1"/>
    <col min="2271" max="2271" width="20.85546875" style="28" customWidth="1"/>
    <col min="2272" max="2272" width="27.42578125" style="28" customWidth="1"/>
    <col min="2273" max="2274" width="24.28515625" style="28" customWidth="1"/>
    <col min="2275" max="2275" width="28.7109375" style="28" bestFit="1" customWidth="1"/>
    <col min="2276" max="2512" width="9.140625" style="28"/>
    <col min="2513" max="2513" width="3.7109375" style="28" customWidth="1"/>
    <col min="2514" max="2514" width="11.140625" style="28" customWidth="1"/>
    <col min="2515" max="2515" width="14.5703125" style="28" customWidth="1"/>
    <col min="2516" max="2516" width="13.7109375" style="28" customWidth="1"/>
    <col min="2517" max="2517" width="6.42578125" style="28" customWidth="1"/>
    <col min="2518" max="2518" width="13.42578125" style="28" customWidth="1"/>
    <col min="2519" max="2519" width="14.42578125" style="28" customWidth="1"/>
    <col min="2520" max="2520" width="11.28515625" style="28" customWidth="1"/>
    <col min="2521" max="2521" width="19.5703125" style="28" customWidth="1"/>
    <col min="2522" max="2522" width="24" style="28" customWidth="1"/>
    <col min="2523" max="2523" width="15.42578125" style="28" customWidth="1"/>
    <col min="2524" max="2524" width="23.140625" style="28" customWidth="1"/>
    <col min="2525" max="2525" width="13.42578125" style="28" customWidth="1"/>
    <col min="2526" max="2526" width="24.28515625" style="28" customWidth="1"/>
    <col min="2527" max="2527" width="20.85546875" style="28" customWidth="1"/>
    <col min="2528" max="2528" width="27.42578125" style="28" customWidth="1"/>
    <col min="2529" max="2530" width="24.28515625" style="28" customWidth="1"/>
    <col min="2531" max="2531" width="28.7109375" style="28" bestFit="1" customWidth="1"/>
    <col min="2532" max="2768" width="9.140625" style="28"/>
    <col min="2769" max="2769" width="3.7109375" style="28" customWidth="1"/>
    <col min="2770" max="2770" width="11.140625" style="28" customWidth="1"/>
    <col min="2771" max="2771" width="14.5703125" style="28" customWidth="1"/>
    <col min="2772" max="2772" width="13.7109375" style="28" customWidth="1"/>
    <col min="2773" max="2773" width="6.42578125" style="28" customWidth="1"/>
    <col min="2774" max="2774" width="13.42578125" style="28" customWidth="1"/>
    <col min="2775" max="2775" width="14.42578125" style="28" customWidth="1"/>
    <col min="2776" max="2776" width="11.28515625" style="28" customWidth="1"/>
    <col min="2777" max="2777" width="19.5703125" style="28" customWidth="1"/>
    <col min="2778" max="2778" width="24" style="28" customWidth="1"/>
    <col min="2779" max="2779" width="15.42578125" style="28" customWidth="1"/>
    <col min="2780" max="2780" width="23.140625" style="28" customWidth="1"/>
    <col min="2781" max="2781" width="13.42578125" style="28" customWidth="1"/>
    <col min="2782" max="2782" width="24.28515625" style="28" customWidth="1"/>
    <col min="2783" max="2783" width="20.85546875" style="28" customWidth="1"/>
    <col min="2784" max="2784" width="27.42578125" style="28" customWidth="1"/>
    <col min="2785" max="2786" width="24.28515625" style="28" customWidth="1"/>
    <col min="2787" max="2787" width="28.7109375" style="28" bestFit="1" customWidth="1"/>
    <col min="2788" max="3024" width="9.140625" style="28"/>
    <col min="3025" max="3025" width="3.7109375" style="28" customWidth="1"/>
    <col min="3026" max="3026" width="11.140625" style="28" customWidth="1"/>
    <col min="3027" max="3027" width="14.5703125" style="28" customWidth="1"/>
    <col min="3028" max="3028" width="13.7109375" style="28" customWidth="1"/>
    <col min="3029" max="3029" width="6.42578125" style="28" customWidth="1"/>
    <col min="3030" max="3030" width="13.42578125" style="28" customWidth="1"/>
    <col min="3031" max="3031" width="14.42578125" style="28" customWidth="1"/>
    <col min="3032" max="3032" width="11.28515625" style="28" customWidth="1"/>
    <col min="3033" max="3033" width="19.5703125" style="28" customWidth="1"/>
    <col min="3034" max="3034" width="24" style="28" customWidth="1"/>
    <col min="3035" max="3035" width="15.42578125" style="28" customWidth="1"/>
    <col min="3036" max="3036" width="23.140625" style="28" customWidth="1"/>
    <col min="3037" max="3037" width="13.42578125" style="28" customWidth="1"/>
    <col min="3038" max="3038" width="24.28515625" style="28" customWidth="1"/>
    <col min="3039" max="3039" width="20.85546875" style="28" customWidth="1"/>
    <col min="3040" max="3040" width="27.42578125" style="28" customWidth="1"/>
    <col min="3041" max="3042" width="24.28515625" style="28" customWidth="1"/>
    <col min="3043" max="3043" width="28.7109375" style="28" bestFit="1" customWidth="1"/>
    <col min="3044" max="3280" width="9.140625" style="28"/>
    <col min="3281" max="3281" width="3.7109375" style="28" customWidth="1"/>
    <col min="3282" max="3282" width="11.140625" style="28" customWidth="1"/>
    <col min="3283" max="3283" width="14.5703125" style="28" customWidth="1"/>
    <col min="3284" max="3284" width="13.7109375" style="28" customWidth="1"/>
    <col min="3285" max="3285" width="6.42578125" style="28" customWidth="1"/>
    <col min="3286" max="3286" width="13.42578125" style="28" customWidth="1"/>
    <col min="3287" max="3287" width="14.42578125" style="28" customWidth="1"/>
    <col min="3288" max="3288" width="11.28515625" style="28" customWidth="1"/>
    <col min="3289" max="3289" width="19.5703125" style="28" customWidth="1"/>
    <col min="3290" max="3290" width="24" style="28" customWidth="1"/>
    <col min="3291" max="3291" width="15.42578125" style="28" customWidth="1"/>
    <col min="3292" max="3292" width="23.140625" style="28" customWidth="1"/>
    <col min="3293" max="3293" width="13.42578125" style="28" customWidth="1"/>
    <col min="3294" max="3294" width="24.28515625" style="28" customWidth="1"/>
    <col min="3295" max="3295" width="20.85546875" style="28" customWidth="1"/>
    <col min="3296" max="3296" width="27.42578125" style="28" customWidth="1"/>
    <col min="3297" max="3298" width="24.28515625" style="28" customWidth="1"/>
    <col min="3299" max="3299" width="28.7109375" style="28" bestFit="1" customWidth="1"/>
    <col min="3300" max="3536" width="9.140625" style="28"/>
    <col min="3537" max="3537" width="3.7109375" style="28" customWidth="1"/>
    <col min="3538" max="3538" width="11.140625" style="28" customWidth="1"/>
    <col min="3539" max="3539" width="14.5703125" style="28" customWidth="1"/>
    <col min="3540" max="3540" width="13.7109375" style="28" customWidth="1"/>
    <col min="3541" max="3541" width="6.42578125" style="28" customWidth="1"/>
    <col min="3542" max="3542" width="13.42578125" style="28" customWidth="1"/>
    <col min="3543" max="3543" width="14.42578125" style="28" customWidth="1"/>
    <col min="3544" max="3544" width="11.28515625" style="28" customWidth="1"/>
    <col min="3545" max="3545" width="19.5703125" style="28" customWidth="1"/>
    <col min="3546" max="3546" width="24" style="28" customWidth="1"/>
    <col min="3547" max="3547" width="15.42578125" style="28" customWidth="1"/>
    <col min="3548" max="3548" width="23.140625" style="28" customWidth="1"/>
    <col min="3549" max="3549" width="13.42578125" style="28" customWidth="1"/>
    <col min="3550" max="3550" width="24.28515625" style="28" customWidth="1"/>
    <col min="3551" max="3551" width="20.85546875" style="28" customWidth="1"/>
    <col min="3552" max="3552" width="27.42578125" style="28" customWidth="1"/>
    <col min="3553" max="3554" width="24.28515625" style="28" customWidth="1"/>
    <col min="3555" max="3555" width="28.7109375" style="28" bestFit="1" customWidth="1"/>
    <col min="3556" max="3792" width="9.140625" style="28"/>
    <col min="3793" max="3793" width="3.7109375" style="28" customWidth="1"/>
    <col min="3794" max="3794" width="11.140625" style="28" customWidth="1"/>
    <col min="3795" max="3795" width="14.5703125" style="28" customWidth="1"/>
    <col min="3796" max="3796" width="13.7109375" style="28" customWidth="1"/>
    <col min="3797" max="3797" width="6.42578125" style="28" customWidth="1"/>
    <col min="3798" max="3798" width="13.42578125" style="28" customWidth="1"/>
    <col min="3799" max="3799" width="14.42578125" style="28" customWidth="1"/>
    <col min="3800" max="3800" width="11.28515625" style="28" customWidth="1"/>
    <col min="3801" max="3801" width="19.5703125" style="28" customWidth="1"/>
    <col min="3802" max="3802" width="24" style="28" customWidth="1"/>
    <col min="3803" max="3803" width="15.42578125" style="28" customWidth="1"/>
    <col min="3804" max="3804" width="23.140625" style="28" customWidth="1"/>
    <col min="3805" max="3805" width="13.42578125" style="28" customWidth="1"/>
    <col min="3806" max="3806" width="24.28515625" style="28" customWidth="1"/>
    <col min="3807" max="3807" width="20.85546875" style="28" customWidth="1"/>
    <col min="3808" max="3808" width="27.42578125" style="28" customWidth="1"/>
    <col min="3809" max="3810" width="24.28515625" style="28" customWidth="1"/>
    <col min="3811" max="3811" width="28.7109375" style="28" bestFit="1" customWidth="1"/>
    <col min="3812" max="4048" width="9.140625" style="28"/>
    <col min="4049" max="4049" width="3.7109375" style="28" customWidth="1"/>
    <col min="4050" max="4050" width="11.140625" style="28" customWidth="1"/>
    <col min="4051" max="4051" width="14.5703125" style="28" customWidth="1"/>
    <col min="4052" max="4052" width="13.7109375" style="28" customWidth="1"/>
    <col min="4053" max="4053" width="6.42578125" style="28" customWidth="1"/>
    <col min="4054" max="4054" width="13.42578125" style="28" customWidth="1"/>
    <col min="4055" max="4055" width="14.42578125" style="28" customWidth="1"/>
    <col min="4056" max="4056" width="11.28515625" style="28" customWidth="1"/>
    <col min="4057" max="4057" width="19.5703125" style="28" customWidth="1"/>
    <col min="4058" max="4058" width="24" style="28" customWidth="1"/>
    <col min="4059" max="4059" width="15.42578125" style="28" customWidth="1"/>
    <col min="4060" max="4060" width="23.140625" style="28" customWidth="1"/>
    <col min="4061" max="4061" width="13.42578125" style="28" customWidth="1"/>
    <col min="4062" max="4062" width="24.28515625" style="28" customWidth="1"/>
    <col min="4063" max="4063" width="20.85546875" style="28" customWidth="1"/>
    <col min="4064" max="4064" width="27.42578125" style="28" customWidth="1"/>
    <col min="4065" max="4066" width="24.28515625" style="28" customWidth="1"/>
    <col min="4067" max="4067" width="28.7109375" style="28" bestFit="1" customWidth="1"/>
    <col min="4068" max="4304" width="9.140625" style="28"/>
    <col min="4305" max="4305" width="3.7109375" style="28" customWidth="1"/>
    <col min="4306" max="4306" width="11.140625" style="28" customWidth="1"/>
    <col min="4307" max="4307" width="14.5703125" style="28" customWidth="1"/>
    <col min="4308" max="4308" width="13.7109375" style="28" customWidth="1"/>
    <col min="4309" max="4309" width="6.42578125" style="28" customWidth="1"/>
    <col min="4310" max="4310" width="13.42578125" style="28" customWidth="1"/>
    <col min="4311" max="4311" width="14.42578125" style="28" customWidth="1"/>
    <col min="4312" max="4312" width="11.28515625" style="28" customWidth="1"/>
    <col min="4313" max="4313" width="19.5703125" style="28" customWidth="1"/>
    <col min="4314" max="4314" width="24" style="28" customWidth="1"/>
    <col min="4315" max="4315" width="15.42578125" style="28" customWidth="1"/>
    <col min="4316" max="4316" width="23.140625" style="28" customWidth="1"/>
    <col min="4317" max="4317" width="13.42578125" style="28" customWidth="1"/>
    <col min="4318" max="4318" width="24.28515625" style="28" customWidth="1"/>
    <col min="4319" max="4319" width="20.85546875" style="28" customWidth="1"/>
    <col min="4320" max="4320" width="27.42578125" style="28" customWidth="1"/>
    <col min="4321" max="4322" width="24.28515625" style="28" customWidth="1"/>
    <col min="4323" max="4323" width="28.7109375" style="28" bestFit="1" customWidth="1"/>
    <col min="4324" max="4560" width="9.140625" style="28"/>
    <col min="4561" max="4561" width="3.7109375" style="28" customWidth="1"/>
    <col min="4562" max="4562" width="11.140625" style="28" customWidth="1"/>
    <col min="4563" max="4563" width="14.5703125" style="28" customWidth="1"/>
    <col min="4564" max="4564" width="13.7109375" style="28" customWidth="1"/>
    <col min="4565" max="4565" width="6.42578125" style="28" customWidth="1"/>
    <col min="4566" max="4566" width="13.42578125" style="28" customWidth="1"/>
    <col min="4567" max="4567" width="14.42578125" style="28" customWidth="1"/>
    <col min="4568" max="4568" width="11.28515625" style="28" customWidth="1"/>
    <col min="4569" max="4569" width="19.5703125" style="28" customWidth="1"/>
    <col min="4570" max="4570" width="24" style="28" customWidth="1"/>
    <col min="4571" max="4571" width="15.42578125" style="28" customWidth="1"/>
    <col min="4572" max="4572" width="23.140625" style="28" customWidth="1"/>
    <col min="4573" max="4573" width="13.42578125" style="28" customWidth="1"/>
    <col min="4574" max="4574" width="24.28515625" style="28" customWidth="1"/>
    <col min="4575" max="4575" width="20.85546875" style="28" customWidth="1"/>
    <col min="4576" max="4576" width="27.42578125" style="28" customWidth="1"/>
    <col min="4577" max="4578" width="24.28515625" style="28" customWidth="1"/>
    <col min="4579" max="4579" width="28.7109375" style="28" bestFit="1" customWidth="1"/>
    <col min="4580" max="4816" width="9.140625" style="28"/>
    <col min="4817" max="4817" width="3.7109375" style="28" customWidth="1"/>
    <col min="4818" max="4818" width="11.140625" style="28" customWidth="1"/>
    <col min="4819" max="4819" width="14.5703125" style="28" customWidth="1"/>
    <col min="4820" max="4820" width="13.7109375" style="28" customWidth="1"/>
    <col min="4821" max="4821" width="6.42578125" style="28" customWidth="1"/>
    <col min="4822" max="4822" width="13.42578125" style="28" customWidth="1"/>
    <col min="4823" max="4823" width="14.42578125" style="28" customWidth="1"/>
    <col min="4824" max="4824" width="11.28515625" style="28" customWidth="1"/>
    <col min="4825" max="4825" width="19.5703125" style="28" customWidth="1"/>
    <col min="4826" max="4826" width="24" style="28" customWidth="1"/>
    <col min="4827" max="4827" width="15.42578125" style="28" customWidth="1"/>
    <col min="4828" max="4828" width="23.140625" style="28" customWidth="1"/>
    <col min="4829" max="4829" width="13.42578125" style="28" customWidth="1"/>
    <col min="4830" max="4830" width="24.28515625" style="28" customWidth="1"/>
    <col min="4831" max="4831" width="20.85546875" style="28" customWidth="1"/>
    <col min="4832" max="4832" width="27.42578125" style="28" customWidth="1"/>
    <col min="4833" max="4834" width="24.28515625" style="28" customWidth="1"/>
    <col min="4835" max="4835" width="28.7109375" style="28" bestFit="1" customWidth="1"/>
    <col min="4836" max="5072" width="9.140625" style="28"/>
    <col min="5073" max="5073" width="3.7109375" style="28" customWidth="1"/>
    <col min="5074" max="5074" width="11.140625" style="28" customWidth="1"/>
    <col min="5075" max="5075" width="14.5703125" style="28" customWidth="1"/>
    <col min="5076" max="5076" width="13.7109375" style="28" customWidth="1"/>
    <col min="5077" max="5077" width="6.42578125" style="28" customWidth="1"/>
    <col min="5078" max="5078" width="13.42578125" style="28" customWidth="1"/>
    <col min="5079" max="5079" width="14.42578125" style="28" customWidth="1"/>
    <col min="5080" max="5080" width="11.28515625" style="28" customWidth="1"/>
    <col min="5081" max="5081" width="19.5703125" style="28" customWidth="1"/>
    <col min="5082" max="5082" width="24" style="28" customWidth="1"/>
    <col min="5083" max="5083" width="15.42578125" style="28" customWidth="1"/>
    <col min="5084" max="5084" width="23.140625" style="28" customWidth="1"/>
    <col min="5085" max="5085" width="13.42578125" style="28" customWidth="1"/>
    <col min="5086" max="5086" width="24.28515625" style="28" customWidth="1"/>
    <col min="5087" max="5087" width="20.85546875" style="28" customWidth="1"/>
    <col min="5088" max="5088" width="27.42578125" style="28" customWidth="1"/>
    <col min="5089" max="5090" width="24.28515625" style="28" customWidth="1"/>
    <col min="5091" max="5091" width="28.7109375" style="28" bestFit="1" customWidth="1"/>
    <col min="5092" max="5328" width="9.140625" style="28"/>
    <col min="5329" max="5329" width="3.7109375" style="28" customWidth="1"/>
    <col min="5330" max="5330" width="11.140625" style="28" customWidth="1"/>
    <col min="5331" max="5331" width="14.5703125" style="28" customWidth="1"/>
    <col min="5332" max="5332" width="13.7109375" style="28" customWidth="1"/>
    <col min="5333" max="5333" width="6.42578125" style="28" customWidth="1"/>
    <col min="5334" max="5334" width="13.42578125" style="28" customWidth="1"/>
    <col min="5335" max="5335" width="14.42578125" style="28" customWidth="1"/>
    <col min="5336" max="5336" width="11.28515625" style="28" customWidth="1"/>
    <col min="5337" max="5337" width="19.5703125" style="28" customWidth="1"/>
    <col min="5338" max="5338" width="24" style="28" customWidth="1"/>
    <col min="5339" max="5339" width="15.42578125" style="28" customWidth="1"/>
    <col min="5340" max="5340" width="23.140625" style="28" customWidth="1"/>
    <col min="5341" max="5341" width="13.42578125" style="28" customWidth="1"/>
    <col min="5342" max="5342" width="24.28515625" style="28" customWidth="1"/>
    <col min="5343" max="5343" width="20.85546875" style="28" customWidth="1"/>
    <col min="5344" max="5344" width="27.42578125" style="28" customWidth="1"/>
    <col min="5345" max="5346" width="24.28515625" style="28" customWidth="1"/>
    <col min="5347" max="5347" width="28.7109375" style="28" bestFit="1" customWidth="1"/>
    <col min="5348" max="5584" width="9.140625" style="28"/>
    <col min="5585" max="5585" width="3.7109375" style="28" customWidth="1"/>
    <col min="5586" max="5586" width="11.140625" style="28" customWidth="1"/>
    <col min="5587" max="5587" width="14.5703125" style="28" customWidth="1"/>
    <col min="5588" max="5588" width="13.7109375" style="28" customWidth="1"/>
    <col min="5589" max="5589" width="6.42578125" style="28" customWidth="1"/>
    <col min="5590" max="5590" width="13.42578125" style="28" customWidth="1"/>
    <col min="5591" max="5591" width="14.42578125" style="28" customWidth="1"/>
    <col min="5592" max="5592" width="11.28515625" style="28" customWidth="1"/>
    <col min="5593" max="5593" width="19.5703125" style="28" customWidth="1"/>
    <col min="5594" max="5594" width="24" style="28" customWidth="1"/>
    <col min="5595" max="5595" width="15.42578125" style="28" customWidth="1"/>
    <col min="5596" max="5596" width="23.140625" style="28" customWidth="1"/>
    <col min="5597" max="5597" width="13.42578125" style="28" customWidth="1"/>
    <col min="5598" max="5598" width="24.28515625" style="28" customWidth="1"/>
    <col min="5599" max="5599" width="20.85546875" style="28" customWidth="1"/>
    <col min="5600" max="5600" width="27.42578125" style="28" customWidth="1"/>
    <col min="5601" max="5602" width="24.28515625" style="28" customWidth="1"/>
    <col min="5603" max="5603" width="28.7109375" style="28" bestFit="1" customWidth="1"/>
    <col min="5604" max="5840" width="9.140625" style="28"/>
    <col min="5841" max="5841" width="3.7109375" style="28" customWidth="1"/>
    <col min="5842" max="5842" width="11.140625" style="28" customWidth="1"/>
    <col min="5843" max="5843" width="14.5703125" style="28" customWidth="1"/>
    <col min="5844" max="5844" width="13.7109375" style="28" customWidth="1"/>
    <col min="5845" max="5845" width="6.42578125" style="28" customWidth="1"/>
    <col min="5846" max="5846" width="13.42578125" style="28" customWidth="1"/>
    <col min="5847" max="5847" width="14.42578125" style="28" customWidth="1"/>
    <col min="5848" max="5848" width="11.28515625" style="28" customWidth="1"/>
    <col min="5849" max="5849" width="19.5703125" style="28" customWidth="1"/>
    <col min="5850" max="5850" width="24" style="28" customWidth="1"/>
    <col min="5851" max="5851" width="15.42578125" style="28" customWidth="1"/>
    <col min="5852" max="5852" width="23.140625" style="28" customWidth="1"/>
    <col min="5853" max="5853" width="13.42578125" style="28" customWidth="1"/>
    <col min="5854" max="5854" width="24.28515625" style="28" customWidth="1"/>
    <col min="5855" max="5855" width="20.85546875" style="28" customWidth="1"/>
    <col min="5856" max="5856" width="27.42578125" style="28" customWidth="1"/>
    <col min="5857" max="5858" width="24.28515625" style="28" customWidth="1"/>
    <col min="5859" max="5859" width="28.7109375" style="28" bestFit="1" customWidth="1"/>
    <col min="5860" max="6096" width="9.140625" style="28"/>
    <col min="6097" max="6097" width="3.7109375" style="28" customWidth="1"/>
    <col min="6098" max="6098" width="11.140625" style="28" customWidth="1"/>
    <col min="6099" max="6099" width="14.5703125" style="28" customWidth="1"/>
    <col min="6100" max="6100" width="13.7109375" style="28" customWidth="1"/>
    <col min="6101" max="6101" width="6.42578125" style="28" customWidth="1"/>
    <col min="6102" max="6102" width="13.42578125" style="28" customWidth="1"/>
    <col min="6103" max="6103" width="14.42578125" style="28" customWidth="1"/>
    <col min="6104" max="6104" width="11.28515625" style="28" customWidth="1"/>
    <col min="6105" max="6105" width="19.5703125" style="28" customWidth="1"/>
    <col min="6106" max="6106" width="24" style="28" customWidth="1"/>
    <col min="6107" max="6107" width="15.42578125" style="28" customWidth="1"/>
    <col min="6108" max="6108" width="23.140625" style="28" customWidth="1"/>
    <col min="6109" max="6109" width="13.42578125" style="28" customWidth="1"/>
    <col min="6110" max="6110" width="24.28515625" style="28" customWidth="1"/>
    <col min="6111" max="6111" width="20.85546875" style="28" customWidth="1"/>
    <col min="6112" max="6112" width="27.42578125" style="28" customWidth="1"/>
    <col min="6113" max="6114" width="24.28515625" style="28" customWidth="1"/>
    <col min="6115" max="6115" width="28.7109375" style="28" bestFit="1" customWidth="1"/>
    <col min="6116" max="6352" width="9.140625" style="28"/>
    <col min="6353" max="6353" width="3.7109375" style="28" customWidth="1"/>
    <col min="6354" max="6354" width="11.140625" style="28" customWidth="1"/>
    <col min="6355" max="6355" width="14.5703125" style="28" customWidth="1"/>
    <col min="6356" max="6356" width="13.7109375" style="28" customWidth="1"/>
    <col min="6357" max="6357" width="6.42578125" style="28" customWidth="1"/>
    <col min="6358" max="6358" width="13.42578125" style="28" customWidth="1"/>
    <col min="6359" max="6359" width="14.42578125" style="28" customWidth="1"/>
    <col min="6360" max="6360" width="11.28515625" style="28" customWidth="1"/>
    <col min="6361" max="6361" width="19.5703125" style="28" customWidth="1"/>
    <col min="6362" max="6362" width="24" style="28" customWidth="1"/>
    <col min="6363" max="6363" width="15.42578125" style="28" customWidth="1"/>
    <col min="6364" max="6364" width="23.140625" style="28" customWidth="1"/>
    <col min="6365" max="6365" width="13.42578125" style="28" customWidth="1"/>
    <col min="6366" max="6366" width="24.28515625" style="28" customWidth="1"/>
    <col min="6367" max="6367" width="20.85546875" style="28" customWidth="1"/>
    <col min="6368" max="6368" width="27.42578125" style="28" customWidth="1"/>
    <col min="6369" max="6370" width="24.28515625" style="28" customWidth="1"/>
    <col min="6371" max="6371" width="28.7109375" style="28" bestFit="1" customWidth="1"/>
    <col min="6372" max="6608" width="9.140625" style="28"/>
    <col min="6609" max="6609" width="3.7109375" style="28" customWidth="1"/>
    <col min="6610" max="6610" width="11.140625" style="28" customWidth="1"/>
    <col min="6611" max="6611" width="14.5703125" style="28" customWidth="1"/>
    <col min="6612" max="6612" width="13.7109375" style="28" customWidth="1"/>
    <col min="6613" max="6613" width="6.42578125" style="28" customWidth="1"/>
    <col min="6614" max="6614" width="13.42578125" style="28" customWidth="1"/>
    <col min="6615" max="6615" width="14.42578125" style="28" customWidth="1"/>
    <col min="6616" max="6616" width="11.28515625" style="28" customWidth="1"/>
    <col min="6617" max="6617" width="19.5703125" style="28" customWidth="1"/>
    <col min="6618" max="6618" width="24" style="28" customWidth="1"/>
    <col min="6619" max="6619" width="15.42578125" style="28" customWidth="1"/>
    <col min="6620" max="6620" width="23.140625" style="28" customWidth="1"/>
    <col min="6621" max="6621" width="13.42578125" style="28" customWidth="1"/>
    <col min="6622" max="6622" width="24.28515625" style="28" customWidth="1"/>
    <col min="6623" max="6623" width="20.85546875" style="28" customWidth="1"/>
    <col min="6624" max="6624" width="27.42578125" style="28" customWidth="1"/>
    <col min="6625" max="6626" width="24.28515625" style="28" customWidth="1"/>
    <col min="6627" max="6627" width="28.7109375" style="28" bestFit="1" customWidth="1"/>
    <col min="6628" max="6864" width="9.140625" style="28"/>
    <col min="6865" max="6865" width="3.7109375" style="28" customWidth="1"/>
    <col min="6866" max="6866" width="11.140625" style="28" customWidth="1"/>
    <col min="6867" max="6867" width="14.5703125" style="28" customWidth="1"/>
    <col min="6868" max="6868" width="13.7109375" style="28" customWidth="1"/>
    <col min="6869" max="6869" width="6.42578125" style="28" customWidth="1"/>
    <col min="6870" max="6870" width="13.42578125" style="28" customWidth="1"/>
    <col min="6871" max="6871" width="14.42578125" style="28" customWidth="1"/>
    <col min="6872" max="6872" width="11.28515625" style="28" customWidth="1"/>
    <col min="6873" max="6873" width="19.5703125" style="28" customWidth="1"/>
    <col min="6874" max="6874" width="24" style="28" customWidth="1"/>
    <col min="6875" max="6875" width="15.42578125" style="28" customWidth="1"/>
    <col min="6876" max="6876" width="23.140625" style="28" customWidth="1"/>
    <col min="6877" max="6877" width="13.42578125" style="28" customWidth="1"/>
    <col min="6878" max="6878" width="24.28515625" style="28" customWidth="1"/>
    <col min="6879" max="6879" width="20.85546875" style="28" customWidth="1"/>
    <col min="6880" max="6880" width="27.42578125" style="28" customWidth="1"/>
    <col min="6881" max="6882" width="24.28515625" style="28" customWidth="1"/>
    <col min="6883" max="6883" width="28.7109375" style="28" bestFit="1" customWidth="1"/>
    <col min="6884" max="7120" width="9.140625" style="28"/>
    <col min="7121" max="7121" width="3.7109375" style="28" customWidth="1"/>
    <col min="7122" max="7122" width="11.140625" style="28" customWidth="1"/>
    <col min="7123" max="7123" width="14.5703125" style="28" customWidth="1"/>
    <col min="7124" max="7124" width="13.7109375" style="28" customWidth="1"/>
    <col min="7125" max="7125" width="6.42578125" style="28" customWidth="1"/>
    <col min="7126" max="7126" width="13.42578125" style="28" customWidth="1"/>
    <col min="7127" max="7127" width="14.42578125" style="28" customWidth="1"/>
    <col min="7128" max="7128" width="11.28515625" style="28" customWidth="1"/>
    <col min="7129" max="7129" width="19.5703125" style="28" customWidth="1"/>
    <col min="7130" max="7130" width="24" style="28" customWidth="1"/>
    <col min="7131" max="7131" width="15.42578125" style="28" customWidth="1"/>
    <col min="7132" max="7132" width="23.140625" style="28" customWidth="1"/>
    <col min="7133" max="7133" width="13.42578125" style="28" customWidth="1"/>
    <col min="7134" max="7134" width="24.28515625" style="28" customWidth="1"/>
    <col min="7135" max="7135" width="20.85546875" style="28" customWidth="1"/>
    <col min="7136" max="7136" width="27.42578125" style="28" customWidth="1"/>
    <col min="7137" max="7138" width="24.28515625" style="28" customWidth="1"/>
    <col min="7139" max="7139" width="28.7109375" style="28" bestFit="1" customWidth="1"/>
    <col min="7140" max="7376" width="9.140625" style="28"/>
    <col min="7377" max="7377" width="3.7109375" style="28" customWidth="1"/>
    <col min="7378" max="7378" width="11.140625" style="28" customWidth="1"/>
    <col min="7379" max="7379" width="14.5703125" style="28" customWidth="1"/>
    <col min="7380" max="7380" width="13.7109375" style="28" customWidth="1"/>
    <col min="7381" max="7381" width="6.42578125" style="28" customWidth="1"/>
    <col min="7382" max="7382" width="13.42578125" style="28" customWidth="1"/>
    <col min="7383" max="7383" width="14.42578125" style="28" customWidth="1"/>
    <col min="7384" max="7384" width="11.28515625" style="28" customWidth="1"/>
    <col min="7385" max="7385" width="19.5703125" style="28" customWidth="1"/>
    <col min="7386" max="7386" width="24" style="28" customWidth="1"/>
    <col min="7387" max="7387" width="15.42578125" style="28" customWidth="1"/>
    <col min="7388" max="7388" width="23.140625" style="28" customWidth="1"/>
    <col min="7389" max="7389" width="13.42578125" style="28" customWidth="1"/>
    <col min="7390" max="7390" width="24.28515625" style="28" customWidth="1"/>
    <col min="7391" max="7391" width="20.85546875" style="28" customWidth="1"/>
    <col min="7392" max="7392" width="27.42578125" style="28" customWidth="1"/>
    <col min="7393" max="7394" width="24.28515625" style="28" customWidth="1"/>
    <col min="7395" max="7395" width="28.7109375" style="28" bestFit="1" customWidth="1"/>
    <col min="7396" max="7632" width="9.140625" style="28"/>
    <col min="7633" max="7633" width="3.7109375" style="28" customWidth="1"/>
    <col min="7634" max="7634" width="11.140625" style="28" customWidth="1"/>
    <col min="7635" max="7635" width="14.5703125" style="28" customWidth="1"/>
    <col min="7636" max="7636" width="13.7109375" style="28" customWidth="1"/>
    <col min="7637" max="7637" width="6.42578125" style="28" customWidth="1"/>
    <col min="7638" max="7638" width="13.42578125" style="28" customWidth="1"/>
    <col min="7639" max="7639" width="14.42578125" style="28" customWidth="1"/>
    <col min="7640" max="7640" width="11.28515625" style="28" customWidth="1"/>
    <col min="7641" max="7641" width="19.5703125" style="28" customWidth="1"/>
    <col min="7642" max="7642" width="24" style="28" customWidth="1"/>
    <col min="7643" max="7643" width="15.42578125" style="28" customWidth="1"/>
    <col min="7644" max="7644" width="23.140625" style="28" customWidth="1"/>
    <col min="7645" max="7645" width="13.42578125" style="28" customWidth="1"/>
    <col min="7646" max="7646" width="24.28515625" style="28" customWidth="1"/>
    <col min="7647" max="7647" width="20.85546875" style="28" customWidth="1"/>
    <col min="7648" max="7648" width="27.42578125" style="28" customWidth="1"/>
    <col min="7649" max="7650" width="24.28515625" style="28" customWidth="1"/>
    <col min="7651" max="7651" width="28.7109375" style="28" bestFit="1" customWidth="1"/>
    <col min="7652" max="7888" width="9.140625" style="28"/>
    <col min="7889" max="7889" width="3.7109375" style="28" customWidth="1"/>
    <col min="7890" max="7890" width="11.140625" style="28" customWidth="1"/>
    <col min="7891" max="7891" width="14.5703125" style="28" customWidth="1"/>
    <col min="7892" max="7892" width="13.7109375" style="28" customWidth="1"/>
    <col min="7893" max="7893" width="6.42578125" style="28" customWidth="1"/>
    <col min="7894" max="7894" width="13.42578125" style="28" customWidth="1"/>
    <col min="7895" max="7895" width="14.42578125" style="28" customWidth="1"/>
    <col min="7896" max="7896" width="11.28515625" style="28" customWidth="1"/>
    <col min="7897" max="7897" width="19.5703125" style="28" customWidth="1"/>
    <col min="7898" max="7898" width="24" style="28" customWidth="1"/>
    <col min="7899" max="7899" width="15.42578125" style="28" customWidth="1"/>
    <col min="7900" max="7900" width="23.140625" style="28" customWidth="1"/>
    <col min="7901" max="7901" width="13.42578125" style="28" customWidth="1"/>
    <col min="7902" max="7902" width="24.28515625" style="28" customWidth="1"/>
    <col min="7903" max="7903" width="20.85546875" style="28" customWidth="1"/>
    <col min="7904" max="7904" width="27.42578125" style="28" customWidth="1"/>
    <col min="7905" max="7906" width="24.28515625" style="28" customWidth="1"/>
    <col min="7907" max="7907" width="28.7109375" style="28" bestFit="1" customWidth="1"/>
    <col min="7908" max="8144" width="9.140625" style="28"/>
    <col min="8145" max="8145" width="3.7109375" style="28" customWidth="1"/>
    <col min="8146" max="8146" width="11.140625" style="28" customWidth="1"/>
    <col min="8147" max="8147" width="14.5703125" style="28" customWidth="1"/>
    <col min="8148" max="8148" width="13.7109375" style="28" customWidth="1"/>
    <col min="8149" max="8149" width="6.42578125" style="28" customWidth="1"/>
    <col min="8150" max="8150" width="13.42578125" style="28" customWidth="1"/>
    <col min="8151" max="8151" width="14.42578125" style="28" customWidth="1"/>
    <col min="8152" max="8152" width="11.28515625" style="28" customWidth="1"/>
    <col min="8153" max="8153" width="19.5703125" style="28" customWidth="1"/>
    <col min="8154" max="8154" width="24" style="28" customWidth="1"/>
    <col min="8155" max="8155" width="15.42578125" style="28" customWidth="1"/>
    <col min="8156" max="8156" width="23.140625" style="28" customWidth="1"/>
    <col min="8157" max="8157" width="13.42578125" style="28" customWidth="1"/>
    <col min="8158" max="8158" width="24.28515625" style="28" customWidth="1"/>
    <col min="8159" max="8159" width="20.85546875" style="28" customWidth="1"/>
    <col min="8160" max="8160" width="27.42578125" style="28" customWidth="1"/>
    <col min="8161" max="8162" width="24.28515625" style="28" customWidth="1"/>
    <col min="8163" max="8163" width="28.7109375" style="28" bestFit="1" customWidth="1"/>
    <col min="8164" max="8400" width="9.140625" style="28"/>
    <col min="8401" max="8401" width="3.7109375" style="28" customWidth="1"/>
    <col min="8402" max="8402" width="11.140625" style="28" customWidth="1"/>
    <col min="8403" max="8403" width="14.5703125" style="28" customWidth="1"/>
    <col min="8404" max="8404" width="13.7109375" style="28" customWidth="1"/>
    <col min="8405" max="8405" width="6.42578125" style="28" customWidth="1"/>
    <col min="8406" max="8406" width="13.42578125" style="28" customWidth="1"/>
    <col min="8407" max="8407" width="14.42578125" style="28" customWidth="1"/>
    <col min="8408" max="8408" width="11.28515625" style="28" customWidth="1"/>
    <col min="8409" max="8409" width="19.5703125" style="28" customWidth="1"/>
    <col min="8410" max="8410" width="24" style="28" customWidth="1"/>
    <col min="8411" max="8411" width="15.42578125" style="28" customWidth="1"/>
    <col min="8412" max="8412" width="23.140625" style="28" customWidth="1"/>
    <col min="8413" max="8413" width="13.42578125" style="28" customWidth="1"/>
    <col min="8414" max="8414" width="24.28515625" style="28" customWidth="1"/>
    <col min="8415" max="8415" width="20.85546875" style="28" customWidth="1"/>
    <col min="8416" max="8416" width="27.42578125" style="28" customWidth="1"/>
    <col min="8417" max="8418" width="24.28515625" style="28" customWidth="1"/>
    <col min="8419" max="8419" width="28.7109375" style="28" bestFit="1" customWidth="1"/>
    <col min="8420" max="8656" width="9.140625" style="28"/>
    <col min="8657" max="8657" width="3.7109375" style="28" customWidth="1"/>
    <col min="8658" max="8658" width="11.140625" style="28" customWidth="1"/>
    <col min="8659" max="8659" width="14.5703125" style="28" customWidth="1"/>
    <col min="8660" max="8660" width="13.7109375" style="28" customWidth="1"/>
    <col min="8661" max="8661" width="6.42578125" style="28" customWidth="1"/>
    <col min="8662" max="8662" width="13.42578125" style="28" customWidth="1"/>
    <col min="8663" max="8663" width="14.42578125" style="28" customWidth="1"/>
    <col min="8664" max="8664" width="11.28515625" style="28" customWidth="1"/>
    <col min="8665" max="8665" width="19.5703125" style="28" customWidth="1"/>
    <col min="8666" max="8666" width="24" style="28" customWidth="1"/>
    <col min="8667" max="8667" width="15.42578125" style="28" customWidth="1"/>
    <col min="8668" max="8668" width="23.140625" style="28" customWidth="1"/>
    <col min="8669" max="8669" width="13.42578125" style="28" customWidth="1"/>
    <col min="8670" max="8670" width="24.28515625" style="28" customWidth="1"/>
    <col min="8671" max="8671" width="20.85546875" style="28" customWidth="1"/>
    <col min="8672" max="8672" width="27.42578125" style="28" customWidth="1"/>
    <col min="8673" max="8674" width="24.28515625" style="28" customWidth="1"/>
    <col min="8675" max="8675" width="28.7109375" style="28" bestFit="1" customWidth="1"/>
    <col min="8676" max="8912" width="9.140625" style="28"/>
    <col min="8913" max="8913" width="3.7109375" style="28" customWidth="1"/>
    <col min="8914" max="8914" width="11.140625" style="28" customWidth="1"/>
    <col min="8915" max="8915" width="14.5703125" style="28" customWidth="1"/>
    <col min="8916" max="8916" width="13.7109375" style="28" customWidth="1"/>
    <col min="8917" max="8917" width="6.42578125" style="28" customWidth="1"/>
    <col min="8918" max="8918" width="13.42578125" style="28" customWidth="1"/>
    <col min="8919" max="8919" width="14.42578125" style="28" customWidth="1"/>
    <col min="8920" max="8920" width="11.28515625" style="28" customWidth="1"/>
    <col min="8921" max="8921" width="19.5703125" style="28" customWidth="1"/>
    <col min="8922" max="8922" width="24" style="28" customWidth="1"/>
    <col min="8923" max="8923" width="15.42578125" style="28" customWidth="1"/>
    <col min="8924" max="8924" width="23.140625" style="28" customWidth="1"/>
    <col min="8925" max="8925" width="13.42578125" style="28" customWidth="1"/>
    <col min="8926" max="8926" width="24.28515625" style="28" customWidth="1"/>
    <col min="8927" max="8927" width="20.85546875" style="28" customWidth="1"/>
    <col min="8928" max="8928" width="27.42578125" style="28" customWidth="1"/>
    <col min="8929" max="8930" width="24.28515625" style="28" customWidth="1"/>
    <col min="8931" max="8931" width="28.7109375" style="28" bestFit="1" customWidth="1"/>
    <col min="8932" max="9168" width="9.140625" style="28"/>
    <col min="9169" max="9169" width="3.7109375" style="28" customWidth="1"/>
    <col min="9170" max="9170" width="11.140625" style="28" customWidth="1"/>
    <col min="9171" max="9171" width="14.5703125" style="28" customWidth="1"/>
    <col min="9172" max="9172" width="13.7109375" style="28" customWidth="1"/>
    <col min="9173" max="9173" width="6.42578125" style="28" customWidth="1"/>
    <col min="9174" max="9174" width="13.42578125" style="28" customWidth="1"/>
    <col min="9175" max="9175" width="14.42578125" style="28" customWidth="1"/>
    <col min="9176" max="9176" width="11.28515625" style="28" customWidth="1"/>
    <col min="9177" max="9177" width="19.5703125" style="28" customWidth="1"/>
    <col min="9178" max="9178" width="24" style="28" customWidth="1"/>
    <col min="9179" max="9179" width="15.42578125" style="28" customWidth="1"/>
    <col min="9180" max="9180" width="23.140625" style="28" customWidth="1"/>
    <col min="9181" max="9181" width="13.42578125" style="28" customWidth="1"/>
    <col min="9182" max="9182" width="24.28515625" style="28" customWidth="1"/>
    <col min="9183" max="9183" width="20.85546875" style="28" customWidth="1"/>
    <col min="9184" max="9184" width="27.42578125" style="28" customWidth="1"/>
    <col min="9185" max="9186" width="24.28515625" style="28" customWidth="1"/>
    <col min="9187" max="9187" width="28.7109375" style="28" bestFit="1" customWidth="1"/>
    <col min="9188" max="9424" width="9.140625" style="28"/>
    <col min="9425" max="9425" width="3.7109375" style="28" customWidth="1"/>
    <col min="9426" max="9426" width="11.140625" style="28" customWidth="1"/>
    <col min="9427" max="9427" width="14.5703125" style="28" customWidth="1"/>
    <col min="9428" max="9428" width="13.7109375" style="28" customWidth="1"/>
    <col min="9429" max="9429" width="6.42578125" style="28" customWidth="1"/>
    <col min="9430" max="9430" width="13.42578125" style="28" customWidth="1"/>
    <col min="9431" max="9431" width="14.42578125" style="28" customWidth="1"/>
    <col min="9432" max="9432" width="11.28515625" style="28" customWidth="1"/>
    <col min="9433" max="9433" width="19.5703125" style="28" customWidth="1"/>
    <col min="9434" max="9434" width="24" style="28" customWidth="1"/>
    <col min="9435" max="9435" width="15.42578125" style="28" customWidth="1"/>
    <col min="9436" max="9436" width="23.140625" style="28" customWidth="1"/>
    <col min="9437" max="9437" width="13.42578125" style="28" customWidth="1"/>
    <col min="9438" max="9438" width="24.28515625" style="28" customWidth="1"/>
    <col min="9439" max="9439" width="20.85546875" style="28" customWidth="1"/>
    <col min="9440" max="9440" width="27.42578125" style="28" customWidth="1"/>
    <col min="9441" max="9442" width="24.28515625" style="28" customWidth="1"/>
    <col min="9443" max="9443" width="28.7109375" style="28" bestFit="1" customWidth="1"/>
    <col min="9444" max="9680" width="9.140625" style="28"/>
    <col min="9681" max="9681" width="3.7109375" style="28" customWidth="1"/>
    <col min="9682" max="9682" width="11.140625" style="28" customWidth="1"/>
    <col min="9683" max="9683" width="14.5703125" style="28" customWidth="1"/>
    <col min="9684" max="9684" width="13.7109375" style="28" customWidth="1"/>
    <col min="9685" max="9685" width="6.42578125" style="28" customWidth="1"/>
    <col min="9686" max="9686" width="13.42578125" style="28" customWidth="1"/>
    <col min="9687" max="9687" width="14.42578125" style="28" customWidth="1"/>
    <col min="9688" max="9688" width="11.28515625" style="28" customWidth="1"/>
    <col min="9689" max="9689" width="19.5703125" style="28" customWidth="1"/>
    <col min="9690" max="9690" width="24" style="28" customWidth="1"/>
    <col min="9691" max="9691" width="15.42578125" style="28" customWidth="1"/>
    <col min="9692" max="9692" width="23.140625" style="28" customWidth="1"/>
    <col min="9693" max="9693" width="13.42578125" style="28" customWidth="1"/>
    <col min="9694" max="9694" width="24.28515625" style="28" customWidth="1"/>
    <col min="9695" max="9695" width="20.85546875" style="28" customWidth="1"/>
    <col min="9696" max="9696" width="27.42578125" style="28" customWidth="1"/>
    <col min="9697" max="9698" width="24.28515625" style="28" customWidth="1"/>
    <col min="9699" max="9699" width="28.7109375" style="28" bestFit="1" customWidth="1"/>
    <col min="9700" max="9936" width="9.140625" style="28"/>
    <col min="9937" max="9937" width="3.7109375" style="28" customWidth="1"/>
    <col min="9938" max="9938" width="11.140625" style="28" customWidth="1"/>
    <col min="9939" max="9939" width="14.5703125" style="28" customWidth="1"/>
    <col min="9940" max="9940" width="13.7109375" style="28" customWidth="1"/>
    <col min="9941" max="9941" width="6.42578125" style="28" customWidth="1"/>
    <col min="9942" max="9942" width="13.42578125" style="28" customWidth="1"/>
    <col min="9943" max="9943" width="14.42578125" style="28" customWidth="1"/>
    <col min="9944" max="9944" width="11.28515625" style="28" customWidth="1"/>
    <col min="9945" max="9945" width="19.5703125" style="28" customWidth="1"/>
    <col min="9946" max="9946" width="24" style="28" customWidth="1"/>
    <col min="9947" max="9947" width="15.42578125" style="28" customWidth="1"/>
    <col min="9948" max="9948" width="23.140625" style="28" customWidth="1"/>
    <col min="9949" max="9949" width="13.42578125" style="28" customWidth="1"/>
    <col min="9950" max="9950" width="24.28515625" style="28" customWidth="1"/>
    <col min="9951" max="9951" width="20.85546875" style="28" customWidth="1"/>
    <col min="9952" max="9952" width="27.42578125" style="28" customWidth="1"/>
    <col min="9953" max="9954" width="24.28515625" style="28" customWidth="1"/>
    <col min="9955" max="9955" width="28.7109375" style="28" bestFit="1" customWidth="1"/>
    <col min="9956" max="10192" width="9.140625" style="28"/>
    <col min="10193" max="10193" width="3.7109375" style="28" customWidth="1"/>
    <col min="10194" max="10194" width="11.140625" style="28" customWidth="1"/>
    <col min="10195" max="10195" width="14.5703125" style="28" customWidth="1"/>
    <col min="10196" max="10196" width="13.7109375" style="28" customWidth="1"/>
    <col min="10197" max="10197" width="6.42578125" style="28" customWidth="1"/>
    <col min="10198" max="10198" width="13.42578125" style="28" customWidth="1"/>
    <col min="10199" max="10199" width="14.42578125" style="28" customWidth="1"/>
    <col min="10200" max="10200" width="11.28515625" style="28" customWidth="1"/>
    <col min="10201" max="10201" width="19.5703125" style="28" customWidth="1"/>
    <col min="10202" max="10202" width="24" style="28" customWidth="1"/>
    <col min="10203" max="10203" width="15.42578125" style="28" customWidth="1"/>
    <col min="10204" max="10204" width="23.140625" style="28" customWidth="1"/>
    <col min="10205" max="10205" width="13.42578125" style="28" customWidth="1"/>
    <col min="10206" max="10206" width="24.28515625" style="28" customWidth="1"/>
    <col min="10207" max="10207" width="20.85546875" style="28" customWidth="1"/>
    <col min="10208" max="10208" width="27.42578125" style="28" customWidth="1"/>
    <col min="10209" max="10210" width="24.28515625" style="28" customWidth="1"/>
    <col min="10211" max="10211" width="28.7109375" style="28" bestFit="1" customWidth="1"/>
    <col min="10212" max="10448" width="9.140625" style="28"/>
    <col min="10449" max="10449" width="3.7109375" style="28" customWidth="1"/>
    <col min="10450" max="10450" width="11.140625" style="28" customWidth="1"/>
    <col min="10451" max="10451" width="14.5703125" style="28" customWidth="1"/>
    <col min="10452" max="10452" width="13.7109375" style="28" customWidth="1"/>
    <col min="10453" max="10453" width="6.42578125" style="28" customWidth="1"/>
    <col min="10454" max="10454" width="13.42578125" style="28" customWidth="1"/>
    <col min="10455" max="10455" width="14.42578125" style="28" customWidth="1"/>
    <col min="10456" max="10456" width="11.28515625" style="28" customWidth="1"/>
    <col min="10457" max="10457" width="19.5703125" style="28" customWidth="1"/>
    <col min="10458" max="10458" width="24" style="28" customWidth="1"/>
    <col min="10459" max="10459" width="15.42578125" style="28" customWidth="1"/>
    <col min="10460" max="10460" width="23.140625" style="28" customWidth="1"/>
    <col min="10461" max="10461" width="13.42578125" style="28" customWidth="1"/>
    <col min="10462" max="10462" width="24.28515625" style="28" customWidth="1"/>
    <col min="10463" max="10463" width="20.85546875" style="28" customWidth="1"/>
    <col min="10464" max="10464" width="27.42578125" style="28" customWidth="1"/>
    <col min="10465" max="10466" width="24.28515625" style="28" customWidth="1"/>
    <col min="10467" max="10467" width="28.7109375" style="28" bestFit="1" customWidth="1"/>
    <col min="10468" max="10704" width="9.140625" style="28"/>
    <col min="10705" max="10705" width="3.7109375" style="28" customWidth="1"/>
    <col min="10706" max="10706" width="11.140625" style="28" customWidth="1"/>
    <col min="10707" max="10707" width="14.5703125" style="28" customWidth="1"/>
    <col min="10708" max="10708" width="13.7109375" style="28" customWidth="1"/>
    <col min="10709" max="10709" width="6.42578125" style="28" customWidth="1"/>
    <col min="10710" max="10710" width="13.42578125" style="28" customWidth="1"/>
    <col min="10711" max="10711" width="14.42578125" style="28" customWidth="1"/>
    <col min="10712" max="10712" width="11.28515625" style="28" customWidth="1"/>
    <col min="10713" max="10713" width="19.5703125" style="28" customWidth="1"/>
    <col min="10714" max="10714" width="24" style="28" customWidth="1"/>
    <col min="10715" max="10715" width="15.42578125" style="28" customWidth="1"/>
    <col min="10716" max="10716" width="23.140625" style="28" customWidth="1"/>
    <col min="10717" max="10717" width="13.42578125" style="28" customWidth="1"/>
    <col min="10718" max="10718" width="24.28515625" style="28" customWidth="1"/>
    <col min="10719" max="10719" width="20.85546875" style="28" customWidth="1"/>
    <col min="10720" max="10720" width="27.42578125" style="28" customWidth="1"/>
    <col min="10721" max="10722" width="24.28515625" style="28" customWidth="1"/>
    <col min="10723" max="10723" width="28.7109375" style="28" bestFit="1" customWidth="1"/>
    <col min="10724" max="10960" width="9.140625" style="28"/>
    <col min="10961" max="10961" width="3.7109375" style="28" customWidth="1"/>
    <col min="10962" max="10962" width="11.140625" style="28" customWidth="1"/>
    <col min="10963" max="10963" width="14.5703125" style="28" customWidth="1"/>
    <col min="10964" max="10964" width="13.7109375" style="28" customWidth="1"/>
    <col min="10965" max="10965" width="6.42578125" style="28" customWidth="1"/>
    <col min="10966" max="10966" width="13.42578125" style="28" customWidth="1"/>
    <col min="10967" max="10967" width="14.42578125" style="28" customWidth="1"/>
    <col min="10968" max="10968" width="11.28515625" style="28" customWidth="1"/>
    <col min="10969" max="10969" width="19.5703125" style="28" customWidth="1"/>
    <col min="10970" max="10970" width="24" style="28" customWidth="1"/>
    <col min="10971" max="10971" width="15.42578125" style="28" customWidth="1"/>
    <col min="10972" max="10972" width="23.140625" style="28" customWidth="1"/>
    <col min="10973" max="10973" width="13.42578125" style="28" customWidth="1"/>
    <col min="10974" max="10974" width="24.28515625" style="28" customWidth="1"/>
    <col min="10975" max="10975" width="20.85546875" style="28" customWidth="1"/>
    <col min="10976" max="10976" width="27.42578125" style="28" customWidth="1"/>
    <col min="10977" max="10978" width="24.28515625" style="28" customWidth="1"/>
    <col min="10979" max="10979" width="28.7109375" style="28" bestFit="1" customWidth="1"/>
    <col min="10980" max="11216" width="9.140625" style="28"/>
    <col min="11217" max="11217" width="3.7109375" style="28" customWidth="1"/>
    <col min="11218" max="11218" width="11.140625" style="28" customWidth="1"/>
    <col min="11219" max="11219" width="14.5703125" style="28" customWidth="1"/>
    <col min="11220" max="11220" width="13.7109375" style="28" customWidth="1"/>
    <col min="11221" max="11221" width="6.42578125" style="28" customWidth="1"/>
    <col min="11222" max="11222" width="13.42578125" style="28" customWidth="1"/>
    <col min="11223" max="11223" width="14.42578125" style="28" customWidth="1"/>
    <col min="11224" max="11224" width="11.28515625" style="28" customWidth="1"/>
    <col min="11225" max="11225" width="19.5703125" style="28" customWidth="1"/>
    <col min="11226" max="11226" width="24" style="28" customWidth="1"/>
    <col min="11227" max="11227" width="15.42578125" style="28" customWidth="1"/>
    <col min="11228" max="11228" width="23.140625" style="28" customWidth="1"/>
    <col min="11229" max="11229" width="13.42578125" style="28" customWidth="1"/>
    <col min="11230" max="11230" width="24.28515625" style="28" customWidth="1"/>
    <col min="11231" max="11231" width="20.85546875" style="28" customWidth="1"/>
    <col min="11232" max="11232" width="27.42578125" style="28" customWidth="1"/>
    <col min="11233" max="11234" width="24.28515625" style="28" customWidth="1"/>
    <col min="11235" max="11235" width="28.7109375" style="28" bestFit="1" customWidth="1"/>
    <col min="11236" max="11472" width="9.140625" style="28"/>
    <col min="11473" max="11473" width="3.7109375" style="28" customWidth="1"/>
    <col min="11474" max="11474" width="11.140625" style="28" customWidth="1"/>
    <col min="11475" max="11475" width="14.5703125" style="28" customWidth="1"/>
    <col min="11476" max="11476" width="13.7109375" style="28" customWidth="1"/>
    <col min="11477" max="11477" width="6.42578125" style="28" customWidth="1"/>
    <col min="11478" max="11478" width="13.42578125" style="28" customWidth="1"/>
    <col min="11479" max="11479" width="14.42578125" style="28" customWidth="1"/>
    <col min="11480" max="11480" width="11.28515625" style="28" customWidth="1"/>
    <col min="11481" max="11481" width="19.5703125" style="28" customWidth="1"/>
    <col min="11482" max="11482" width="24" style="28" customWidth="1"/>
    <col min="11483" max="11483" width="15.42578125" style="28" customWidth="1"/>
    <col min="11484" max="11484" width="23.140625" style="28" customWidth="1"/>
    <col min="11485" max="11485" width="13.42578125" style="28" customWidth="1"/>
    <col min="11486" max="11486" width="24.28515625" style="28" customWidth="1"/>
    <col min="11487" max="11487" width="20.85546875" style="28" customWidth="1"/>
    <col min="11488" max="11488" width="27.42578125" style="28" customWidth="1"/>
    <col min="11489" max="11490" width="24.28515625" style="28" customWidth="1"/>
    <col min="11491" max="11491" width="28.7109375" style="28" bestFit="1" customWidth="1"/>
    <col min="11492" max="11728" width="9.140625" style="28"/>
    <col min="11729" max="11729" width="3.7109375" style="28" customWidth="1"/>
    <col min="11730" max="11730" width="11.140625" style="28" customWidth="1"/>
    <col min="11731" max="11731" width="14.5703125" style="28" customWidth="1"/>
    <col min="11732" max="11732" width="13.7109375" style="28" customWidth="1"/>
    <col min="11733" max="11733" width="6.42578125" style="28" customWidth="1"/>
    <col min="11734" max="11734" width="13.42578125" style="28" customWidth="1"/>
    <col min="11735" max="11735" width="14.42578125" style="28" customWidth="1"/>
    <col min="11736" max="11736" width="11.28515625" style="28" customWidth="1"/>
    <col min="11737" max="11737" width="19.5703125" style="28" customWidth="1"/>
    <col min="11738" max="11738" width="24" style="28" customWidth="1"/>
    <col min="11739" max="11739" width="15.42578125" style="28" customWidth="1"/>
    <col min="11740" max="11740" width="23.140625" style="28" customWidth="1"/>
    <col min="11741" max="11741" width="13.42578125" style="28" customWidth="1"/>
    <col min="11742" max="11742" width="24.28515625" style="28" customWidth="1"/>
    <col min="11743" max="11743" width="20.85546875" style="28" customWidth="1"/>
    <col min="11744" max="11744" width="27.42578125" style="28" customWidth="1"/>
    <col min="11745" max="11746" width="24.28515625" style="28" customWidth="1"/>
    <col min="11747" max="11747" width="28.7109375" style="28" bestFit="1" customWidth="1"/>
    <col min="11748" max="11984" width="9.140625" style="28"/>
    <col min="11985" max="11985" width="3.7109375" style="28" customWidth="1"/>
    <col min="11986" max="11986" width="11.140625" style="28" customWidth="1"/>
    <col min="11987" max="11987" width="14.5703125" style="28" customWidth="1"/>
    <col min="11988" max="11988" width="13.7109375" style="28" customWidth="1"/>
    <col min="11989" max="11989" width="6.42578125" style="28" customWidth="1"/>
    <col min="11990" max="11990" width="13.42578125" style="28" customWidth="1"/>
    <col min="11991" max="11991" width="14.42578125" style="28" customWidth="1"/>
    <col min="11992" max="11992" width="11.28515625" style="28" customWidth="1"/>
    <col min="11993" max="11993" width="19.5703125" style="28" customWidth="1"/>
    <col min="11994" max="11994" width="24" style="28" customWidth="1"/>
    <col min="11995" max="11995" width="15.42578125" style="28" customWidth="1"/>
    <col min="11996" max="11996" width="23.140625" style="28" customWidth="1"/>
    <col min="11997" max="11997" width="13.42578125" style="28" customWidth="1"/>
    <col min="11998" max="11998" width="24.28515625" style="28" customWidth="1"/>
    <col min="11999" max="11999" width="20.85546875" style="28" customWidth="1"/>
    <col min="12000" max="12000" width="27.42578125" style="28" customWidth="1"/>
    <col min="12001" max="12002" width="24.28515625" style="28" customWidth="1"/>
    <col min="12003" max="12003" width="28.7109375" style="28" bestFit="1" customWidth="1"/>
    <col min="12004" max="12240" width="9.140625" style="28"/>
    <col min="12241" max="12241" width="3.7109375" style="28" customWidth="1"/>
    <col min="12242" max="12242" width="11.140625" style="28" customWidth="1"/>
    <col min="12243" max="12243" width="14.5703125" style="28" customWidth="1"/>
    <col min="12244" max="12244" width="13.7109375" style="28" customWidth="1"/>
    <col min="12245" max="12245" width="6.42578125" style="28" customWidth="1"/>
    <col min="12246" max="12246" width="13.42578125" style="28" customWidth="1"/>
    <col min="12247" max="12247" width="14.42578125" style="28" customWidth="1"/>
    <col min="12248" max="12248" width="11.28515625" style="28" customWidth="1"/>
    <col min="12249" max="12249" width="19.5703125" style="28" customWidth="1"/>
    <col min="12250" max="12250" width="24" style="28" customWidth="1"/>
    <col min="12251" max="12251" width="15.42578125" style="28" customWidth="1"/>
    <col min="12252" max="12252" width="23.140625" style="28" customWidth="1"/>
    <col min="12253" max="12253" width="13.42578125" style="28" customWidth="1"/>
    <col min="12254" max="12254" width="24.28515625" style="28" customWidth="1"/>
    <col min="12255" max="12255" width="20.85546875" style="28" customWidth="1"/>
    <col min="12256" max="12256" width="27.42578125" style="28" customWidth="1"/>
    <col min="12257" max="12258" width="24.28515625" style="28" customWidth="1"/>
    <col min="12259" max="12259" width="28.7109375" style="28" bestFit="1" customWidth="1"/>
    <col min="12260" max="12496" width="9.140625" style="28"/>
    <col min="12497" max="12497" width="3.7109375" style="28" customWidth="1"/>
    <col min="12498" max="12498" width="11.140625" style="28" customWidth="1"/>
    <col min="12499" max="12499" width="14.5703125" style="28" customWidth="1"/>
    <col min="12500" max="12500" width="13.7109375" style="28" customWidth="1"/>
    <col min="12501" max="12501" width="6.42578125" style="28" customWidth="1"/>
    <col min="12502" max="12502" width="13.42578125" style="28" customWidth="1"/>
    <col min="12503" max="12503" width="14.42578125" style="28" customWidth="1"/>
    <col min="12504" max="12504" width="11.28515625" style="28" customWidth="1"/>
    <col min="12505" max="12505" width="19.5703125" style="28" customWidth="1"/>
    <col min="12506" max="12506" width="24" style="28" customWidth="1"/>
    <col min="12507" max="12507" width="15.42578125" style="28" customWidth="1"/>
    <col min="12508" max="12508" width="23.140625" style="28" customWidth="1"/>
    <col min="12509" max="12509" width="13.42578125" style="28" customWidth="1"/>
    <col min="12510" max="12510" width="24.28515625" style="28" customWidth="1"/>
    <col min="12511" max="12511" width="20.85546875" style="28" customWidth="1"/>
    <col min="12512" max="12512" width="27.42578125" style="28" customWidth="1"/>
    <col min="12513" max="12514" width="24.28515625" style="28" customWidth="1"/>
    <col min="12515" max="12515" width="28.7109375" style="28" bestFit="1" customWidth="1"/>
    <col min="12516" max="12752" width="9.140625" style="28"/>
    <col min="12753" max="12753" width="3.7109375" style="28" customWidth="1"/>
    <col min="12754" max="12754" width="11.140625" style="28" customWidth="1"/>
    <col min="12755" max="12755" width="14.5703125" style="28" customWidth="1"/>
    <col min="12756" max="12756" width="13.7109375" style="28" customWidth="1"/>
    <col min="12757" max="12757" width="6.42578125" style="28" customWidth="1"/>
    <col min="12758" max="12758" width="13.42578125" style="28" customWidth="1"/>
    <col min="12759" max="12759" width="14.42578125" style="28" customWidth="1"/>
    <col min="12760" max="12760" width="11.28515625" style="28" customWidth="1"/>
    <col min="12761" max="12761" width="19.5703125" style="28" customWidth="1"/>
    <col min="12762" max="12762" width="24" style="28" customWidth="1"/>
    <col min="12763" max="12763" width="15.42578125" style="28" customWidth="1"/>
    <col min="12764" max="12764" width="23.140625" style="28" customWidth="1"/>
    <col min="12765" max="12765" width="13.42578125" style="28" customWidth="1"/>
    <col min="12766" max="12766" width="24.28515625" style="28" customWidth="1"/>
    <col min="12767" max="12767" width="20.85546875" style="28" customWidth="1"/>
    <col min="12768" max="12768" width="27.42578125" style="28" customWidth="1"/>
    <col min="12769" max="12770" width="24.28515625" style="28" customWidth="1"/>
    <col min="12771" max="12771" width="28.7109375" style="28" bestFit="1" customWidth="1"/>
    <col min="12772" max="13008" width="9.140625" style="28"/>
    <col min="13009" max="13009" width="3.7109375" style="28" customWidth="1"/>
    <col min="13010" max="13010" width="11.140625" style="28" customWidth="1"/>
    <col min="13011" max="13011" width="14.5703125" style="28" customWidth="1"/>
    <col min="13012" max="13012" width="13.7109375" style="28" customWidth="1"/>
    <col min="13013" max="13013" width="6.42578125" style="28" customWidth="1"/>
    <col min="13014" max="13014" width="13.42578125" style="28" customWidth="1"/>
    <col min="13015" max="13015" width="14.42578125" style="28" customWidth="1"/>
    <col min="13016" max="13016" width="11.28515625" style="28" customWidth="1"/>
    <col min="13017" max="13017" width="19.5703125" style="28" customWidth="1"/>
    <col min="13018" max="13018" width="24" style="28" customWidth="1"/>
    <col min="13019" max="13019" width="15.42578125" style="28" customWidth="1"/>
    <col min="13020" max="13020" width="23.140625" style="28" customWidth="1"/>
    <col min="13021" max="13021" width="13.42578125" style="28" customWidth="1"/>
    <col min="13022" max="13022" width="24.28515625" style="28" customWidth="1"/>
    <col min="13023" max="13023" width="20.85546875" style="28" customWidth="1"/>
    <col min="13024" max="13024" width="27.42578125" style="28" customWidth="1"/>
    <col min="13025" max="13026" width="24.28515625" style="28" customWidth="1"/>
    <col min="13027" max="13027" width="28.7109375" style="28" bestFit="1" customWidth="1"/>
    <col min="13028" max="13264" width="9.140625" style="28"/>
    <col min="13265" max="13265" width="3.7109375" style="28" customWidth="1"/>
    <col min="13266" max="13266" width="11.140625" style="28" customWidth="1"/>
    <col min="13267" max="13267" width="14.5703125" style="28" customWidth="1"/>
    <col min="13268" max="13268" width="13.7109375" style="28" customWidth="1"/>
    <col min="13269" max="13269" width="6.42578125" style="28" customWidth="1"/>
    <col min="13270" max="13270" width="13.42578125" style="28" customWidth="1"/>
    <col min="13271" max="13271" width="14.42578125" style="28" customWidth="1"/>
    <col min="13272" max="13272" width="11.28515625" style="28" customWidth="1"/>
    <col min="13273" max="13273" width="19.5703125" style="28" customWidth="1"/>
    <col min="13274" max="13274" width="24" style="28" customWidth="1"/>
    <col min="13275" max="13275" width="15.42578125" style="28" customWidth="1"/>
    <col min="13276" max="13276" width="23.140625" style="28" customWidth="1"/>
    <col min="13277" max="13277" width="13.42578125" style="28" customWidth="1"/>
    <col min="13278" max="13278" width="24.28515625" style="28" customWidth="1"/>
    <col min="13279" max="13279" width="20.85546875" style="28" customWidth="1"/>
    <col min="13280" max="13280" width="27.42578125" style="28" customWidth="1"/>
    <col min="13281" max="13282" width="24.28515625" style="28" customWidth="1"/>
    <col min="13283" max="13283" width="28.7109375" style="28" bestFit="1" customWidth="1"/>
    <col min="13284" max="13520" width="9.140625" style="28"/>
    <col min="13521" max="13521" width="3.7109375" style="28" customWidth="1"/>
    <col min="13522" max="13522" width="11.140625" style="28" customWidth="1"/>
    <col min="13523" max="13523" width="14.5703125" style="28" customWidth="1"/>
    <col min="13524" max="13524" width="13.7109375" style="28" customWidth="1"/>
    <col min="13525" max="13525" width="6.42578125" style="28" customWidth="1"/>
    <col min="13526" max="13526" width="13.42578125" style="28" customWidth="1"/>
    <col min="13527" max="13527" width="14.42578125" style="28" customWidth="1"/>
    <col min="13528" max="13528" width="11.28515625" style="28" customWidth="1"/>
    <col min="13529" max="13529" width="19.5703125" style="28" customWidth="1"/>
    <col min="13530" max="13530" width="24" style="28" customWidth="1"/>
    <col min="13531" max="13531" width="15.42578125" style="28" customWidth="1"/>
    <col min="13532" max="13532" width="23.140625" style="28" customWidth="1"/>
    <col min="13533" max="13533" width="13.42578125" style="28" customWidth="1"/>
    <col min="13534" max="13534" width="24.28515625" style="28" customWidth="1"/>
    <col min="13535" max="13535" width="20.85546875" style="28" customWidth="1"/>
    <col min="13536" max="13536" width="27.42578125" style="28" customWidth="1"/>
    <col min="13537" max="13538" width="24.28515625" style="28" customWidth="1"/>
    <col min="13539" max="13539" width="28.7109375" style="28" bestFit="1" customWidth="1"/>
    <col min="13540" max="13776" width="9.140625" style="28"/>
    <col min="13777" max="13777" width="3.7109375" style="28" customWidth="1"/>
    <col min="13778" max="13778" width="11.140625" style="28" customWidth="1"/>
    <col min="13779" max="13779" width="14.5703125" style="28" customWidth="1"/>
    <col min="13780" max="13780" width="13.7109375" style="28" customWidth="1"/>
    <col min="13781" max="13781" width="6.42578125" style="28" customWidth="1"/>
    <col min="13782" max="13782" width="13.42578125" style="28" customWidth="1"/>
    <col min="13783" max="13783" width="14.42578125" style="28" customWidth="1"/>
    <col min="13784" max="13784" width="11.28515625" style="28" customWidth="1"/>
    <col min="13785" max="13785" width="19.5703125" style="28" customWidth="1"/>
    <col min="13786" max="13786" width="24" style="28" customWidth="1"/>
    <col min="13787" max="13787" width="15.42578125" style="28" customWidth="1"/>
    <col min="13788" max="13788" width="23.140625" style="28" customWidth="1"/>
    <col min="13789" max="13789" width="13.42578125" style="28" customWidth="1"/>
    <col min="13790" max="13790" width="24.28515625" style="28" customWidth="1"/>
    <col min="13791" max="13791" width="20.85546875" style="28" customWidth="1"/>
    <col min="13792" max="13792" width="27.42578125" style="28" customWidth="1"/>
    <col min="13793" max="13794" width="24.28515625" style="28" customWidth="1"/>
    <col min="13795" max="13795" width="28.7109375" style="28" bestFit="1" customWidth="1"/>
    <col min="13796" max="14032" width="9.140625" style="28"/>
    <col min="14033" max="14033" width="3.7109375" style="28" customWidth="1"/>
    <col min="14034" max="14034" width="11.140625" style="28" customWidth="1"/>
    <col min="14035" max="14035" width="14.5703125" style="28" customWidth="1"/>
    <col min="14036" max="14036" width="13.7109375" style="28" customWidth="1"/>
    <col min="14037" max="14037" width="6.42578125" style="28" customWidth="1"/>
    <col min="14038" max="14038" width="13.42578125" style="28" customWidth="1"/>
    <col min="14039" max="14039" width="14.42578125" style="28" customWidth="1"/>
    <col min="14040" max="14040" width="11.28515625" style="28" customWidth="1"/>
    <col min="14041" max="14041" width="19.5703125" style="28" customWidth="1"/>
    <col min="14042" max="14042" width="24" style="28" customWidth="1"/>
    <col min="14043" max="14043" width="15.42578125" style="28" customWidth="1"/>
    <col min="14044" max="14044" width="23.140625" style="28" customWidth="1"/>
    <col min="14045" max="14045" width="13.42578125" style="28" customWidth="1"/>
    <col min="14046" max="14046" width="24.28515625" style="28" customWidth="1"/>
    <col min="14047" max="14047" width="20.85546875" style="28" customWidth="1"/>
    <col min="14048" max="14048" width="27.42578125" style="28" customWidth="1"/>
    <col min="14049" max="14050" width="24.28515625" style="28" customWidth="1"/>
    <col min="14051" max="14051" width="28.7109375" style="28" bestFit="1" customWidth="1"/>
    <col min="14052" max="14288" width="9.140625" style="28"/>
    <col min="14289" max="14289" width="3.7109375" style="28" customWidth="1"/>
    <col min="14290" max="14290" width="11.140625" style="28" customWidth="1"/>
    <col min="14291" max="14291" width="14.5703125" style="28" customWidth="1"/>
    <col min="14292" max="14292" width="13.7109375" style="28" customWidth="1"/>
    <col min="14293" max="14293" width="6.42578125" style="28" customWidth="1"/>
    <col min="14294" max="14294" width="13.42578125" style="28" customWidth="1"/>
    <col min="14295" max="14295" width="14.42578125" style="28" customWidth="1"/>
    <col min="14296" max="14296" width="11.28515625" style="28" customWidth="1"/>
    <col min="14297" max="14297" width="19.5703125" style="28" customWidth="1"/>
    <col min="14298" max="14298" width="24" style="28" customWidth="1"/>
    <col min="14299" max="14299" width="15.42578125" style="28" customWidth="1"/>
    <col min="14300" max="14300" width="23.140625" style="28" customWidth="1"/>
    <col min="14301" max="14301" width="13.42578125" style="28" customWidth="1"/>
    <col min="14302" max="14302" width="24.28515625" style="28" customWidth="1"/>
    <col min="14303" max="14303" width="20.85546875" style="28" customWidth="1"/>
    <col min="14304" max="14304" width="27.42578125" style="28" customWidth="1"/>
    <col min="14305" max="14306" width="24.28515625" style="28" customWidth="1"/>
    <col min="14307" max="14307" width="28.7109375" style="28" bestFit="1" customWidth="1"/>
    <col min="14308" max="14544" width="9.140625" style="28"/>
    <col min="14545" max="14545" width="3.7109375" style="28" customWidth="1"/>
    <col min="14546" max="14546" width="11.140625" style="28" customWidth="1"/>
    <col min="14547" max="14547" width="14.5703125" style="28" customWidth="1"/>
    <col min="14548" max="14548" width="13.7109375" style="28" customWidth="1"/>
    <col min="14549" max="14549" width="6.42578125" style="28" customWidth="1"/>
    <col min="14550" max="14550" width="13.42578125" style="28" customWidth="1"/>
    <col min="14551" max="14551" width="14.42578125" style="28" customWidth="1"/>
    <col min="14552" max="14552" width="11.28515625" style="28" customWidth="1"/>
    <col min="14553" max="14553" width="19.5703125" style="28" customWidth="1"/>
    <col min="14554" max="14554" width="24" style="28" customWidth="1"/>
    <col min="14555" max="14555" width="15.42578125" style="28" customWidth="1"/>
    <col min="14556" max="14556" width="23.140625" style="28" customWidth="1"/>
    <col min="14557" max="14557" width="13.42578125" style="28" customWidth="1"/>
    <col min="14558" max="14558" width="24.28515625" style="28" customWidth="1"/>
    <col min="14559" max="14559" width="20.85546875" style="28" customWidth="1"/>
    <col min="14560" max="14560" width="27.42578125" style="28" customWidth="1"/>
    <col min="14561" max="14562" width="24.28515625" style="28" customWidth="1"/>
    <col min="14563" max="14563" width="28.7109375" style="28" bestFit="1" customWidth="1"/>
    <col min="14564" max="14800" width="9.140625" style="28"/>
    <col min="14801" max="14801" width="3.7109375" style="28" customWidth="1"/>
    <col min="14802" max="14802" width="11.140625" style="28" customWidth="1"/>
    <col min="14803" max="14803" width="14.5703125" style="28" customWidth="1"/>
    <col min="14804" max="14804" width="13.7109375" style="28" customWidth="1"/>
    <col min="14805" max="14805" width="6.42578125" style="28" customWidth="1"/>
    <col min="14806" max="14806" width="13.42578125" style="28" customWidth="1"/>
    <col min="14807" max="14807" width="14.42578125" style="28" customWidth="1"/>
    <col min="14808" max="14808" width="11.28515625" style="28" customWidth="1"/>
    <col min="14809" max="14809" width="19.5703125" style="28" customWidth="1"/>
    <col min="14810" max="14810" width="24" style="28" customWidth="1"/>
    <col min="14811" max="14811" width="15.42578125" style="28" customWidth="1"/>
    <col min="14812" max="14812" width="23.140625" style="28" customWidth="1"/>
    <col min="14813" max="14813" width="13.42578125" style="28" customWidth="1"/>
    <col min="14814" max="14814" width="24.28515625" style="28" customWidth="1"/>
    <col min="14815" max="14815" width="20.85546875" style="28" customWidth="1"/>
    <col min="14816" max="14816" width="27.42578125" style="28" customWidth="1"/>
    <col min="14817" max="14818" width="24.28515625" style="28" customWidth="1"/>
    <col min="14819" max="14819" width="28.7109375" style="28" bestFit="1" customWidth="1"/>
    <col min="14820" max="15056" width="9.140625" style="28"/>
    <col min="15057" max="15057" width="3.7109375" style="28" customWidth="1"/>
    <col min="15058" max="15058" width="11.140625" style="28" customWidth="1"/>
    <col min="15059" max="15059" width="14.5703125" style="28" customWidth="1"/>
    <col min="15060" max="15060" width="13.7109375" style="28" customWidth="1"/>
    <col min="15061" max="15061" width="6.42578125" style="28" customWidth="1"/>
    <col min="15062" max="15062" width="13.42578125" style="28" customWidth="1"/>
    <col min="15063" max="15063" width="14.42578125" style="28" customWidth="1"/>
    <col min="15064" max="15064" width="11.28515625" style="28" customWidth="1"/>
    <col min="15065" max="15065" width="19.5703125" style="28" customWidth="1"/>
    <col min="15066" max="15066" width="24" style="28" customWidth="1"/>
    <col min="15067" max="15067" width="15.42578125" style="28" customWidth="1"/>
    <col min="15068" max="15068" width="23.140625" style="28" customWidth="1"/>
    <col min="15069" max="15069" width="13.42578125" style="28" customWidth="1"/>
    <col min="15070" max="15070" width="24.28515625" style="28" customWidth="1"/>
    <col min="15071" max="15071" width="20.85546875" style="28" customWidth="1"/>
    <col min="15072" max="15072" width="27.42578125" style="28" customWidth="1"/>
    <col min="15073" max="15074" width="24.28515625" style="28" customWidth="1"/>
    <col min="15075" max="15075" width="28.7109375" style="28" bestFit="1" customWidth="1"/>
    <col min="15076" max="15312" width="9.140625" style="28"/>
    <col min="15313" max="15313" width="3.7109375" style="28" customWidth="1"/>
    <col min="15314" max="15314" width="11.140625" style="28" customWidth="1"/>
    <col min="15315" max="15315" width="14.5703125" style="28" customWidth="1"/>
    <col min="15316" max="15316" width="13.7109375" style="28" customWidth="1"/>
    <col min="15317" max="15317" width="6.42578125" style="28" customWidth="1"/>
    <col min="15318" max="15318" width="13.42578125" style="28" customWidth="1"/>
    <col min="15319" max="15319" width="14.42578125" style="28" customWidth="1"/>
    <col min="15320" max="15320" width="11.28515625" style="28" customWidth="1"/>
    <col min="15321" max="15321" width="19.5703125" style="28" customWidth="1"/>
    <col min="15322" max="15322" width="24" style="28" customWidth="1"/>
    <col min="15323" max="15323" width="15.42578125" style="28" customWidth="1"/>
    <col min="15324" max="15324" width="23.140625" style="28" customWidth="1"/>
    <col min="15325" max="15325" width="13.42578125" style="28" customWidth="1"/>
    <col min="15326" max="15326" width="24.28515625" style="28" customWidth="1"/>
    <col min="15327" max="15327" width="20.85546875" style="28" customWidth="1"/>
    <col min="15328" max="15328" width="27.42578125" style="28" customWidth="1"/>
    <col min="15329" max="15330" width="24.28515625" style="28" customWidth="1"/>
    <col min="15331" max="15331" width="28.7109375" style="28" bestFit="1" customWidth="1"/>
    <col min="15332" max="15568" width="9.140625" style="28"/>
    <col min="15569" max="15569" width="3.7109375" style="28" customWidth="1"/>
    <col min="15570" max="15570" width="11.140625" style="28" customWidth="1"/>
    <col min="15571" max="15571" width="14.5703125" style="28" customWidth="1"/>
    <col min="15572" max="15572" width="13.7109375" style="28" customWidth="1"/>
    <col min="15573" max="15573" width="6.42578125" style="28" customWidth="1"/>
    <col min="15574" max="15574" width="13.42578125" style="28" customWidth="1"/>
    <col min="15575" max="15575" width="14.42578125" style="28" customWidth="1"/>
    <col min="15576" max="15576" width="11.28515625" style="28" customWidth="1"/>
    <col min="15577" max="15577" width="19.5703125" style="28" customWidth="1"/>
    <col min="15578" max="15578" width="24" style="28" customWidth="1"/>
    <col min="15579" max="15579" width="15.42578125" style="28" customWidth="1"/>
    <col min="15580" max="15580" width="23.140625" style="28" customWidth="1"/>
    <col min="15581" max="15581" width="13.42578125" style="28" customWidth="1"/>
    <col min="15582" max="15582" width="24.28515625" style="28" customWidth="1"/>
    <col min="15583" max="15583" width="20.85546875" style="28" customWidth="1"/>
    <col min="15584" max="15584" width="27.42578125" style="28" customWidth="1"/>
    <col min="15585" max="15586" width="24.28515625" style="28" customWidth="1"/>
    <col min="15587" max="15587" width="28.7109375" style="28" bestFit="1" customWidth="1"/>
    <col min="15588" max="15824" width="9.140625" style="28"/>
    <col min="15825" max="15825" width="3.7109375" style="28" customWidth="1"/>
    <col min="15826" max="15826" width="11.140625" style="28" customWidth="1"/>
    <col min="15827" max="15827" width="14.5703125" style="28" customWidth="1"/>
    <col min="15828" max="15828" width="13.7109375" style="28" customWidth="1"/>
    <col min="15829" max="15829" width="6.42578125" style="28" customWidth="1"/>
    <col min="15830" max="15830" width="13.42578125" style="28" customWidth="1"/>
    <col min="15831" max="15831" width="14.42578125" style="28" customWidth="1"/>
    <col min="15832" max="15832" width="11.28515625" style="28" customWidth="1"/>
    <col min="15833" max="15833" width="19.5703125" style="28" customWidth="1"/>
    <col min="15834" max="15834" width="24" style="28" customWidth="1"/>
    <col min="15835" max="15835" width="15.42578125" style="28" customWidth="1"/>
    <col min="15836" max="15836" width="23.140625" style="28" customWidth="1"/>
    <col min="15837" max="15837" width="13.42578125" style="28" customWidth="1"/>
    <col min="15838" max="15838" width="24.28515625" style="28" customWidth="1"/>
    <col min="15839" max="15839" width="20.85546875" style="28" customWidth="1"/>
    <col min="15840" max="15840" width="27.42578125" style="28" customWidth="1"/>
    <col min="15841" max="15842" width="24.28515625" style="28" customWidth="1"/>
    <col min="15843" max="15843" width="28.7109375" style="28" bestFit="1" customWidth="1"/>
    <col min="15844" max="16080" width="9.140625" style="28"/>
    <col min="16081" max="16081" width="3.7109375" style="28" customWidth="1"/>
    <col min="16082" max="16082" width="11.140625" style="28" customWidth="1"/>
    <col min="16083" max="16083" width="14.5703125" style="28" customWidth="1"/>
    <col min="16084" max="16084" width="13.7109375" style="28" customWidth="1"/>
    <col min="16085" max="16085" width="6.42578125" style="28" customWidth="1"/>
    <col min="16086" max="16086" width="13.42578125" style="28" customWidth="1"/>
    <col min="16087" max="16087" width="14.42578125" style="28" customWidth="1"/>
    <col min="16088" max="16088" width="11.28515625" style="28" customWidth="1"/>
    <col min="16089" max="16089" width="19.5703125" style="28" customWidth="1"/>
    <col min="16090" max="16090" width="24" style="28" customWidth="1"/>
    <col min="16091" max="16091" width="15.42578125" style="28" customWidth="1"/>
    <col min="16092" max="16092" width="23.140625" style="28" customWidth="1"/>
    <col min="16093" max="16093" width="13.42578125" style="28" customWidth="1"/>
    <col min="16094" max="16094" width="24.28515625" style="28" customWidth="1"/>
    <col min="16095" max="16095" width="20.85546875" style="28" customWidth="1"/>
    <col min="16096" max="16096" width="27.42578125" style="28" customWidth="1"/>
    <col min="16097" max="16098" width="24.28515625" style="28" customWidth="1"/>
    <col min="16099" max="16099" width="28.7109375" style="28" bestFit="1" customWidth="1"/>
    <col min="16100" max="16384" width="9.140625" style="28"/>
  </cols>
  <sheetData>
    <row r="1" spans="1:51" s="29" customFormat="1" ht="12" customHeight="1">
      <c r="A1" s="106"/>
      <c r="B1" s="108"/>
      <c r="C1" s="109"/>
      <c r="D1" s="109"/>
      <c r="E1" s="109"/>
      <c r="F1" s="109"/>
      <c r="G1" s="109"/>
      <c r="H1" s="109"/>
      <c r="I1" s="109"/>
      <c r="J1" s="110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</row>
    <row r="2" spans="1:51" s="29" customFormat="1" ht="54" customHeight="1">
      <c r="A2" s="106"/>
      <c r="B2" s="144" t="s">
        <v>363</v>
      </c>
      <c r="C2" s="144"/>
      <c r="D2" s="145"/>
      <c r="E2" s="153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113"/>
      <c r="Z2" s="113"/>
      <c r="AA2" s="109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</row>
    <row r="3" spans="1:51" s="29" customFormat="1" ht="6" customHeight="1">
      <c r="A3" s="106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</row>
    <row r="4" spans="1:51" ht="15" customHeight="1">
      <c r="A4" s="107"/>
      <c r="B4" s="115"/>
      <c r="C4" s="110"/>
      <c r="D4" s="113"/>
      <c r="E4" s="113"/>
      <c r="F4" s="109"/>
      <c r="G4" s="109"/>
      <c r="H4" s="109"/>
      <c r="I4" s="109"/>
      <c r="J4" s="109"/>
      <c r="K4" s="109"/>
      <c r="L4" s="109"/>
      <c r="M4" s="116"/>
      <c r="N4" s="109"/>
      <c r="O4" s="109"/>
      <c r="P4" s="109"/>
      <c r="Q4" s="114" t="s">
        <v>232</v>
      </c>
      <c r="R4" s="109"/>
      <c r="S4" s="109"/>
      <c r="T4" s="109"/>
      <c r="U4" s="109"/>
      <c r="V4" s="109"/>
      <c r="W4" s="109"/>
      <c r="X4" s="109"/>
      <c r="Y4" s="109"/>
      <c r="Z4" s="109"/>
      <c r="AA4" s="109"/>
    </row>
    <row r="5" spans="1:51">
      <c r="A5" s="107"/>
      <c r="B5" s="117"/>
      <c r="C5" s="110"/>
      <c r="D5" s="113"/>
      <c r="E5" s="113"/>
      <c r="F5" s="114" t="s">
        <v>223</v>
      </c>
      <c r="G5" s="114" t="s">
        <v>225</v>
      </c>
      <c r="H5" s="114" t="s">
        <v>224</v>
      </c>
      <c r="I5" s="114" t="s">
        <v>225</v>
      </c>
      <c r="J5" s="114" t="s">
        <v>223</v>
      </c>
      <c r="K5" s="114" t="s">
        <v>223</v>
      </c>
      <c r="L5" s="114" t="s">
        <v>225</v>
      </c>
      <c r="M5" s="114" t="s">
        <v>224</v>
      </c>
      <c r="N5" s="114" t="s">
        <v>223</v>
      </c>
      <c r="O5" s="114" t="s">
        <v>225</v>
      </c>
      <c r="P5" s="114" t="s">
        <v>224</v>
      </c>
      <c r="Q5" s="114" t="s">
        <v>233</v>
      </c>
      <c r="R5" s="114" t="s">
        <v>223</v>
      </c>
      <c r="S5" s="114" t="s">
        <v>223</v>
      </c>
      <c r="T5" s="114" t="s">
        <v>223</v>
      </c>
      <c r="U5" s="114" t="s">
        <v>223</v>
      </c>
      <c r="V5" s="114" t="s">
        <v>223</v>
      </c>
      <c r="W5" s="114" t="s">
        <v>225</v>
      </c>
      <c r="X5" s="114" t="s">
        <v>225</v>
      </c>
      <c r="Y5" s="109"/>
      <c r="Z5" s="109"/>
      <c r="AA5" s="109"/>
    </row>
    <row r="6" spans="1:51" ht="33.75" customHeight="1">
      <c r="A6" s="107"/>
      <c r="B6" s="189" t="s">
        <v>204</v>
      </c>
      <c r="C6" s="146" t="s">
        <v>237</v>
      </c>
      <c r="D6" s="146" t="s">
        <v>280</v>
      </c>
      <c r="E6" s="113"/>
      <c r="F6" s="154" t="s">
        <v>207</v>
      </c>
      <c r="G6" s="147" t="s">
        <v>208</v>
      </c>
      <c r="H6" s="155" t="s">
        <v>234</v>
      </c>
      <c r="I6" s="147" t="s">
        <v>209</v>
      </c>
      <c r="J6" s="147" t="s">
        <v>210</v>
      </c>
      <c r="K6" s="147" t="s">
        <v>211</v>
      </c>
      <c r="L6" s="147" t="s">
        <v>212</v>
      </c>
      <c r="M6" s="155" t="s">
        <v>235</v>
      </c>
      <c r="N6" s="147" t="s">
        <v>186</v>
      </c>
      <c r="O6" s="147" t="s">
        <v>213</v>
      </c>
      <c r="P6" s="155" t="s">
        <v>110</v>
      </c>
      <c r="Q6" s="147" t="s">
        <v>214</v>
      </c>
      <c r="R6" s="147" t="s">
        <v>215</v>
      </c>
      <c r="S6" s="147" t="s">
        <v>216</v>
      </c>
      <c r="T6" s="147" t="s">
        <v>217</v>
      </c>
      <c r="U6" s="147" t="s">
        <v>218</v>
      </c>
      <c r="V6" s="147" t="s">
        <v>219</v>
      </c>
      <c r="W6" s="147" t="s">
        <v>220</v>
      </c>
      <c r="X6" s="156" t="s">
        <v>221</v>
      </c>
      <c r="Y6" s="99"/>
      <c r="Z6" s="99"/>
      <c r="AA6" s="99"/>
    </row>
    <row r="7" spans="1:51" ht="15" customHeight="1">
      <c r="A7" s="107"/>
      <c r="B7" s="105"/>
      <c r="C7" s="148"/>
      <c r="D7" s="148"/>
      <c r="E7" s="113"/>
      <c r="F7" s="152" t="s">
        <v>282</v>
      </c>
      <c r="G7" s="149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1"/>
      <c r="Y7" s="99"/>
      <c r="Z7" s="99"/>
      <c r="AA7" s="99"/>
    </row>
    <row r="8" spans="1:51" ht="20.25" customHeight="1">
      <c r="A8" s="107"/>
      <c r="B8" s="157" t="s">
        <v>29</v>
      </c>
      <c r="C8" s="159" t="s">
        <v>205</v>
      </c>
      <c r="D8" s="161" t="s">
        <v>281</v>
      </c>
      <c r="E8" s="113"/>
      <c r="F8" s="322"/>
      <c r="G8" s="318" t="str">
        <f>IF('LOAD SUMMARY'!$C11="","","LT")</f>
        <v/>
      </c>
      <c r="H8" s="319" t="str">
        <f>IF('LOAD SUMMARY'!$C11="","",'LOAD SUMMARY'!$C11)</f>
        <v/>
      </c>
      <c r="I8" s="318" t="str">
        <f>IF('LOAD SUMMARY'!$C11="","","5")</f>
        <v/>
      </c>
      <c r="J8" s="323"/>
      <c r="K8" s="323" t="s">
        <v>222</v>
      </c>
      <c r="L8" s="318" t="str">
        <f>IF('LOAD SUMMARY'!$C11="","","1")</f>
        <v/>
      </c>
      <c r="M8" s="318" t="str">
        <f>IF('LOAD SUMMARY'!$C11="","",'LOAD SUMMARY'!$B11)</f>
        <v/>
      </c>
      <c r="N8" s="323"/>
      <c r="O8" s="318" t="str">
        <f>IF('LOAD SUMMARY'!$C11="","","AUD")</f>
        <v/>
      </c>
      <c r="P8" s="324" t="str">
        <f>IF('LOAD SUMMARY'!$C11="","",'LOAD SUMMARY'!$H$7)</f>
        <v/>
      </c>
      <c r="Q8" s="318" t="str">
        <f>IF('LOAD SUMMARY'!$C11="","","31/12/2040")</f>
        <v/>
      </c>
      <c r="R8" s="323" t="s">
        <v>222</v>
      </c>
      <c r="S8" s="323" t="s">
        <v>222</v>
      </c>
      <c r="T8" s="323"/>
      <c r="U8" s="323"/>
      <c r="V8" s="323"/>
      <c r="W8" s="318" t="str">
        <f>IF('LOAD SUMMARY'!$C11="","","PGS3")</f>
        <v/>
      </c>
      <c r="X8" s="325" t="str">
        <f>IF('LOAD SUMMARY'!$C11="","",'LOAD SUMMARY'!$D11)</f>
        <v/>
      </c>
      <c r="Y8" s="119"/>
      <c r="Z8" s="120"/>
      <c r="AA8" s="109"/>
    </row>
    <row r="9" spans="1:51" ht="16.5" customHeight="1">
      <c r="A9" s="107"/>
      <c r="B9" s="99"/>
      <c r="C9" s="110"/>
      <c r="D9" s="110"/>
      <c r="E9" s="110"/>
      <c r="F9" s="298"/>
      <c r="G9" s="320" t="str">
        <f>IF('LOAD SUMMARY'!$C12="","","LT")</f>
        <v/>
      </c>
      <c r="H9" s="321" t="str">
        <f>IF('LOAD SUMMARY'!$C12="","",'LOAD SUMMARY'!$C12)</f>
        <v/>
      </c>
      <c r="I9" s="320" t="str">
        <f>IF('LOAD SUMMARY'!$C12="","","5")</f>
        <v/>
      </c>
      <c r="J9" s="299"/>
      <c r="K9" s="299" t="s">
        <v>222</v>
      </c>
      <c r="L9" s="320" t="str">
        <f>IF('LOAD SUMMARY'!$C12="","","1")</f>
        <v/>
      </c>
      <c r="M9" s="320" t="str">
        <f>IF('LOAD SUMMARY'!$C12="","",'LOAD SUMMARY'!$B12)</f>
        <v/>
      </c>
      <c r="N9" s="299"/>
      <c r="O9" s="320" t="str">
        <f>IF('LOAD SUMMARY'!$C12="","","AUD")</f>
        <v/>
      </c>
      <c r="P9" s="300" t="str">
        <f>IF('LOAD SUMMARY'!$C12="","",'LOAD SUMMARY'!$H$7)</f>
        <v/>
      </c>
      <c r="Q9" s="320" t="str">
        <f>IF('LOAD SUMMARY'!$C12="","","31/12/2040")</f>
        <v/>
      </c>
      <c r="R9" s="299" t="s">
        <v>222</v>
      </c>
      <c r="S9" s="299" t="s">
        <v>222</v>
      </c>
      <c r="T9" s="299"/>
      <c r="U9" s="299"/>
      <c r="V9" s="299"/>
      <c r="W9" s="320" t="str">
        <f>IF('LOAD SUMMARY'!$C12="","","PGS3")</f>
        <v/>
      </c>
      <c r="X9" s="301" t="str">
        <f>IF('LOAD SUMMARY'!$C12="","",'LOAD SUMMARY'!$D12)</f>
        <v/>
      </c>
      <c r="Y9" s="119"/>
      <c r="Z9" s="120"/>
      <c r="AA9" s="109"/>
    </row>
    <row r="10" spans="1:51" ht="13.5" customHeight="1">
      <c r="A10" s="107"/>
      <c r="B10" s="99"/>
      <c r="C10" s="118"/>
      <c r="D10" s="118"/>
      <c r="E10" s="118"/>
      <c r="F10" s="121"/>
      <c r="G10" s="307"/>
      <c r="H10" s="308"/>
      <c r="I10" s="307"/>
      <c r="J10" s="307"/>
      <c r="K10" s="307"/>
      <c r="L10" s="307"/>
      <c r="M10" s="309"/>
      <c r="N10" s="307"/>
      <c r="O10" s="307"/>
      <c r="P10" s="310"/>
      <c r="Q10" s="310"/>
      <c r="R10" s="307"/>
      <c r="S10" s="307"/>
      <c r="T10" s="307"/>
      <c r="U10" s="307"/>
      <c r="V10" s="307"/>
      <c r="W10" s="307"/>
      <c r="X10" s="307"/>
      <c r="Y10" s="119"/>
      <c r="Z10" s="120"/>
      <c r="AA10" s="109"/>
    </row>
    <row r="11" spans="1:51" ht="13.5" customHeight="1">
      <c r="A11" s="107"/>
      <c r="B11" s="99"/>
      <c r="C11" s="118"/>
      <c r="D11" s="118"/>
      <c r="E11" s="118"/>
      <c r="F11" s="114" t="s">
        <v>223</v>
      </c>
      <c r="G11" s="114" t="s">
        <v>225</v>
      </c>
      <c r="H11" s="114" t="s">
        <v>224</v>
      </c>
      <c r="I11" s="114" t="s">
        <v>225</v>
      </c>
      <c r="J11" s="114" t="s">
        <v>223</v>
      </c>
      <c r="K11" s="114" t="s">
        <v>223</v>
      </c>
      <c r="L11" s="114" t="s">
        <v>225</v>
      </c>
      <c r="M11" s="114" t="s">
        <v>224</v>
      </c>
      <c r="N11" s="114" t="s">
        <v>223</v>
      </c>
      <c r="O11" s="114" t="s">
        <v>225</v>
      </c>
      <c r="P11" s="114" t="s">
        <v>224</v>
      </c>
      <c r="Q11" s="114" t="s">
        <v>233</v>
      </c>
      <c r="R11" s="114" t="s">
        <v>223</v>
      </c>
      <c r="S11" s="114" t="s">
        <v>223</v>
      </c>
      <c r="T11" s="114" t="s">
        <v>223</v>
      </c>
      <c r="U11" s="114" t="s">
        <v>223</v>
      </c>
      <c r="V11" s="114" t="s">
        <v>223</v>
      </c>
      <c r="W11" s="114" t="s">
        <v>225</v>
      </c>
      <c r="X11" s="114" t="s">
        <v>225</v>
      </c>
      <c r="Y11" s="119"/>
      <c r="Z11" s="120"/>
      <c r="AA11" s="109"/>
    </row>
    <row r="12" spans="1:51" s="107" customFormat="1" ht="33.75" customHeight="1">
      <c r="B12" s="189" t="s">
        <v>204</v>
      </c>
      <c r="C12" s="97" t="s">
        <v>237</v>
      </c>
      <c r="D12" s="146" t="s">
        <v>280</v>
      </c>
      <c r="E12" s="124"/>
      <c r="F12" s="103" t="s">
        <v>207</v>
      </c>
      <c r="G12" s="100" t="s">
        <v>208</v>
      </c>
      <c r="H12" s="102" t="s">
        <v>236</v>
      </c>
      <c r="I12" s="100" t="s">
        <v>209</v>
      </c>
      <c r="J12" s="100" t="s">
        <v>210</v>
      </c>
      <c r="K12" s="100" t="s">
        <v>211</v>
      </c>
      <c r="L12" s="100" t="s">
        <v>212</v>
      </c>
      <c r="M12" s="102" t="s">
        <v>235</v>
      </c>
      <c r="N12" s="100" t="s">
        <v>186</v>
      </c>
      <c r="O12" s="100" t="s">
        <v>213</v>
      </c>
      <c r="P12" s="102" t="s">
        <v>110</v>
      </c>
      <c r="Q12" s="100" t="s">
        <v>214</v>
      </c>
      <c r="R12" s="100" t="s">
        <v>215</v>
      </c>
      <c r="S12" s="100" t="s">
        <v>216</v>
      </c>
      <c r="T12" s="100" t="s">
        <v>217</v>
      </c>
      <c r="U12" s="100" t="s">
        <v>218</v>
      </c>
      <c r="V12" s="100" t="s">
        <v>219</v>
      </c>
      <c r="W12" s="100" t="s">
        <v>220</v>
      </c>
      <c r="X12" s="101" t="s">
        <v>221</v>
      </c>
      <c r="Y12" s="119"/>
      <c r="Z12" s="120"/>
      <c r="AA12" s="109"/>
    </row>
    <row r="13" spans="1:51" s="107" customFormat="1" ht="14.25" customHeight="1">
      <c r="B13" s="189"/>
      <c r="C13" s="97"/>
      <c r="D13" s="148"/>
      <c r="E13" s="124"/>
      <c r="F13" s="152" t="s">
        <v>282</v>
      </c>
      <c r="G13" s="149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1"/>
      <c r="Y13" s="119"/>
      <c r="Z13" s="120"/>
      <c r="AA13" s="109"/>
    </row>
    <row r="14" spans="1:51" s="107" customFormat="1" ht="21">
      <c r="B14" s="158" t="s">
        <v>174</v>
      </c>
      <c r="C14" s="160" t="s">
        <v>206</v>
      </c>
      <c r="D14" s="161" t="s">
        <v>281</v>
      </c>
      <c r="E14" s="110"/>
      <c r="F14" s="322"/>
      <c r="G14" s="318" t="str">
        <f>IF('LOAD SUMMARY'!$C15="","","LT")</f>
        <v/>
      </c>
      <c r="H14" s="319" t="str">
        <f>IF('LOAD SUMMARY'!$C15="","",'LOAD SUMMARY'!$C15)</f>
        <v/>
      </c>
      <c r="I14" s="318" t="str">
        <f>IF('LOAD SUMMARY'!$C15="","","5")</f>
        <v/>
      </c>
      <c r="J14" s="323"/>
      <c r="K14" s="323" t="s">
        <v>222</v>
      </c>
      <c r="L14" s="318" t="str">
        <f>IF('LOAD SUMMARY'!$C15="","","1")</f>
        <v/>
      </c>
      <c r="M14" s="318" t="str">
        <f>IF('LOAD SUMMARY'!$C15="","",'LOAD SUMMARY'!$B15)</f>
        <v/>
      </c>
      <c r="N14" s="323"/>
      <c r="O14" s="318" t="str">
        <f>IF('LOAD SUMMARY'!$C15="","","AUD")</f>
        <v/>
      </c>
      <c r="P14" s="324" t="str">
        <f>IF('LOAD SUMMARY'!$C15="","",'LOAD SUMMARY'!$H$7)</f>
        <v/>
      </c>
      <c r="Q14" s="318" t="str">
        <f>IF('LOAD SUMMARY'!$C15="","","31/12/2040")</f>
        <v/>
      </c>
      <c r="R14" s="323" t="s">
        <v>222</v>
      </c>
      <c r="S14" s="323" t="s">
        <v>222</v>
      </c>
      <c r="T14" s="323"/>
      <c r="U14" s="323"/>
      <c r="V14" s="323"/>
      <c r="W14" s="318" t="str">
        <f>IF('LOAD SUMMARY'!$C15="","","PGS3")</f>
        <v/>
      </c>
      <c r="X14" s="325" t="str">
        <f>IF('LOAD SUMMARY'!$C15="","",'LOAD SUMMARY'!$D15)</f>
        <v/>
      </c>
      <c r="Y14" s="109"/>
      <c r="Z14" s="122"/>
      <c r="AA14" s="109"/>
    </row>
    <row r="15" spans="1:51" s="107" customFormat="1" ht="18" customHeight="1">
      <c r="B15" s="26"/>
      <c r="C15" s="110"/>
      <c r="D15" s="110"/>
      <c r="E15" s="110"/>
      <c r="F15" s="298"/>
      <c r="G15" s="320" t="str">
        <f>IF('LOAD SUMMARY'!$C16="","","LT")</f>
        <v/>
      </c>
      <c r="H15" s="321" t="str">
        <f>IF('LOAD SUMMARY'!$C16="","",'LOAD SUMMARY'!$C16)</f>
        <v/>
      </c>
      <c r="I15" s="320" t="str">
        <f>IF('LOAD SUMMARY'!$C16="","","5")</f>
        <v/>
      </c>
      <c r="J15" s="299"/>
      <c r="K15" s="299" t="s">
        <v>222</v>
      </c>
      <c r="L15" s="320" t="str">
        <f>IF('LOAD SUMMARY'!$C16="","","1")</f>
        <v/>
      </c>
      <c r="M15" s="320" t="str">
        <f>IF('LOAD SUMMARY'!$C16="","",'LOAD SUMMARY'!$B16)</f>
        <v/>
      </c>
      <c r="N15" s="299"/>
      <c r="O15" s="320" t="str">
        <f>IF('LOAD SUMMARY'!$C16="","","AUD")</f>
        <v/>
      </c>
      <c r="P15" s="300" t="str">
        <f>IF('LOAD SUMMARY'!$C16="","",'LOAD SUMMARY'!$H$7)</f>
        <v/>
      </c>
      <c r="Q15" s="320" t="str">
        <f>IF('LOAD SUMMARY'!$C16="","","31/12/2040")</f>
        <v/>
      </c>
      <c r="R15" s="299" t="s">
        <v>222</v>
      </c>
      <c r="S15" s="299" t="s">
        <v>222</v>
      </c>
      <c r="T15" s="299"/>
      <c r="U15" s="299"/>
      <c r="V15" s="299"/>
      <c r="W15" s="320" t="str">
        <f>IF('LOAD SUMMARY'!$C16="","","PGS3")</f>
        <v/>
      </c>
      <c r="X15" s="301" t="str">
        <f>IF('LOAD SUMMARY'!$C16="","",'LOAD SUMMARY'!$D16)</f>
        <v/>
      </c>
      <c r="Y15" s="109"/>
      <c r="Z15" s="122"/>
      <c r="AA15" s="109"/>
    </row>
    <row r="16" spans="1:51" s="107" customFormat="1" ht="13.5" customHeight="1">
      <c r="B16" s="106"/>
      <c r="C16" s="106"/>
      <c r="D16" s="110"/>
      <c r="E16" s="118"/>
      <c r="F16" s="123"/>
      <c r="G16" s="313"/>
      <c r="H16" s="314"/>
      <c r="I16" s="313"/>
      <c r="J16" s="313"/>
      <c r="K16" s="313"/>
      <c r="L16" s="307"/>
      <c r="M16" s="311"/>
      <c r="N16" s="307"/>
      <c r="O16" s="116"/>
      <c r="P16" s="310"/>
      <c r="Q16" s="310"/>
      <c r="R16" s="307"/>
      <c r="S16" s="114"/>
      <c r="T16" s="307"/>
      <c r="U16" s="307"/>
      <c r="V16" s="307"/>
      <c r="W16" s="307"/>
      <c r="X16" s="312"/>
      <c r="Y16" s="109"/>
      <c r="Z16" s="122"/>
      <c r="AA16" s="109"/>
    </row>
    <row r="17" spans="2:36" s="107" customFormat="1" ht="13.5" customHeight="1">
      <c r="B17" s="118"/>
      <c r="C17" s="118"/>
      <c r="D17" s="110"/>
      <c r="E17" s="118"/>
      <c r="F17" s="114" t="s">
        <v>223</v>
      </c>
      <c r="G17" s="114" t="s">
        <v>225</v>
      </c>
      <c r="H17" s="114" t="s">
        <v>224</v>
      </c>
      <c r="I17" s="114" t="s">
        <v>225</v>
      </c>
      <c r="J17" s="114" t="s">
        <v>223</v>
      </c>
      <c r="K17" s="114" t="s">
        <v>223</v>
      </c>
      <c r="L17" s="114" t="s">
        <v>225</v>
      </c>
      <c r="M17" s="114" t="s">
        <v>224</v>
      </c>
      <c r="N17" s="114" t="s">
        <v>223</v>
      </c>
      <c r="O17" s="114" t="s">
        <v>225</v>
      </c>
      <c r="P17" s="114" t="s">
        <v>224</v>
      </c>
      <c r="Q17" s="114" t="s">
        <v>233</v>
      </c>
      <c r="R17" s="114" t="s">
        <v>223</v>
      </c>
      <c r="S17" s="114" t="s">
        <v>223</v>
      </c>
      <c r="T17" s="114" t="s">
        <v>223</v>
      </c>
      <c r="U17" s="114" t="s">
        <v>223</v>
      </c>
      <c r="V17" s="114" t="s">
        <v>223</v>
      </c>
      <c r="W17" s="114" t="s">
        <v>225</v>
      </c>
      <c r="X17" s="231" t="s">
        <v>225</v>
      </c>
      <c r="Y17" s="109"/>
      <c r="Z17" s="122"/>
      <c r="AA17" s="109"/>
    </row>
    <row r="18" spans="2:36" s="107" customFormat="1" ht="26.25" customHeight="1">
      <c r="B18" s="189" t="s">
        <v>204</v>
      </c>
      <c r="C18" s="97" t="s">
        <v>237</v>
      </c>
      <c r="D18" s="146" t="s">
        <v>280</v>
      </c>
      <c r="E18" s="124"/>
      <c r="F18" s="103" t="s">
        <v>207</v>
      </c>
      <c r="G18" s="100" t="s">
        <v>208</v>
      </c>
      <c r="H18" s="102" t="s">
        <v>279</v>
      </c>
      <c r="I18" s="100" t="s">
        <v>209</v>
      </c>
      <c r="J18" s="100" t="s">
        <v>210</v>
      </c>
      <c r="K18" s="100" t="s">
        <v>211</v>
      </c>
      <c r="L18" s="100" t="s">
        <v>212</v>
      </c>
      <c r="M18" s="102" t="s">
        <v>235</v>
      </c>
      <c r="N18" s="100" t="s">
        <v>186</v>
      </c>
      <c r="O18" s="100" t="s">
        <v>213</v>
      </c>
      <c r="P18" s="102" t="s">
        <v>110</v>
      </c>
      <c r="Q18" s="100" t="s">
        <v>214</v>
      </c>
      <c r="R18" s="100" t="s">
        <v>215</v>
      </c>
      <c r="S18" s="100" t="s">
        <v>216</v>
      </c>
      <c r="T18" s="100" t="s">
        <v>217</v>
      </c>
      <c r="U18" s="100" t="s">
        <v>218</v>
      </c>
      <c r="V18" s="100" t="s">
        <v>219</v>
      </c>
      <c r="W18" s="100" t="s">
        <v>220</v>
      </c>
      <c r="X18" s="232" t="s">
        <v>221</v>
      </c>
      <c r="Y18" s="119"/>
      <c r="Z18" s="120"/>
      <c r="AA18" s="109"/>
    </row>
    <row r="19" spans="2:36" s="107" customFormat="1" ht="18" customHeight="1">
      <c r="B19" s="105"/>
      <c r="C19" s="98"/>
      <c r="D19" s="148"/>
      <c r="E19" s="124"/>
      <c r="F19" s="152" t="s">
        <v>282</v>
      </c>
      <c r="G19" s="149"/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233"/>
      <c r="Y19" s="119"/>
      <c r="Z19" s="120"/>
      <c r="AA19" s="109"/>
    </row>
    <row r="20" spans="2:36" s="107" customFormat="1" ht="18" customHeight="1">
      <c r="B20" s="158" t="s">
        <v>242</v>
      </c>
      <c r="C20" s="160" t="s">
        <v>243</v>
      </c>
      <c r="D20" s="161" t="s">
        <v>281</v>
      </c>
      <c r="E20" s="110"/>
      <c r="F20" s="322"/>
      <c r="G20" s="318" t="str">
        <f>IF('LOAD SUMMARY'!$C19="","","LT")</f>
        <v/>
      </c>
      <c r="H20" s="319" t="str">
        <f>IF('LOAD SUMMARY'!$C19="","",'LOAD SUMMARY'!$C19)</f>
        <v/>
      </c>
      <c r="I20" s="318" t="str">
        <f>IF('LOAD SUMMARY'!$C19="","","5")</f>
        <v/>
      </c>
      <c r="J20" s="323"/>
      <c r="K20" s="323" t="s">
        <v>222</v>
      </c>
      <c r="L20" s="318" t="str">
        <f>IF('LOAD SUMMARY'!$C19="","","1")</f>
        <v/>
      </c>
      <c r="M20" s="318" t="str">
        <f>IF('LOAD SUMMARY'!$C19="","",'LOAD SUMMARY'!$B19)</f>
        <v/>
      </c>
      <c r="N20" s="323"/>
      <c r="O20" s="318" t="str">
        <f>IF('LOAD SUMMARY'!$C19="","","AUD")</f>
        <v/>
      </c>
      <c r="P20" s="324" t="str">
        <f>IF('LOAD SUMMARY'!$C19="","",'LOAD SUMMARY'!$H$7)</f>
        <v/>
      </c>
      <c r="Q20" s="318" t="str">
        <f>IF('LOAD SUMMARY'!$C19="","","31/12/2040")</f>
        <v/>
      </c>
      <c r="R20" s="323" t="s">
        <v>222</v>
      </c>
      <c r="S20" s="323" t="s">
        <v>222</v>
      </c>
      <c r="T20" s="323"/>
      <c r="U20" s="323"/>
      <c r="V20" s="323"/>
      <c r="W20" s="318" t="str">
        <f>IF('LOAD SUMMARY'!$C19="","","PGS3")</f>
        <v/>
      </c>
      <c r="X20" s="325" t="str">
        <f>IF('LOAD SUMMARY'!$C19="","",'LOAD SUMMARY'!$D19)</f>
        <v/>
      </c>
      <c r="Y20" s="109"/>
      <c r="Z20" s="122"/>
      <c r="AA20" s="109"/>
    </row>
    <row r="21" spans="2:36" s="107" customFormat="1" ht="18" customHeight="1">
      <c r="B21" s="26"/>
      <c r="C21" s="110"/>
      <c r="D21" s="110"/>
      <c r="E21" s="110"/>
      <c r="F21" s="298"/>
      <c r="G21" s="320" t="str">
        <f>IF('LOAD SUMMARY'!$C20="","","LT")</f>
        <v/>
      </c>
      <c r="H21" s="321" t="str">
        <f>IF('LOAD SUMMARY'!$C20="","",'LOAD SUMMARY'!$C20)</f>
        <v/>
      </c>
      <c r="I21" s="320" t="str">
        <f>IF('LOAD SUMMARY'!$C20="","","5")</f>
        <v/>
      </c>
      <c r="J21" s="299"/>
      <c r="K21" s="299" t="s">
        <v>222</v>
      </c>
      <c r="L21" s="320" t="str">
        <f>IF('LOAD SUMMARY'!$C20="","","1")</f>
        <v/>
      </c>
      <c r="M21" s="320" t="str">
        <f>IF('LOAD SUMMARY'!$C20="","",'LOAD SUMMARY'!$B20)</f>
        <v/>
      </c>
      <c r="N21" s="299"/>
      <c r="O21" s="320" t="str">
        <f>IF('LOAD SUMMARY'!$C20="","","AUD")</f>
        <v/>
      </c>
      <c r="P21" s="300" t="str">
        <f>IF('LOAD SUMMARY'!$C20="","",'LOAD SUMMARY'!$H$7)</f>
        <v/>
      </c>
      <c r="Q21" s="320" t="str">
        <f>IF('LOAD SUMMARY'!$C20="","","31/12/2040")</f>
        <v/>
      </c>
      <c r="R21" s="299" t="s">
        <v>222</v>
      </c>
      <c r="S21" s="299" t="s">
        <v>222</v>
      </c>
      <c r="T21" s="299"/>
      <c r="U21" s="299"/>
      <c r="V21" s="299"/>
      <c r="W21" s="320" t="str">
        <f>IF('LOAD SUMMARY'!$C20="","","PGS3")</f>
        <v/>
      </c>
      <c r="X21" s="301" t="str">
        <f>IF('LOAD SUMMARY'!$C20="","",'LOAD SUMMARY'!$D20)</f>
        <v/>
      </c>
      <c r="Y21" s="109"/>
      <c r="Z21" s="122"/>
      <c r="AA21" s="109"/>
    </row>
    <row r="22" spans="2:36" s="107" customFormat="1" ht="13.5" customHeight="1"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41" t="s">
        <v>358</v>
      </c>
      <c r="AB22" s="242"/>
      <c r="AC22" s="242"/>
      <c r="AD22" s="243"/>
      <c r="AE22" s="26"/>
      <c r="AF22" s="26"/>
      <c r="AG22" s="26"/>
      <c r="AH22" s="26"/>
      <c r="AI22" s="26"/>
      <c r="AJ22" s="26"/>
    </row>
    <row r="23" spans="2:36" s="107" customFormat="1" ht="13.5" customHeight="1">
      <c r="B23" s="26"/>
      <c r="C23" s="26"/>
      <c r="D23" s="26"/>
      <c r="E23" s="26"/>
      <c r="F23" s="114" t="s">
        <v>224</v>
      </c>
      <c r="G23" s="114" t="s">
        <v>223</v>
      </c>
      <c r="H23" s="114" t="s">
        <v>223</v>
      </c>
      <c r="I23" s="114" t="s">
        <v>225</v>
      </c>
      <c r="J23" s="114" t="s">
        <v>224</v>
      </c>
      <c r="K23" s="114" t="s">
        <v>225</v>
      </c>
      <c r="L23" s="114" t="s">
        <v>223</v>
      </c>
      <c r="M23" s="114" t="s">
        <v>223</v>
      </c>
      <c r="N23" s="114" t="s">
        <v>225</v>
      </c>
      <c r="O23" s="114" t="s">
        <v>224</v>
      </c>
      <c r="P23" s="114" t="s">
        <v>223</v>
      </c>
      <c r="Q23" s="114" t="s">
        <v>225</v>
      </c>
      <c r="R23" s="114" t="s">
        <v>224</v>
      </c>
      <c r="S23" s="114" t="s">
        <v>233</v>
      </c>
      <c r="T23" s="114" t="s">
        <v>223</v>
      </c>
      <c r="U23" s="114" t="s">
        <v>223</v>
      </c>
      <c r="V23" s="114" t="s">
        <v>223</v>
      </c>
      <c r="W23" s="114" t="s">
        <v>223</v>
      </c>
      <c r="X23" s="114" t="s">
        <v>223</v>
      </c>
      <c r="Y23" s="114" t="s">
        <v>225</v>
      </c>
      <c r="Z23" s="114" t="s">
        <v>225</v>
      </c>
      <c r="AA23" s="244" t="s">
        <v>266</v>
      </c>
      <c r="AB23" s="245"/>
      <c r="AC23" s="245"/>
      <c r="AD23" s="246"/>
    </row>
    <row r="24" spans="2:36" s="107" customFormat="1" ht="36.75" customHeight="1">
      <c r="B24" s="189" t="s">
        <v>204</v>
      </c>
      <c r="C24" s="167" t="s">
        <v>237</v>
      </c>
      <c r="D24" s="146" t="s">
        <v>280</v>
      </c>
      <c r="E24" s="124"/>
      <c r="F24" s="104" t="s">
        <v>227</v>
      </c>
      <c r="G24" s="154" t="s">
        <v>228</v>
      </c>
      <c r="H24" s="147" t="s">
        <v>207</v>
      </c>
      <c r="I24" s="147" t="s">
        <v>208</v>
      </c>
      <c r="J24" s="155" t="s">
        <v>355</v>
      </c>
      <c r="K24" s="147" t="s">
        <v>209</v>
      </c>
      <c r="L24" s="147" t="s">
        <v>210</v>
      </c>
      <c r="M24" s="147" t="s">
        <v>211</v>
      </c>
      <c r="N24" s="147" t="s">
        <v>212</v>
      </c>
      <c r="O24" s="155" t="s">
        <v>246</v>
      </c>
      <c r="P24" s="147" t="s">
        <v>186</v>
      </c>
      <c r="Q24" s="147" t="s">
        <v>213</v>
      </c>
      <c r="R24" s="155" t="s">
        <v>110</v>
      </c>
      <c r="S24" s="147" t="s">
        <v>214</v>
      </c>
      <c r="T24" s="147" t="s">
        <v>215</v>
      </c>
      <c r="U24" s="147" t="s">
        <v>216</v>
      </c>
      <c r="V24" s="147" t="s">
        <v>217</v>
      </c>
      <c r="W24" s="147" t="s">
        <v>218</v>
      </c>
      <c r="X24" s="147" t="s">
        <v>219</v>
      </c>
      <c r="Y24" s="147" t="s">
        <v>229</v>
      </c>
      <c r="Z24" s="147" t="s">
        <v>230</v>
      </c>
      <c r="AA24" s="240" t="s">
        <v>366</v>
      </c>
      <c r="AB24" s="240" t="s">
        <v>359</v>
      </c>
      <c r="AC24" s="240" t="s">
        <v>359</v>
      </c>
      <c r="AD24" s="249" t="s">
        <v>359</v>
      </c>
    </row>
    <row r="25" spans="2:36" s="107" customFormat="1" ht="15.75">
      <c r="B25" s="189"/>
      <c r="C25" s="97"/>
      <c r="D25" s="148"/>
      <c r="E25" s="113"/>
      <c r="F25" s="152" t="s">
        <v>282</v>
      </c>
      <c r="G25" s="149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339"/>
    </row>
    <row r="26" spans="2:36" s="107" customFormat="1" ht="19.5" customHeight="1">
      <c r="B26" s="165" t="s">
        <v>356</v>
      </c>
      <c r="C26" s="190" t="s">
        <v>231</v>
      </c>
      <c r="D26" s="161" t="s">
        <v>283</v>
      </c>
      <c r="E26" s="113"/>
      <c r="F26" s="293" t="str">
        <f>IF('LOAD SUMMARY'!$D24="","",'LOAD SUMMARY'!$F24)</f>
        <v/>
      </c>
      <c r="G26" s="294"/>
      <c r="H26" s="295"/>
      <c r="I26" s="306" t="str">
        <f>IF('LOAD SUMMARY'!$D24="","","LT")</f>
        <v/>
      </c>
      <c r="J26" s="296" t="str">
        <f>IF('LOAD SUMMARY'!$D24="","",'LOAD SUMMARY'!$E24)</f>
        <v/>
      </c>
      <c r="K26" s="306" t="str">
        <f>IF('LOAD SUMMARY'!$D24="","","5")</f>
        <v/>
      </c>
      <c r="L26" s="294"/>
      <c r="M26" s="294" t="s">
        <v>222</v>
      </c>
      <c r="N26" s="306" t="str">
        <f>IF('LOAD SUMMARY'!$D24="","","1")</f>
        <v/>
      </c>
      <c r="O26" s="292" t="str">
        <f>IF('LOAD SUMMARY'!$D24="","",'LOAD SUMMARY'!$D24)</f>
        <v/>
      </c>
      <c r="P26" s="294"/>
      <c r="Q26" s="306" t="str">
        <f>IF('LOAD SUMMARY'!$D24="","","AUD")</f>
        <v/>
      </c>
      <c r="R26" s="297" t="str">
        <f>IF('LOAD SUMMARY'!$D24="","",'LOAD SUMMARY'!$H$7)</f>
        <v/>
      </c>
      <c r="S26" s="297" t="str">
        <f>IF('LOAD SUMMARY'!$D24="","","31/12/2040")</f>
        <v/>
      </c>
      <c r="T26" s="294" t="s">
        <v>222</v>
      </c>
      <c r="U26" s="294" t="s">
        <v>222</v>
      </c>
      <c r="V26" s="294"/>
      <c r="W26" s="294"/>
      <c r="X26" s="294"/>
      <c r="Y26" s="306" t="str">
        <f>IF('LOAD SUMMARY'!$D24="","","TERMINAL")</f>
        <v/>
      </c>
      <c r="Z26" s="292" t="str">
        <f>'LOAD SUMMARY'!J24</f>
        <v/>
      </c>
      <c r="AA26" s="305" t="str">
        <f>IF(ISNA(VLOOKUP('LOAD SUMMARY'!$I24,Static!$AD$2:$AI$24,3,FALSE)),"",VLOOKUP('LOAD SUMMARY'!$I24,Static!$AD$2:$AI$24,3,FALSE))</f>
        <v/>
      </c>
      <c r="AB26" s="305" t="str">
        <f>IF(ISNA(VLOOKUP('LOAD SUMMARY'!$I24,Static!$AD$2:$AI$24,4,FALSE)),"",VLOOKUP('LOAD SUMMARY'!$I24,Static!$AD$2:$AI$24,4,FALSE))</f>
        <v/>
      </c>
      <c r="AC26" s="305" t="str">
        <f>IF(ISNA(VLOOKUP('LOAD SUMMARY'!$I24,Static!$AD$2:$AI$24,5,FALSE)),"",VLOOKUP('LOAD SUMMARY'!$I24,Static!$AD$2:$AI$24,5,FALSE))</f>
        <v/>
      </c>
      <c r="AD26" s="305" t="str">
        <f>IF(ISNA(VLOOKUP('LOAD SUMMARY'!$I24,Static!$AD$2:$AI$24,6,FALSE)),"",VLOOKUP('LOAD SUMMARY'!$I24,Static!$AD$2:$AI$24,6,FALSE))</f>
        <v/>
      </c>
    </row>
    <row r="27" spans="2:36" s="107" customFormat="1" ht="15.75">
      <c r="B27" s="99"/>
      <c r="C27" s="118"/>
      <c r="D27" s="111"/>
      <c r="E27" s="113"/>
      <c r="F27" s="293" t="str">
        <f>IF('LOAD SUMMARY'!$D25="","",'LOAD SUMMARY'!$F25)</f>
        <v/>
      </c>
      <c r="G27" s="294"/>
      <c r="H27" s="295"/>
      <c r="I27" s="306" t="str">
        <f>IF('LOAD SUMMARY'!$D25="","","LT")</f>
        <v/>
      </c>
      <c r="J27" s="296" t="str">
        <f>IF('LOAD SUMMARY'!$D25="","",'LOAD SUMMARY'!$E25)</f>
        <v/>
      </c>
      <c r="K27" s="306" t="str">
        <f>IF('LOAD SUMMARY'!$D25="","","5")</f>
        <v/>
      </c>
      <c r="L27" s="294"/>
      <c r="M27" s="294" t="s">
        <v>222</v>
      </c>
      <c r="N27" s="306" t="str">
        <f>IF('LOAD SUMMARY'!$D25="","","1")</f>
        <v/>
      </c>
      <c r="O27" s="292" t="str">
        <f>IF('LOAD SUMMARY'!$D25="","",'LOAD SUMMARY'!$D25)</f>
        <v/>
      </c>
      <c r="P27" s="294"/>
      <c r="Q27" s="306" t="str">
        <f>IF('LOAD SUMMARY'!$D25="","","AUD")</f>
        <v/>
      </c>
      <c r="R27" s="297" t="str">
        <f>IF('LOAD SUMMARY'!$D25="","",'LOAD SUMMARY'!$H$7)</f>
        <v/>
      </c>
      <c r="S27" s="297" t="str">
        <f>IF('LOAD SUMMARY'!$D25="","","31/12/2040")</f>
        <v/>
      </c>
      <c r="T27" s="294" t="s">
        <v>222</v>
      </c>
      <c r="U27" s="294" t="s">
        <v>222</v>
      </c>
      <c r="V27" s="294"/>
      <c r="W27" s="294"/>
      <c r="X27" s="294"/>
      <c r="Y27" s="306" t="str">
        <f>IF('LOAD SUMMARY'!$D25="","","TERMINAL")</f>
        <v/>
      </c>
      <c r="Z27" s="292" t="str">
        <f>'LOAD SUMMARY'!J25</f>
        <v/>
      </c>
      <c r="AA27" s="305" t="str">
        <f>IF(ISNA(VLOOKUP('LOAD SUMMARY'!$I25,Static!$AD$2:$AI$24,3,FALSE)),"",VLOOKUP('LOAD SUMMARY'!$I25,Static!$AD$2:$AI$24,3,FALSE))</f>
        <v/>
      </c>
      <c r="AB27" s="305" t="str">
        <f>IF(ISNA(VLOOKUP('LOAD SUMMARY'!$I25,Static!$AD$2:$AI$24,4,FALSE)),"",VLOOKUP('LOAD SUMMARY'!$I25,Static!$AD$2:$AI$24,4,FALSE))</f>
        <v/>
      </c>
      <c r="AC27" s="305" t="str">
        <f>IF(ISNA(VLOOKUP('LOAD SUMMARY'!$I25,Static!$AD$2:$AI$24,5,FALSE)),"",VLOOKUP('LOAD SUMMARY'!$I25,Static!$AD$2:$AI$24,5,FALSE))</f>
        <v/>
      </c>
      <c r="AD27" s="305" t="str">
        <f>IF(ISNA(VLOOKUP('LOAD SUMMARY'!$I25,Static!$AD$2:$AI$24,6,FALSE)),"",VLOOKUP('LOAD SUMMARY'!$I25,Static!$AD$2:$AI$24,6,FALSE))</f>
        <v/>
      </c>
    </row>
    <row r="28" spans="2:36" s="107" customFormat="1" ht="15.75">
      <c r="B28" s="99"/>
      <c r="C28" s="118"/>
      <c r="D28" s="111"/>
      <c r="E28" s="113"/>
      <c r="F28" s="293" t="str">
        <f>IF('LOAD SUMMARY'!$D26="","",'LOAD SUMMARY'!$F26)</f>
        <v/>
      </c>
      <c r="G28" s="294"/>
      <c r="H28" s="295"/>
      <c r="I28" s="306" t="str">
        <f>IF('LOAD SUMMARY'!$D26="","","LT")</f>
        <v/>
      </c>
      <c r="J28" s="296" t="str">
        <f>IF('LOAD SUMMARY'!$D26="","",'LOAD SUMMARY'!$E26)</f>
        <v/>
      </c>
      <c r="K28" s="306" t="str">
        <f>IF('LOAD SUMMARY'!$D26="","","5")</f>
        <v/>
      </c>
      <c r="L28" s="294"/>
      <c r="M28" s="294" t="s">
        <v>222</v>
      </c>
      <c r="N28" s="306" t="str">
        <f>IF('LOAD SUMMARY'!$D26="","","1")</f>
        <v/>
      </c>
      <c r="O28" s="292" t="str">
        <f>IF('LOAD SUMMARY'!$D26="","",'LOAD SUMMARY'!$D26)</f>
        <v/>
      </c>
      <c r="P28" s="294"/>
      <c r="Q28" s="306" t="str">
        <f>IF('LOAD SUMMARY'!$D26="","","AUD")</f>
        <v/>
      </c>
      <c r="R28" s="297" t="str">
        <f>IF('LOAD SUMMARY'!$D26="","",'LOAD SUMMARY'!$H$7)</f>
        <v/>
      </c>
      <c r="S28" s="297" t="str">
        <f>IF('LOAD SUMMARY'!$D26="","","31/12/2040")</f>
        <v/>
      </c>
      <c r="T28" s="294" t="s">
        <v>222</v>
      </c>
      <c r="U28" s="294" t="s">
        <v>222</v>
      </c>
      <c r="V28" s="294"/>
      <c r="W28" s="294"/>
      <c r="X28" s="294"/>
      <c r="Y28" s="306" t="str">
        <f>IF('LOAD SUMMARY'!$D26="","","TERMINAL")</f>
        <v/>
      </c>
      <c r="Z28" s="292" t="str">
        <f>'LOAD SUMMARY'!J26</f>
        <v/>
      </c>
      <c r="AA28" s="305" t="str">
        <f>IF(ISNA(VLOOKUP('LOAD SUMMARY'!$I26,Static!$AD$2:$AI$24,3,FALSE)),"",VLOOKUP('LOAD SUMMARY'!$I26,Static!$AD$2:$AI$24,3,FALSE))</f>
        <v/>
      </c>
      <c r="AB28" s="305" t="str">
        <f>IF(ISNA(VLOOKUP('LOAD SUMMARY'!$I26,Static!$AD$2:$AI$24,4,FALSE)),"",VLOOKUP('LOAD SUMMARY'!$I26,Static!$AD$2:$AI$24,4,FALSE))</f>
        <v/>
      </c>
      <c r="AC28" s="305" t="str">
        <f>IF(ISNA(VLOOKUP('LOAD SUMMARY'!$I26,Static!$AD$2:$AI$24,5,FALSE)),"",VLOOKUP('LOAD SUMMARY'!$I26,Static!$AD$2:$AI$24,5,FALSE))</f>
        <v/>
      </c>
      <c r="AD28" s="305" t="str">
        <f>IF(ISNA(VLOOKUP('LOAD SUMMARY'!$I26,Static!$AD$2:$AI$24,6,FALSE)),"",VLOOKUP('LOAD SUMMARY'!$I26,Static!$AD$2:$AI$24,6,FALSE))</f>
        <v/>
      </c>
    </row>
    <row r="29" spans="2:36" s="107" customFormat="1" ht="15.75">
      <c r="B29" s="99"/>
      <c r="C29" s="118"/>
      <c r="D29" s="111"/>
      <c r="E29" s="113"/>
      <c r="F29" s="293" t="str">
        <f>IF('LOAD SUMMARY'!$D27="","",'LOAD SUMMARY'!$F27)</f>
        <v/>
      </c>
      <c r="G29" s="294"/>
      <c r="H29" s="295"/>
      <c r="I29" s="306" t="str">
        <f>IF('LOAD SUMMARY'!$D27="","","LT")</f>
        <v/>
      </c>
      <c r="J29" s="296" t="str">
        <f>IF('LOAD SUMMARY'!$D27="","",'LOAD SUMMARY'!$E27)</f>
        <v/>
      </c>
      <c r="K29" s="306" t="str">
        <f>IF('LOAD SUMMARY'!$D27="","","5")</f>
        <v/>
      </c>
      <c r="L29" s="294"/>
      <c r="M29" s="294" t="s">
        <v>222</v>
      </c>
      <c r="N29" s="306" t="str">
        <f>IF('LOAD SUMMARY'!$D27="","","1")</f>
        <v/>
      </c>
      <c r="O29" s="292" t="str">
        <f>IF('LOAD SUMMARY'!$D27="","",'LOAD SUMMARY'!$D27)</f>
        <v/>
      </c>
      <c r="P29" s="294"/>
      <c r="Q29" s="306" t="str">
        <f>IF('LOAD SUMMARY'!$D27="","","AUD")</f>
        <v/>
      </c>
      <c r="R29" s="297" t="str">
        <f>IF('LOAD SUMMARY'!$D27="","",'LOAD SUMMARY'!$H$7)</f>
        <v/>
      </c>
      <c r="S29" s="297" t="str">
        <f>IF('LOAD SUMMARY'!$D27="","","31/12/2040")</f>
        <v/>
      </c>
      <c r="T29" s="294" t="s">
        <v>222</v>
      </c>
      <c r="U29" s="294" t="s">
        <v>222</v>
      </c>
      <c r="V29" s="294"/>
      <c r="W29" s="294"/>
      <c r="X29" s="294"/>
      <c r="Y29" s="306" t="str">
        <f>IF('LOAD SUMMARY'!$D27="","","TERMINAL")</f>
        <v/>
      </c>
      <c r="Z29" s="292" t="str">
        <f>'LOAD SUMMARY'!J27</f>
        <v/>
      </c>
      <c r="AA29" s="305" t="str">
        <f>IF(ISNA(VLOOKUP('LOAD SUMMARY'!$I27,Static!$AD$2:$AI$24,3,FALSE)),"",VLOOKUP('LOAD SUMMARY'!$I27,Static!$AD$2:$AI$24,3,FALSE))</f>
        <v/>
      </c>
      <c r="AB29" s="305" t="str">
        <f>IF(ISNA(VLOOKUP('LOAD SUMMARY'!$I27,Static!$AD$2:$AI$24,4,FALSE)),"",VLOOKUP('LOAD SUMMARY'!$I27,Static!$AD$2:$AI$24,4,FALSE))</f>
        <v/>
      </c>
      <c r="AC29" s="305" t="str">
        <f>IF(ISNA(VLOOKUP('LOAD SUMMARY'!$I27,Static!$AD$2:$AI$24,5,FALSE)),"",VLOOKUP('LOAD SUMMARY'!$I27,Static!$AD$2:$AI$24,5,FALSE))</f>
        <v/>
      </c>
      <c r="AD29" s="305" t="str">
        <f>IF(ISNA(VLOOKUP('LOAD SUMMARY'!$I27,Static!$AD$2:$AI$24,6,FALSE)),"",VLOOKUP('LOAD SUMMARY'!$I27,Static!$AD$2:$AI$24,6,FALSE))</f>
        <v/>
      </c>
    </row>
    <row r="30" spans="2:36" s="107" customFormat="1" ht="15.75">
      <c r="B30" s="99"/>
      <c r="C30" s="118"/>
      <c r="D30" s="111"/>
      <c r="E30" s="113"/>
      <c r="F30" s="293" t="str">
        <f>IF('LOAD SUMMARY'!$D28="","",'LOAD SUMMARY'!$F28)</f>
        <v/>
      </c>
      <c r="G30" s="294"/>
      <c r="H30" s="295"/>
      <c r="I30" s="306" t="str">
        <f>IF('LOAD SUMMARY'!$D28="","","LT")</f>
        <v/>
      </c>
      <c r="J30" s="296" t="str">
        <f>IF('LOAD SUMMARY'!$D28="","",'LOAD SUMMARY'!$E28)</f>
        <v/>
      </c>
      <c r="K30" s="306" t="str">
        <f>IF('LOAD SUMMARY'!$D28="","","5")</f>
        <v/>
      </c>
      <c r="L30" s="294"/>
      <c r="M30" s="294" t="s">
        <v>222</v>
      </c>
      <c r="N30" s="306" t="str">
        <f>IF('LOAD SUMMARY'!$D28="","","1")</f>
        <v/>
      </c>
      <c r="O30" s="292" t="str">
        <f>IF('LOAD SUMMARY'!$D28="","",'LOAD SUMMARY'!$D28)</f>
        <v/>
      </c>
      <c r="P30" s="294"/>
      <c r="Q30" s="306" t="str">
        <f>IF('LOAD SUMMARY'!$D28="","","AUD")</f>
        <v/>
      </c>
      <c r="R30" s="297" t="str">
        <f>IF('LOAD SUMMARY'!$D28="","",'LOAD SUMMARY'!$H$7)</f>
        <v/>
      </c>
      <c r="S30" s="297" t="str">
        <f>IF('LOAD SUMMARY'!$D28="","","31/12/2040")</f>
        <v/>
      </c>
      <c r="T30" s="294" t="s">
        <v>222</v>
      </c>
      <c r="U30" s="294" t="s">
        <v>222</v>
      </c>
      <c r="V30" s="294"/>
      <c r="W30" s="294"/>
      <c r="X30" s="294"/>
      <c r="Y30" s="306" t="str">
        <f>IF('LOAD SUMMARY'!$D28="","","TERMINAL")</f>
        <v/>
      </c>
      <c r="Z30" s="292" t="str">
        <f>'LOAD SUMMARY'!J28</f>
        <v/>
      </c>
      <c r="AA30" s="305" t="str">
        <f>IF(ISNA(VLOOKUP('LOAD SUMMARY'!$I28,Static!$AD$2:$AI$24,3,FALSE)),"",VLOOKUP('LOAD SUMMARY'!$I28,Static!$AD$2:$AI$24,3,FALSE))</f>
        <v/>
      </c>
      <c r="AB30" s="305" t="str">
        <f>IF(ISNA(VLOOKUP('LOAD SUMMARY'!$I28,Static!$AD$2:$AI$24,4,FALSE)),"",VLOOKUP('LOAD SUMMARY'!$I28,Static!$AD$2:$AI$24,4,FALSE))</f>
        <v/>
      </c>
      <c r="AC30" s="305" t="str">
        <f>IF(ISNA(VLOOKUP('LOAD SUMMARY'!$I28,Static!$AD$2:$AI$24,5,FALSE)),"",VLOOKUP('LOAD SUMMARY'!$I28,Static!$AD$2:$AI$24,5,FALSE))</f>
        <v/>
      </c>
      <c r="AD30" s="305" t="str">
        <f>IF(ISNA(VLOOKUP('LOAD SUMMARY'!$I28,Static!$AD$2:$AI$24,6,FALSE)),"",VLOOKUP('LOAD SUMMARY'!$I28,Static!$AD$2:$AI$24,6,FALSE))</f>
        <v/>
      </c>
    </row>
    <row r="31" spans="2:36" s="107" customFormat="1" ht="15.75">
      <c r="B31" s="99"/>
      <c r="C31" s="118"/>
      <c r="D31" s="111"/>
      <c r="E31" s="113"/>
      <c r="F31" s="293" t="str">
        <f>IF('LOAD SUMMARY'!$D29="","",'LOAD SUMMARY'!$F29)</f>
        <v/>
      </c>
      <c r="G31" s="294"/>
      <c r="H31" s="295"/>
      <c r="I31" s="306" t="str">
        <f>IF('LOAD SUMMARY'!$D29="","","LT")</f>
        <v/>
      </c>
      <c r="J31" s="296" t="str">
        <f>IF('LOAD SUMMARY'!$D29="","",'LOAD SUMMARY'!$E29)</f>
        <v/>
      </c>
      <c r="K31" s="306" t="str">
        <f>IF('LOAD SUMMARY'!$D29="","","5")</f>
        <v/>
      </c>
      <c r="L31" s="294"/>
      <c r="M31" s="294" t="s">
        <v>222</v>
      </c>
      <c r="N31" s="306" t="str">
        <f>IF('LOAD SUMMARY'!$D29="","","1")</f>
        <v/>
      </c>
      <c r="O31" s="292" t="str">
        <f>IF('LOAD SUMMARY'!$D29="","",'LOAD SUMMARY'!$D29)</f>
        <v/>
      </c>
      <c r="P31" s="294"/>
      <c r="Q31" s="306" t="str">
        <f>IF('LOAD SUMMARY'!$D29="","","AUD")</f>
        <v/>
      </c>
      <c r="R31" s="297" t="str">
        <f>IF('LOAD SUMMARY'!$D29="","",'LOAD SUMMARY'!$H$7)</f>
        <v/>
      </c>
      <c r="S31" s="297" t="str">
        <f>IF('LOAD SUMMARY'!$D29="","","31/12/2040")</f>
        <v/>
      </c>
      <c r="T31" s="294" t="s">
        <v>222</v>
      </c>
      <c r="U31" s="294" t="s">
        <v>222</v>
      </c>
      <c r="V31" s="294"/>
      <c r="W31" s="294"/>
      <c r="X31" s="294"/>
      <c r="Y31" s="306" t="str">
        <f>IF('LOAD SUMMARY'!$D29="","","TERMINAL")</f>
        <v/>
      </c>
      <c r="Z31" s="292" t="str">
        <f>'LOAD SUMMARY'!J29</f>
        <v/>
      </c>
      <c r="AA31" s="305" t="str">
        <f>IF(ISNA(VLOOKUP('LOAD SUMMARY'!$I29,Static!$AD$2:$AI$24,3,FALSE)),"",VLOOKUP('LOAD SUMMARY'!$I29,Static!$AD$2:$AI$24,3,FALSE))</f>
        <v/>
      </c>
      <c r="AB31" s="305" t="str">
        <f>IF(ISNA(VLOOKUP('LOAD SUMMARY'!$I29,Static!$AD$2:$AI$24,4,FALSE)),"",VLOOKUP('LOAD SUMMARY'!$I29,Static!$AD$2:$AI$24,4,FALSE))</f>
        <v/>
      </c>
      <c r="AC31" s="305" t="str">
        <f>IF(ISNA(VLOOKUP('LOAD SUMMARY'!$I29,Static!$AD$2:$AI$24,5,FALSE)),"",VLOOKUP('LOAD SUMMARY'!$I29,Static!$AD$2:$AI$24,5,FALSE))</f>
        <v/>
      </c>
      <c r="AD31" s="305" t="str">
        <f>IF(ISNA(VLOOKUP('LOAD SUMMARY'!$I29,Static!$AD$2:$AI$24,6,FALSE)),"",VLOOKUP('LOAD SUMMARY'!$I29,Static!$AD$2:$AI$24,6,FALSE))</f>
        <v/>
      </c>
    </row>
    <row r="32" spans="2:36" s="107" customFormat="1" ht="15.75">
      <c r="B32" s="99"/>
      <c r="C32" s="118"/>
      <c r="D32" s="111"/>
      <c r="E32" s="113"/>
      <c r="F32" s="293" t="str">
        <f>IF('LOAD SUMMARY'!$D30="","",'LOAD SUMMARY'!$F30)</f>
        <v/>
      </c>
      <c r="G32" s="294"/>
      <c r="H32" s="295"/>
      <c r="I32" s="306" t="str">
        <f>IF('LOAD SUMMARY'!$D30="","","LT")</f>
        <v/>
      </c>
      <c r="J32" s="296" t="str">
        <f>IF('LOAD SUMMARY'!$D30="","",'LOAD SUMMARY'!$E30)</f>
        <v/>
      </c>
      <c r="K32" s="306" t="str">
        <f>IF('LOAD SUMMARY'!$D30="","","5")</f>
        <v/>
      </c>
      <c r="L32" s="294"/>
      <c r="M32" s="294" t="s">
        <v>222</v>
      </c>
      <c r="N32" s="306" t="str">
        <f>IF('LOAD SUMMARY'!$D30="","","1")</f>
        <v/>
      </c>
      <c r="O32" s="292" t="str">
        <f>IF('LOAD SUMMARY'!$D30="","",'LOAD SUMMARY'!$D30)</f>
        <v/>
      </c>
      <c r="P32" s="294"/>
      <c r="Q32" s="306" t="str">
        <f>IF('LOAD SUMMARY'!$D30="","","AUD")</f>
        <v/>
      </c>
      <c r="R32" s="297" t="str">
        <f>IF('LOAD SUMMARY'!$D30="","",'LOAD SUMMARY'!$H$7)</f>
        <v/>
      </c>
      <c r="S32" s="297" t="str">
        <f>IF('LOAD SUMMARY'!$D30="","","31/12/2040")</f>
        <v/>
      </c>
      <c r="T32" s="294" t="s">
        <v>222</v>
      </c>
      <c r="U32" s="294" t="s">
        <v>222</v>
      </c>
      <c r="V32" s="294"/>
      <c r="W32" s="294"/>
      <c r="X32" s="294"/>
      <c r="Y32" s="306" t="str">
        <f>IF('LOAD SUMMARY'!$D30="","","TERMINAL")</f>
        <v/>
      </c>
      <c r="Z32" s="292" t="str">
        <f>'LOAD SUMMARY'!J30</f>
        <v/>
      </c>
      <c r="AA32" s="305" t="str">
        <f>IF(ISNA(VLOOKUP('LOAD SUMMARY'!$I30,Static!$AD$2:$AI$24,3,FALSE)),"",VLOOKUP('LOAD SUMMARY'!$I30,Static!$AD$2:$AI$24,3,FALSE))</f>
        <v/>
      </c>
      <c r="AB32" s="305" t="str">
        <f>IF(ISNA(VLOOKUP('LOAD SUMMARY'!$I30,Static!$AD$2:$AI$24,4,FALSE)),"",VLOOKUP('LOAD SUMMARY'!$I30,Static!$AD$2:$AI$24,4,FALSE))</f>
        <v/>
      </c>
      <c r="AC32" s="305" t="str">
        <f>IF(ISNA(VLOOKUP('LOAD SUMMARY'!$I30,Static!$AD$2:$AI$24,5,FALSE)),"",VLOOKUP('LOAD SUMMARY'!$I30,Static!$AD$2:$AI$24,5,FALSE))</f>
        <v/>
      </c>
      <c r="AD32" s="305" t="str">
        <f>IF(ISNA(VLOOKUP('LOAD SUMMARY'!$I30,Static!$AD$2:$AI$24,6,FALSE)),"",VLOOKUP('LOAD SUMMARY'!$I30,Static!$AD$2:$AI$24,6,FALSE))</f>
        <v/>
      </c>
    </row>
    <row r="33" spans="2:30" s="107" customFormat="1" ht="15.75">
      <c r="B33" s="99"/>
      <c r="C33" s="118"/>
      <c r="D33" s="111"/>
      <c r="E33" s="113"/>
      <c r="F33" s="293" t="str">
        <f>IF('LOAD SUMMARY'!$D31="","",'LOAD SUMMARY'!$F31)</f>
        <v/>
      </c>
      <c r="G33" s="294"/>
      <c r="H33" s="295"/>
      <c r="I33" s="306" t="str">
        <f>IF('LOAD SUMMARY'!$D31="","","LT")</f>
        <v/>
      </c>
      <c r="J33" s="296" t="str">
        <f>IF('LOAD SUMMARY'!$D31="","",'LOAD SUMMARY'!$E31)</f>
        <v/>
      </c>
      <c r="K33" s="306" t="str">
        <f>IF('LOAD SUMMARY'!$D31="","","5")</f>
        <v/>
      </c>
      <c r="L33" s="294"/>
      <c r="M33" s="294" t="s">
        <v>222</v>
      </c>
      <c r="N33" s="306" t="str">
        <f>IF('LOAD SUMMARY'!$D31="","","1")</f>
        <v/>
      </c>
      <c r="O33" s="292" t="str">
        <f>IF('LOAD SUMMARY'!$D31="","",'LOAD SUMMARY'!$D31)</f>
        <v/>
      </c>
      <c r="P33" s="294"/>
      <c r="Q33" s="306" t="str">
        <f>IF('LOAD SUMMARY'!$D31="","","AUD")</f>
        <v/>
      </c>
      <c r="R33" s="297" t="str">
        <f>IF('LOAD SUMMARY'!$D31="","",'LOAD SUMMARY'!$H$7)</f>
        <v/>
      </c>
      <c r="S33" s="297" t="str">
        <f>IF('LOAD SUMMARY'!$D31="","","31/12/2040")</f>
        <v/>
      </c>
      <c r="T33" s="294" t="s">
        <v>222</v>
      </c>
      <c r="U33" s="294" t="s">
        <v>222</v>
      </c>
      <c r="V33" s="294"/>
      <c r="W33" s="294"/>
      <c r="X33" s="294"/>
      <c r="Y33" s="306" t="str">
        <f>IF('LOAD SUMMARY'!$D31="","","TERMINAL")</f>
        <v/>
      </c>
      <c r="Z33" s="292" t="str">
        <f>'LOAD SUMMARY'!J31</f>
        <v/>
      </c>
      <c r="AA33" s="305" t="str">
        <f>IF(ISNA(VLOOKUP('LOAD SUMMARY'!$I31,Static!$AD$2:$AI$24,3,FALSE)),"",VLOOKUP('LOAD SUMMARY'!$I31,Static!$AD$2:$AI$24,3,FALSE))</f>
        <v/>
      </c>
      <c r="AB33" s="305" t="str">
        <f>IF(ISNA(VLOOKUP('LOAD SUMMARY'!$I31,Static!$AD$2:$AI$24,4,FALSE)),"",VLOOKUP('LOAD SUMMARY'!$I31,Static!$AD$2:$AI$24,4,FALSE))</f>
        <v/>
      </c>
      <c r="AC33" s="305" t="str">
        <f>IF(ISNA(VLOOKUP('LOAD SUMMARY'!$I31,Static!$AD$2:$AI$24,5,FALSE)),"",VLOOKUP('LOAD SUMMARY'!$I31,Static!$AD$2:$AI$24,5,FALSE))</f>
        <v/>
      </c>
      <c r="AD33" s="305" t="str">
        <f>IF(ISNA(VLOOKUP('LOAD SUMMARY'!$I31,Static!$AD$2:$AI$24,6,FALSE)),"",VLOOKUP('LOAD SUMMARY'!$I31,Static!$AD$2:$AI$24,6,FALSE))</f>
        <v/>
      </c>
    </row>
    <row r="34" spans="2:30" s="107" customFormat="1" ht="15.75">
      <c r="B34" s="99"/>
      <c r="C34" s="118"/>
      <c r="D34" s="111"/>
      <c r="E34" s="113"/>
      <c r="F34" s="293" t="str">
        <f>IF('LOAD SUMMARY'!$D32="","",'LOAD SUMMARY'!$F32)</f>
        <v/>
      </c>
      <c r="G34" s="294"/>
      <c r="H34" s="295"/>
      <c r="I34" s="306" t="str">
        <f>IF('LOAD SUMMARY'!$D32="","","LT")</f>
        <v/>
      </c>
      <c r="J34" s="296" t="str">
        <f>IF('LOAD SUMMARY'!$D32="","",'LOAD SUMMARY'!$E32)</f>
        <v/>
      </c>
      <c r="K34" s="306" t="str">
        <f>IF('LOAD SUMMARY'!$D32="","","5")</f>
        <v/>
      </c>
      <c r="L34" s="294"/>
      <c r="M34" s="294" t="s">
        <v>222</v>
      </c>
      <c r="N34" s="306" t="str">
        <f>IF('LOAD SUMMARY'!$D32="","","1")</f>
        <v/>
      </c>
      <c r="O34" s="292" t="str">
        <f>IF('LOAD SUMMARY'!$D32="","",'LOAD SUMMARY'!$D32)</f>
        <v/>
      </c>
      <c r="P34" s="294"/>
      <c r="Q34" s="306" t="str">
        <f>IF('LOAD SUMMARY'!$D32="","","AUD")</f>
        <v/>
      </c>
      <c r="R34" s="297" t="str">
        <f>IF('LOAD SUMMARY'!$D32="","",'LOAD SUMMARY'!$H$7)</f>
        <v/>
      </c>
      <c r="S34" s="297" t="str">
        <f>IF('LOAD SUMMARY'!$D32="","","31/12/2040")</f>
        <v/>
      </c>
      <c r="T34" s="294" t="s">
        <v>222</v>
      </c>
      <c r="U34" s="294" t="s">
        <v>222</v>
      </c>
      <c r="V34" s="294"/>
      <c r="W34" s="294"/>
      <c r="X34" s="294"/>
      <c r="Y34" s="306" t="str">
        <f>IF('LOAD SUMMARY'!$D32="","","TERMINAL")</f>
        <v/>
      </c>
      <c r="Z34" s="292" t="str">
        <f>'LOAD SUMMARY'!J32</f>
        <v/>
      </c>
      <c r="AA34" s="305" t="str">
        <f>IF(ISNA(VLOOKUP('LOAD SUMMARY'!$I32,Static!$AD$2:$AI$24,3,FALSE)),"",VLOOKUP('LOAD SUMMARY'!$I32,Static!$AD$2:$AI$24,3,FALSE))</f>
        <v/>
      </c>
      <c r="AB34" s="305" t="str">
        <f>IF(ISNA(VLOOKUP('LOAD SUMMARY'!$I32,Static!$AD$2:$AI$24,4,FALSE)),"",VLOOKUP('LOAD SUMMARY'!$I32,Static!$AD$2:$AI$24,4,FALSE))</f>
        <v/>
      </c>
      <c r="AC34" s="305" t="str">
        <f>IF(ISNA(VLOOKUP('LOAD SUMMARY'!$I32,Static!$AD$2:$AI$24,5,FALSE)),"",VLOOKUP('LOAD SUMMARY'!$I32,Static!$AD$2:$AI$24,5,FALSE))</f>
        <v/>
      </c>
      <c r="AD34" s="305" t="str">
        <f>IF(ISNA(VLOOKUP('LOAD SUMMARY'!$I32,Static!$AD$2:$AI$24,6,FALSE)),"",VLOOKUP('LOAD SUMMARY'!$I32,Static!$AD$2:$AI$24,6,FALSE))</f>
        <v/>
      </c>
    </row>
    <row r="35" spans="2:30" s="107" customFormat="1" ht="15.75">
      <c r="B35" s="99"/>
      <c r="C35" s="118"/>
      <c r="D35" s="111"/>
      <c r="E35" s="113"/>
      <c r="F35" s="293" t="str">
        <f>IF('LOAD SUMMARY'!$D33="","",'LOAD SUMMARY'!$F33)</f>
        <v/>
      </c>
      <c r="G35" s="294"/>
      <c r="H35" s="295"/>
      <c r="I35" s="306" t="str">
        <f>IF('LOAD SUMMARY'!$D33="","","LT")</f>
        <v/>
      </c>
      <c r="J35" s="296" t="str">
        <f>IF('LOAD SUMMARY'!$D33="","",'LOAD SUMMARY'!$E33)</f>
        <v/>
      </c>
      <c r="K35" s="306" t="str">
        <f>IF('LOAD SUMMARY'!$D33="","","5")</f>
        <v/>
      </c>
      <c r="L35" s="294"/>
      <c r="M35" s="294" t="s">
        <v>222</v>
      </c>
      <c r="N35" s="306" t="str">
        <f>IF('LOAD SUMMARY'!$D33="","","1")</f>
        <v/>
      </c>
      <c r="O35" s="292" t="str">
        <f>IF('LOAD SUMMARY'!$D33="","",'LOAD SUMMARY'!$D33)</f>
        <v/>
      </c>
      <c r="P35" s="294"/>
      <c r="Q35" s="306" t="str">
        <f>IF('LOAD SUMMARY'!$D33="","","AUD")</f>
        <v/>
      </c>
      <c r="R35" s="297" t="str">
        <f>IF('LOAD SUMMARY'!$D33="","",'LOAD SUMMARY'!$H$7)</f>
        <v/>
      </c>
      <c r="S35" s="297" t="str">
        <f>IF('LOAD SUMMARY'!$D33="","","31/12/2040")</f>
        <v/>
      </c>
      <c r="T35" s="294" t="s">
        <v>222</v>
      </c>
      <c r="U35" s="294" t="s">
        <v>222</v>
      </c>
      <c r="V35" s="294"/>
      <c r="W35" s="294"/>
      <c r="X35" s="294"/>
      <c r="Y35" s="306" t="str">
        <f>IF('LOAD SUMMARY'!$D33="","","TERMINAL")</f>
        <v/>
      </c>
      <c r="Z35" s="292" t="str">
        <f>'LOAD SUMMARY'!J33</f>
        <v/>
      </c>
      <c r="AA35" s="305" t="str">
        <f>IF(ISNA(VLOOKUP('LOAD SUMMARY'!$I33,Static!$AD$2:$AI$24,3,FALSE)),"",VLOOKUP('LOAD SUMMARY'!$I33,Static!$AD$2:$AI$24,3,FALSE))</f>
        <v/>
      </c>
      <c r="AB35" s="305" t="str">
        <f>IF(ISNA(VLOOKUP('LOAD SUMMARY'!$I33,Static!$AD$2:$AI$24,4,FALSE)),"",VLOOKUP('LOAD SUMMARY'!$I33,Static!$AD$2:$AI$24,4,FALSE))</f>
        <v/>
      </c>
      <c r="AC35" s="305" t="str">
        <f>IF(ISNA(VLOOKUP('LOAD SUMMARY'!$I33,Static!$AD$2:$AI$24,5,FALSE)),"",VLOOKUP('LOAD SUMMARY'!$I33,Static!$AD$2:$AI$24,5,FALSE))</f>
        <v/>
      </c>
      <c r="AD35" s="305" t="str">
        <f>IF(ISNA(VLOOKUP('LOAD SUMMARY'!$I33,Static!$AD$2:$AI$24,6,FALSE)),"",VLOOKUP('LOAD SUMMARY'!$I33,Static!$AD$2:$AI$24,6,FALSE))</f>
        <v/>
      </c>
    </row>
    <row r="36" spans="2:30" s="107" customFormat="1" ht="15.75">
      <c r="B36" s="99"/>
      <c r="C36" s="118"/>
      <c r="D36" s="111"/>
      <c r="E36" s="113"/>
      <c r="F36" s="293" t="str">
        <f>IF('LOAD SUMMARY'!$D34="","",'LOAD SUMMARY'!$F34)</f>
        <v/>
      </c>
      <c r="G36" s="294"/>
      <c r="H36" s="295"/>
      <c r="I36" s="306" t="str">
        <f>IF('LOAD SUMMARY'!$D34="","","LT")</f>
        <v/>
      </c>
      <c r="J36" s="296" t="str">
        <f>IF('LOAD SUMMARY'!$D34="","",'LOAD SUMMARY'!$E34)</f>
        <v/>
      </c>
      <c r="K36" s="306" t="str">
        <f>IF('LOAD SUMMARY'!$D34="","","5")</f>
        <v/>
      </c>
      <c r="L36" s="294"/>
      <c r="M36" s="294" t="s">
        <v>222</v>
      </c>
      <c r="N36" s="306" t="str">
        <f>IF('LOAD SUMMARY'!$D34="","","1")</f>
        <v/>
      </c>
      <c r="O36" s="292" t="str">
        <f>IF('LOAD SUMMARY'!$D34="","",'LOAD SUMMARY'!$D34)</f>
        <v/>
      </c>
      <c r="P36" s="294"/>
      <c r="Q36" s="306" t="str">
        <f>IF('LOAD SUMMARY'!$D34="","","AUD")</f>
        <v/>
      </c>
      <c r="R36" s="297" t="str">
        <f>IF('LOAD SUMMARY'!$D34="","",'LOAD SUMMARY'!$H$7)</f>
        <v/>
      </c>
      <c r="S36" s="297" t="str">
        <f>IF('LOAD SUMMARY'!$D34="","","31/12/2040")</f>
        <v/>
      </c>
      <c r="T36" s="294" t="s">
        <v>222</v>
      </c>
      <c r="U36" s="294" t="s">
        <v>222</v>
      </c>
      <c r="V36" s="294"/>
      <c r="W36" s="294"/>
      <c r="X36" s="294"/>
      <c r="Y36" s="306" t="str">
        <f>IF('LOAD SUMMARY'!$D34="","","TERMINAL")</f>
        <v/>
      </c>
      <c r="Z36" s="292" t="str">
        <f>'LOAD SUMMARY'!J34</f>
        <v/>
      </c>
      <c r="AA36" s="305" t="str">
        <f>IF(ISNA(VLOOKUP('LOAD SUMMARY'!$I34,Static!$AD$2:$AI$24,3,FALSE)),"",VLOOKUP('LOAD SUMMARY'!$I34,Static!$AD$2:$AI$24,3,FALSE))</f>
        <v/>
      </c>
      <c r="AB36" s="305" t="str">
        <f>IF(ISNA(VLOOKUP('LOAD SUMMARY'!$I34,Static!$AD$2:$AI$24,4,FALSE)),"",VLOOKUP('LOAD SUMMARY'!$I34,Static!$AD$2:$AI$24,4,FALSE))</f>
        <v/>
      </c>
      <c r="AC36" s="305" t="str">
        <f>IF(ISNA(VLOOKUP('LOAD SUMMARY'!$I34,Static!$AD$2:$AI$24,5,FALSE)),"",VLOOKUP('LOAD SUMMARY'!$I34,Static!$AD$2:$AI$24,5,FALSE))</f>
        <v/>
      </c>
      <c r="AD36" s="305" t="str">
        <f>IF(ISNA(VLOOKUP('LOAD SUMMARY'!$I34,Static!$AD$2:$AI$24,6,FALSE)),"",VLOOKUP('LOAD SUMMARY'!$I34,Static!$AD$2:$AI$24,6,FALSE))</f>
        <v/>
      </c>
    </row>
    <row r="37" spans="2:30" s="107" customFormat="1" ht="15.75">
      <c r="B37" s="99"/>
      <c r="C37" s="118"/>
      <c r="D37" s="111"/>
      <c r="E37" s="113"/>
      <c r="F37" s="293" t="str">
        <f>IF('LOAD SUMMARY'!$D35="","",'LOAD SUMMARY'!$F35)</f>
        <v/>
      </c>
      <c r="G37" s="294"/>
      <c r="H37" s="295"/>
      <c r="I37" s="306" t="str">
        <f>IF('LOAD SUMMARY'!$D35="","","LT")</f>
        <v/>
      </c>
      <c r="J37" s="296" t="str">
        <f>IF('LOAD SUMMARY'!$D35="","",'LOAD SUMMARY'!$E35)</f>
        <v/>
      </c>
      <c r="K37" s="306" t="str">
        <f>IF('LOAD SUMMARY'!$D35="","","5")</f>
        <v/>
      </c>
      <c r="L37" s="294"/>
      <c r="M37" s="294" t="s">
        <v>222</v>
      </c>
      <c r="N37" s="306" t="str">
        <f>IF('LOAD SUMMARY'!$D35="","","1")</f>
        <v/>
      </c>
      <c r="O37" s="292" t="str">
        <f>IF('LOAD SUMMARY'!$D35="","",'LOAD SUMMARY'!$D35)</f>
        <v/>
      </c>
      <c r="P37" s="294"/>
      <c r="Q37" s="306" t="str">
        <f>IF('LOAD SUMMARY'!$D35="","","AUD")</f>
        <v/>
      </c>
      <c r="R37" s="297" t="str">
        <f>IF('LOAD SUMMARY'!$D35="","",'LOAD SUMMARY'!$H$7)</f>
        <v/>
      </c>
      <c r="S37" s="297" t="str">
        <f>IF('LOAD SUMMARY'!$D35="","","31/12/2040")</f>
        <v/>
      </c>
      <c r="T37" s="294" t="s">
        <v>222</v>
      </c>
      <c r="U37" s="294" t="s">
        <v>222</v>
      </c>
      <c r="V37" s="294"/>
      <c r="W37" s="294"/>
      <c r="X37" s="294"/>
      <c r="Y37" s="306" t="str">
        <f>IF('LOAD SUMMARY'!$D35="","","TERMINAL")</f>
        <v/>
      </c>
      <c r="Z37" s="292" t="str">
        <f>'LOAD SUMMARY'!J35</f>
        <v/>
      </c>
      <c r="AA37" s="305" t="str">
        <f>IF(ISNA(VLOOKUP('LOAD SUMMARY'!$I35,Static!$AD$2:$AI$24,3,FALSE)),"",VLOOKUP('LOAD SUMMARY'!$I35,Static!$AD$2:$AI$24,3,FALSE))</f>
        <v/>
      </c>
      <c r="AB37" s="305" t="str">
        <f>IF(ISNA(VLOOKUP('LOAD SUMMARY'!$I35,Static!$AD$2:$AI$24,4,FALSE)),"",VLOOKUP('LOAD SUMMARY'!$I35,Static!$AD$2:$AI$24,4,FALSE))</f>
        <v/>
      </c>
      <c r="AC37" s="305" t="str">
        <f>IF(ISNA(VLOOKUP('LOAD SUMMARY'!$I35,Static!$AD$2:$AI$24,5,FALSE)),"",VLOOKUP('LOAD SUMMARY'!$I35,Static!$AD$2:$AI$24,5,FALSE))</f>
        <v/>
      </c>
      <c r="AD37" s="305" t="str">
        <f>IF(ISNA(VLOOKUP('LOAD SUMMARY'!$I35,Static!$AD$2:$AI$24,6,FALSE)),"",VLOOKUP('LOAD SUMMARY'!$I35,Static!$AD$2:$AI$24,6,FALSE))</f>
        <v/>
      </c>
    </row>
    <row r="38" spans="2:30" s="107" customFormat="1" ht="15.75">
      <c r="B38" s="99"/>
      <c r="C38" s="118"/>
      <c r="D38" s="111"/>
      <c r="E38" s="113"/>
      <c r="F38" s="293" t="str">
        <f>IF('LOAD SUMMARY'!$D36="","",'LOAD SUMMARY'!$F36)</f>
        <v/>
      </c>
      <c r="G38" s="294"/>
      <c r="H38" s="295"/>
      <c r="I38" s="306" t="str">
        <f>IF('LOAD SUMMARY'!$D36="","","LT")</f>
        <v/>
      </c>
      <c r="J38" s="296" t="str">
        <f>IF('LOAD SUMMARY'!$D36="","",'LOAD SUMMARY'!$E36)</f>
        <v/>
      </c>
      <c r="K38" s="306" t="str">
        <f>IF('LOAD SUMMARY'!$D36="","","5")</f>
        <v/>
      </c>
      <c r="L38" s="294"/>
      <c r="M38" s="294" t="s">
        <v>222</v>
      </c>
      <c r="N38" s="306" t="str">
        <f>IF('LOAD SUMMARY'!$D36="","","1")</f>
        <v/>
      </c>
      <c r="O38" s="292" t="str">
        <f>IF('LOAD SUMMARY'!$D36="","",'LOAD SUMMARY'!$D36)</f>
        <v/>
      </c>
      <c r="P38" s="294"/>
      <c r="Q38" s="306" t="str">
        <f>IF('LOAD SUMMARY'!$D36="","","AUD")</f>
        <v/>
      </c>
      <c r="R38" s="297" t="str">
        <f>IF('LOAD SUMMARY'!$D36="","",'LOAD SUMMARY'!$H$7)</f>
        <v/>
      </c>
      <c r="S38" s="297" t="str">
        <f>IF('LOAD SUMMARY'!$D36="","","31/12/2040")</f>
        <v/>
      </c>
      <c r="T38" s="294" t="s">
        <v>222</v>
      </c>
      <c r="U38" s="294" t="s">
        <v>222</v>
      </c>
      <c r="V38" s="294"/>
      <c r="W38" s="294"/>
      <c r="X38" s="294"/>
      <c r="Y38" s="306" t="str">
        <f>IF('LOAD SUMMARY'!$D36="","","TERMINAL")</f>
        <v/>
      </c>
      <c r="Z38" s="292" t="str">
        <f>'LOAD SUMMARY'!J36</f>
        <v/>
      </c>
      <c r="AA38" s="305" t="str">
        <f>IF(ISNA(VLOOKUP('LOAD SUMMARY'!$I36,Static!$AD$2:$AI$24,3,FALSE)),"",VLOOKUP('LOAD SUMMARY'!$I36,Static!$AD$2:$AI$24,3,FALSE))</f>
        <v/>
      </c>
      <c r="AB38" s="305" t="str">
        <f>IF(ISNA(VLOOKUP('LOAD SUMMARY'!$I36,Static!$AD$2:$AI$24,4,FALSE)),"",VLOOKUP('LOAD SUMMARY'!$I36,Static!$AD$2:$AI$24,4,FALSE))</f>
        <v/>
      </c>
      <c r="AC38" s="305" t="str">
        <f>IF(ISNA(VLOOKUP('LOAD SUMMARY'!$I36,Static!$AD$2:$AI$24,5,FALSE)),"",VLOOKUP('LOAD SUMMARY'!$I36,Static!$AD$2:$AI$24,5,FALSE))</f>
        <v/>
      </c>
      <c r="AD38" s="305" t="str">
        <f>IF(ISNA(VLOOKUP('LOAD SUMMARY'!$I36,Static!$AD$2:$AI$24,6,FALSE)),"",VLOOKUP('LOAD SUMMARY'!$I36,Static!$AD$2:$AI$24,6,FALSE))</f>
        <v/>
      </c>
    </row>
    <row r="39" spans="2:30" s="107" customFormat="1" ht="15.75">
      <c r="B39" s="99"/>
      <c r="C39" s="118"/>
      <c r="D39" s="111"/>
      <c r="E39" s="113"/>
      <c r="F39" s="293" t="str">
        <f>IF('LOAD SUMMARY'!$D37="","",'LOAD SUMMARY'!$F37)</f>
        <v/>
      </c>
      <c r="G39" s="294"/>
      <c r="H39" s="295"/>
      <c r="I39" s="306" t="str">
        <f>IF('LOAD SUMMARY'!$D37="","","LT")</f>
        <v/>
      </c>
      <c r="J39" s="296" t="str">
        <f>IF('LOAD SUMMARY'!$D37="","",'LOAD SUMMARY'!$E37)</f>
        <v/>
      </c>
      <c r="K39" s="306" t="str">
        <f>IF('LOAD SUMMARY'!$D37="","","5")</f>
        <v/>
      </c>
      <c r="L39" s="294"/>
      <c r="M39" s="294" t="s">
        <v>222</v>
      </c>
      <c r="N39" s="306" t="str">
        <f>IF('LOAD SUMMARY'!$D37="","","1")</f>
        <v/>
      </c>
      <c r="O39" s="292" t="str">
        <f>IF('LOAD SUMMARY'!$D37="","",'LOAD SUMMARY'!$D37)</f>
        <v/>
      </c>
      <c r="P39" s="294"/>
      <c r="Q39" s="306" t="str">
        <f>IF('LOAD SUMMARY'!$D37="","","AUD")</f>
        <v/>
      </c>
      <c r="R39" s="297" t="str">
        <f>IF('LOAD SUMMARY'!$D37="","",'LOAD SUMMARY'!$H$7)</f>
        <v/>
      </c>
      <c r="S39" s="297" t="str">
        <f>IF('LOAD SUMMARY'!$D37="","","31/12/2040")</f>
        <v/>
      </c>
      <c r="T39" s="294" t="s">
        <v>222</v>
      </c>
      <c r="U39" s="294" t="s">
        <v>222</v>
      </c>
      <c r="V39" s="294"/>
      <c r="W39" s="294"/>
      <c r="X39" s="294"/>
      <c r="Y39" s="306" t="str">
        <f>IF('LOAD SUMMARY'!$D37="","","TERMINAL")</f>
        <v/>
      </c>
      <c r="Z39" s="292" t="str">
        <f>'LOAD SUMMARY'!J37</f>
        <v/>
      </c>
      <c r="AA39" s="305" t="str">
        <f>IF(ISNA(VLOOKUP('LOAD SUMMARY'!$I37,Static!$AD$2:$AI$24,3,FALSE)),"",VLOOKUP('LOAD SUMMARY'!$I37,Static!$AD$2:$AI$24,3,FALSE))</f>
        <v/>
      </c>
      <c r="AB39" s="305" t="str">
        <f>IF(ISNA(VLOOKUP('LOAD SUMMARY'!$I37,Static!$AD$2:$AI$24,4,FALSE)),"",VLOOKUP('LOAD SUMMARY'!$I37,Static!$AD$2:$AI$24,4,FALSE))</f>
        <v/>
      </c>
      <c r="AC39" s="305" t="str">
        <f>IF(ISNA(VLOOKUP('LOAD SUMMARY'!$I37,Static!$AD$2:$AI$24,5,FALSE)),"",VLOOKUP('LOAD SUMMARY'!$I37,Static!$AD$2:$AI$24,5,FALSE))</f>
        <v/>
      </c>
      <c r="AD39" s="305" t="str">
        <f>IF(ISNA(VLOOKUP('LOAD SUMMARY'!$I37,Static!$AD$2:$AI$24,6,FALSE)),"",VLOOKUP('LOAD SUMMARY'!$I37,Static!$AD$2:$AI$24,6,FALSE))</f>
        <v/>
      </c>
    </row>
    <row r="40" spans="2:30" s="107" customFormat="1" ht="15.75">
      <c r="B40" s="99"/>
      <c r="C40" s="118"/>
      <c r="D40" s="111"/>
      <c r="E40" s="113"/>
      <c r="F40" s="293" t="str">
        <f>IF('LOAD SUMMARY'!$D38="","",'LOAD SUMMARY'!$F38)</f>
        <v/>
      </c>
      <c r="G40" s="294"/>
      <c r="H40" s="295"/>
      <c r="I40" s="306" t="str">
        <f>IF('LOAD SUMMARY'!$D38="","","LT")</f>
        <v/>
      </c>
      <c r="J40" s="296" t="str">
        <f>IF('LOAD SUMMARY'!$D38="","",'LOAD SUMMARY'!$E38)</f>
        <v/>
      </c>
      <c r="K40" s="306" t="str">
        <f>IF('LOAD SUMMARY'!$D38="","","5")</f>
        <v/>
      </c>
      <c r="L40" s="294"/>
      <c r="M40" s="294" t="s">
        <v>222</v>
      </c>
      <c r="N40" s="306" t="str">
        <f>IF('LOAD SUMMARY'!$D38="","","1")</f>
        <v/>
      </c>
      <c r="O40" s="292" t="str">
        <f>IF('LOAD SUMMARY'!$D38="","",'LOAD SUMMARY'!$D38)</f>
        <v/>
      </c>
      <c r="P40" s="294"/>
      <c r="Q40" s="306" t="str">
        <f>IF('LOAD SUMMARY'!$D38="","","AUD")</f>
        <v/>
      </c>
      <c r="R40" s="297" t="str">
        <f>IF('LOAD SUMMARY'!$D38="","",'LOAD SUMMARY'!$H$7)</f>
        <v/>
      </c>
      <c r="S40" s="297" t="str">
        <f>IF('LOAD SUMMARY'!$D38="","","31/12/2040")</f>
        <v/>
      </c>
      <c r="T40" s="294" t="s">
        <v>222</v>
      </c>
      <c r="U40" s="294" t="s">
        <v>222</v>
      </c>
      <c r="V40" s="294"/>
      <c r="W40" s="294"/>
      <c r="X40" s="294"/>
      <c r="Y40" s="306" t="str">
        <f>IF('LOAD SUMMARY'!$D38="","","TERMINAL")</f>
        <v/>
      </c>
      <c r="Z40" s="292" t="str">
        <f>'LOAD SUMMARY'!J38</f>
        <v/>
      </c>
      <c r="AA40" s="305" t="str">
        <f>IF(ISNA(VLOOKUP('LOAD SUMMARY'!$I38,Static!$AD$2:$AI$24,3,FALSE)),"",VLOOKUP('LOAD SUMMARY'!$I38,Static!$AD$2:$AI$24,3,FALSE))</f>
        <v/>
      </c>
      <c r="AB40" s="305" t="str">
        <f>IF(ISNA(VLOOKUP('LOAD SUMMARY'!$I38,Static!$AD$2:$AI$24,4,FALSE)),"",VLOOKUP('LOAD SUMMARY'!$I38,Static!$AD$2:$AI$24,4,FALSE))</f>
        <v/>
      </c>
      <c r="AC40" s="305" t="str">
        <f>IF(ISNA(VLOOKUP('LOAD SUMMARY'!$I38,Static!$AD$2:$AI$24,5,FALSE)),"",VLOOKUP('LOAD SUMMARY'!$I38,Static!$AD$2:$AI$24,5,FALSE))</f>
        <v/>
      </c>
      <c r="AD40" s="305" t="str">
        <f>IF(ISNA(VLOOKUP('LOAD SUMMARY'!$I38,Static!$AD$2:$AI$24,6,FALSE)),"",VLOOKUP('LOAD SUMMARY'!$I38,Static!$AD$2:$AI$24,6,FALSE))</f>
        <v/>
      </c>
    </row>
    <row r="41" spans="2:30" s="107" customFormat="1" ht="15.75">
      <c r="B41" s="99"/>
      <c r="C41" s="118"/>
      <c r="D41" s="111"/>
      <c r="E41" s="113"/>
      <c r="F41" s="293" t="str">
        <f>IF('LOAD SUMMARY'!$D39="","",'LOAD SUMMARY'!$F39)</f>
        <v/>
      </c>
      <c r="G41" s="294"/>
      <c r="H41" s="295"/>
      <c r="I41" s="306" t="str">
        <f>IF('LOAD SUMMARY'!$D39="","","LT")</f>
        <v/>
      </c>
      <c r="J41" s="296" t="str">
        <f>IF('LOAD SUMMARY'!$D39="","",'LOAD SUMMARY'!$E39)</f>
        <v/>
      </c>
      <c r="K41" s="306" t="str">
        <f>IF('LOAD SUMMARY'!$D39="","","5")</f>
        <v/>
      </c>
      <c r="L41" s="294"/>
      <c r="M41" s="294" t="s">
        <v>222</v>
      </c>
      <c r="N41" s="306" t="str">
        <f>IF('LOAD SUMMARY'!$D39="","","1")</f>
        <v/>
      </c>
      <c r="O41" s="292" t="str">
        <f>IF('LOAD SUMMARY'!$D39="","",'LOAD SUMMARY'!$D39)</f>
        <v/>
      </c>
      <c r="P41" s="294"/>
      <c r="Q41" s="306" t="str">
        <f>IF('LOAD SUMMARY'!$D39="","","AUD")</f>
        <v/>
      </c>
      <c r="R41" s="297" t="str">
        <f>IF('LOAD SUMMARY'!$D39="","",'LOAD SUMMARY'!$H$7)</f>
        <v/>
      </c>
      <c r="S41" s="297" t="str">
        <f>IF('LOAD SUMMARY'!$D39="","","31/12/2040")</f>
        <v/>
      </c>
      <c r="T41" s="294" t="s">
        <v>222</v>
      </c>
      <c r="U41" s="294" t="s">
        <v>222</v>
      </c>
      <c r="V41" s="294"/>
      <c r="W41" s="294"/>
      <c r="X41" s="294"/>
      <c r="Y41" s="306" t="str">
        <f>IF('LOAD SUMMARY'!$D39="","","TERMINAL")</f>
        <v/>
      </c>
      <c r="Z41" s="292" t="str">
        <f>'LOAD SUMMARY'!J39</f>
        <v/>
      </c>
      <c r="AA41" s="305" t="str">
        <f>IF(ISNA(VLOOKUP('LOAD SUMMARY'!$I39,Static!$AD$2:$AI$24,3,FALSE)),"",VLOOKUP('LOAD SUMMARY'!$I39,Static!$AD$2:$AI$24,3,FALSE))</f>
        <v/>
      </c>
      <c r="AB41" s="305" t="str">
        <f>IF(ISNA(VLOOKUP('LOAD SUMMARY'!$I39,Static!$AD$2:$AI$24,4,FALSE)),"",VLOOKUP('LOAD SUMMARY'!$I39,Static!$AD$2:$AI$24,4,FALSE))</f>
        <v/>
      </c>
      <c r="AC41" s="305" t="str">
        <f>IF(ISNA(VLOOKUP('LOAD SUMMARY'!$I39,Static!$AD$2:$AI$24,5,FALSE)),"",VLOOKUP('LOAD SUMMARY'!$I39,Static!$AD$2:$AI$24,5,FALSE))</f>
        <v/>
      </c>
      <c r="AD41" s="305" t="str">
        <f>IF(ISNA(VLOOKUP('LOAD SUMMARY'!$I39,Static!$AD$2:$AI$24,6,FALSE)),"",VLOOKUP('LOAD SUMMARY'!$I39,Static!$AD$2:$AI$24,6,FALSE))</f>
        <v/>
      </c>
    </row>
    <row r="42" spans="2:30" s="107" customFormat="1" ht="15">
      <c r="B42" s="111"/>
      <c r="C42" s="109"/>
      <c r="D42" s="111"/>
      <c r="E42" s="113"/>
      <c r="F42" s="293" t="str">
        <f>IF('LOAD SUMMARY'!$D40="","",'LOAD SUMMARY'!$F40)</f>
        <v/>
      </c>
      <c r="G42" s="294"/>
      <c r="H42" s="295"/>
      <c r="I42" s="306" t="str">
        <f>IF('LOAD SUMMARY'!$D40="","","LT")</f>
        <v/>
      </c>
      <c r="J42" s="296" t="str">
        <f>IF('LOAD SUMMARY'!$D40="","",'LOAD SUMMARY'!$E40)</f>
        <v/>
      </c>
      <c r="K42" s="306" t="str">
        <f>IF('LOAD SUMMARY'!$D40="","","5")</f>
        <v/>
      </c>
      <c r="L42" s="294"/>
      <c r="M42" s="294" t="s">
        <v>222</v>
      </c>
      <c r="N42" s="306" t="str">
        <f>IF('LOAD SUMMARY'!$D40="","","1")</f>
        <v/>
      </c>
      <c r="O42" s="292" t="str">
        <f>IF('LOAD SUMMARY'!$D40="","",'LOAD SUMMARY'!$D40)</f>
        <v/>
      </c>
      <c r="P42" s="294"/>
      <c r="Q42" s="306" t="str">
        <f>IF('LOAD SUMMARY'!$D40="","","AUD")</f>
        <v/>
      </c>
      <c r="R42" s="297" t="str">
        <f>IF('LOAD SUMMARY'!$D40="","",'LOAD SUMMARY'!$H$7)</f>
        <v/>
      </c>
      <c r="S42" s="297" t="str">
        <f>IF('LOAD SUMMARY'!$D40="","","31/12/2040")</f>
        <v/>
      </c>
      <c r="T42" s="294" t="s">
        <v>222</v>
      </c>
      <c r="U42" s="294" t="s">
        <v>222</v>
      </c>
      <c r="V42" s="294"/>
      <c r="W42" s="294"/>
      <c r="X42" s="294"/>
      <c r="Y42" s="306" t="str">
        <f>IF('LOAD SUMMARY'!$D40="","","TERMINAL")</f>
        <v/>
      </c>
      <c r="Z42" s="292" t="str">
        <f>'LOAD SUMMARY'!J40</f>
        <v/>
      </c>
      <c r="AA42" s="305" t="str">
        <f>IF(ISNA(VLOOKUP('LOAD SUMMARY'!$I40,Static!$AD$2:$AI$24,3,FALSE)),"",VLOOKUP('LOAD SUMMARY'!$I40,Static!$AD$2:$AI$24,3,FALSE))</f>
        <v/>
      </c>
      <c r="AB42" s="305" t="str">
        <f>IF(ISNA(VLOOKUP('LOAD SUMMARY'!$I40,Static!$AD$2:$AI$24,4,FALSE)),"",VLOOKUP('LOAD SUMMARY'!$I40,Static!$AD$2:$AI$24,4,FALSE))</f>
        <v/>
      </c>
      <c r="AC42" s="305" t="str">
        <f>IF(ISNA(VLOOKUP('LOAD SUMMARY'!$I40,Static!$AD$2:$AI$24,5,FALSE)),"",VLOOKUP('LOAD SUMMARY'!$I40,Static!$AD$2:$AI$24,5,FALSE))</f>
        <v/>
      </c>
      <c r="AD42" s="305" t="str">
        <f>IF(ISNA(VLOOKUP('LOAD SUMMARY'!$I40,Static!$AD$2:$AI$24,6,FALSE)),"",VLOOKUP('LOAD SUMMARY'!$I40,Static!$AD$2:$AI$24,6,FALSE))</f>
        <v/>
      </c>
    </row>
    <row r="43" spans="2:30" s="107" customFormat="1" ht="15">
      <c r="B43" s="111"/>
      <c r="C43" s="109"/>
      <c r="D43" s="111"/>
      <c r="E43" s="113"/>
      <c r="F43" s="293" t="str">
        <f>IF('LOAD SUMMARY'!$D41="","",'LOAD SUMMARY'!$F41)</f>
        <v/>
      </c>
      <c r="G43" s="294"/>
      <c r="H43" s="295"/>
      <c r="I43" s="306" t="str">
        <f>IF('LOAD SUMMARY'!$D41="","","LT")</f>
        <v/>
      </c>
      <c r="J43" s="296" t="str">
        <f>IF('LOAD SUMMARY'!$D41="","",'LOAD SUMMARY'!$E41)</f>
        <v/>
      </c>
      <c r="K43" s="306" t="str">
        <f>IF('LOAD SUMMARY'!$D41="","","5")</f>
        <v/>
      </c>
      <c r="L43" s="294"/>
      <c r="M43" s="294" t="s">
        <v>222</v>
      </c>
      <c r="N43" s="306" t="str">
        <f>IF('LOAD SUMMARY'!$D41="","","1")</f>
        <v/>
      </c>
      <c r="O43" s="292" t="str">
        <f>IF('LOAD SUMMARY'!$D41="","",'LOAD SUMMARY'!$D41)</f>
        <v/>
      </c>
      <c r="P43" s="294"/>
      <c r="Q43" s="306" t="str">
        <f>IF('LOAD SUMMARY'!$D41="","","AUD")</f>
        <v/>
      </c>
      <c r="R43" s="297" t="str">
        <f>IF('LOAD SUMMARY'!$D41="","",'LOAD SUMMARY'!$H$7)</f>
        <v/>
      </c>
      <c r="S43" s="297" t="str">
        <f>IF('LOAD SUMMARY'!$D41="","","31/12/2040")</f>
        <v/>
      </c>
      <c r="T43" s="294" t="s">
        <v>222</v>
      </c>
      <c r="U43" s="294" t="s">
        <v>222</v>
      </c>
      <c r="V43" s="294"/>
      <c r="W43" s="294"/>
      <c r="X43" s="294"/>
      <c r="Y43" s="306" t="str">
        <f>IF('LOAD SUMMARY'!$D41="","","TERMINAL")</f>
        <v/>
      </c>
      <c r="Z43" s="292" t="str">
        <f>'LOAD SUMMARY'!J41</f>
        <v/>
      </c>
      <c r="AA43" s="305" t="str">
        <f>IF(ISNA(VLOOKUP('LOAD SUMMARY'!$I41,Static!$AD$2:$AI$24,3,FALSE)),"",VLOOKUP('LOAD SUMMARY'!$I41,Static!$AD$2:$AI$24,3,FALSE))</f>
        <v/>
      </c>
      <c r="AB43" s="305" t="str">
        <f>IF(ISNA(VLOOKUP('LOAD SUMMARY'!$I41,Static!$AD$2:$AI$24,4,FALSE)),"",VLOOKUP('LOAD SUMMARY'!$I41,Static!$AD$2:$AI$24,4,FALSE))</f>
        <v/>
      </c>
      <c r="AC43" s="305" t="str">
        <f>IF(ISNA(VLOOKUP('LOAD SUMMARY'!$I41,Static!$AD$2:$AI$24,5,FALSE)),"",VLOOKUP('LOAD SUMMARY'!$I41,Static!$AD$2:$AI$24,5,FALSE))</f>
        <v/>
      </c>
      <c r="AD43" s="305" t="str">
        <f>IF(ISNA(VLOOKUP('LOAD SUMMARY'!$I41,Static!$AD$2:$AI$24,6,FALSE)),"",VLOOKUP('LOAD SUMMARY'!$I41,Static!$AD$2:$AI$24,6,FALSE))</f>
        <v/>
      </c>
    </row>
    <row r="44" spans="2:30" s="107" customFormat="1" ht="15">
      <c r="B44" s="111"/>
      <c r="C44" s="109"/>
      <c r="D44" s="111"/>
      <c r="E44" s="113"/>
      <c r="F44" s="293" t="str">
        <f>IF('LOAD SUMMARY'!$D42="","",'LOAD SUMMARY'!$F42)</f>
        <v/>
      </c>
      <c r="G44" s="294"/>
      <c r="H44" s="295"/>
      <c r="I44" s="306" t="str">
        <f>IF('LOAD SUMMARY'!$D42="","","LT")</f>
        <v/>
      </c>
      <c r="J44" s="296" t="str">
        <f>IF('LOAD SUMMARY'!$D42="","",'LOAD SUMMARY'!$E42)</f>
        <v/>
      </c>
      <c r="K44" s="306" t="str">
        <f>IF('LOAD SUMMARY'!$D42="","","5")</f>
        <v/>
      </c>
      <c r="L44" s="294"/>
      <c r="M44" s="294" t="s">
        <v>222</v>
      </c>
      <c r="N44" s="306" t="str">
        <f>IF('LOAD SUMMARY'!$D42="","","1")</f>
        <v/>
      </c>
      <c r="O44" s="292" t="str">
        <f>IF('LOAD SUMMARY'!$D42="","",'LOAD SUMMARY'!$D42)</f>
        <v/>
      </c>
      <c r="P44" s="294"/>
      <c r="Q44" s="306" t="str">
        <f>IF('LOAD SUMMARY'!$D42="","","AUD")</f>
        <v/>
      </c>
      <c r="R44" s="297" t="str">
        <f>IF('LOAD SUMMARY'!$D42="","",'LOAD SUMMARY'!$H$7)</f>
        <v/>
      </c>
      <c r="S44" s="297" t="str">
        <f>IF('LOAD SUMMARY'!$D42="","","31/12/2040")</f>
        <v/>
      </c>
      <c r="T44" s="294" t="s">
        <v>222</v>
      </c>
      <c r="U44" s="294" t="s">
        <v>222</v>
      </c>
      <c r="V44" s="294"/>
      <c r="W44" s="294"/>
      <c r="X44" s="294"/>
      <c r="Y44" s="306" t="str">
        <f>IF('LOAD SUMMARY'!$D42="","","TERMINAL")</f>
        <v/>
      </c>
      <c r="Z44" s="292" t="str">
        <f>'LOAD SUMMARY'!J42</f>
        <v/>
      </c>
      <c r="AA44" s="305" t="str">
        <f>IF(ISNA(VLOOKUP('LOAD SUMMARY'!$I42,Static!$AD$2:$AI$24,3,FALSE)),"",VLOOKUP('LOAD SUMMARY'!$I42,Static!$AD$2:$AI$24,3,FALSE))</f>
        <v/>
      </c>
      <c r="AB44" s="305" t="str">
        <f>IF(ISNA(VLOOKUP('LOAD SUMMARY'!$I42,Static!$AD$2:$AI$24,4,FALSE)),"",VLOOKUP('LOAD SUMMARY'!$I42,Static!$AD$2:$AI$24,4,FALSE))</f>
        <v/>
      </c>
      <c r="AC44" s="305" t="str">
        <f>IF(ISNA(VLOOKUP('LOAD SUMMARY'!$I42,Static!$AD$2:$AI$24,5,FALSE)),"",VLOOKUP('LOAD SUMMARY'!$I42,Static!$AD$2:$AI$24,5,FALSE))</f>
        <v/>
      </c>
      <c r="AD44" s="305" t="str">
        <f>IF(ISNA(VLOOKUP('LOAD SUMMARY'!$I42,Static!$AD$2:$AI$24,6,FALSE)),"",VLOOKUP('LOAD SUMMARY'!$I42,Static!$AD$2:$AI$24,6,FALSE))</f>
        <v/>
      </c>
    </row>
    <row r="45" spans="2:30" s="107" customFormat="1" ht="15">
      <c r="B45" s="111"/>
      <c r="C45" s="109"/>
      <c r="D45" s="111"/>
      <c r="E45" s="113"/>
      <c r="F45" s="293" t="str">
        <f>IF('LOAD SUMMARY'!$D43="","",'LOAD SUMMARY'!$F43)</f>
        <v/>
      </c>
      <c r="G45" s="294"/>
      <c r="H45" s="295"/>
      <c r="I45" s="306" t="str">
        <f>IF('LOAD SUMMARY'!$D43="","","LT")</f>
        <v/>
      </c>
      <c r="J45" s="296" t="str">
        <f>IF('LOAD SUMMARY'!$D43="","",'LOAD SUMMARY'!$E43)</f>
        <v/>
      </c>
      <c r="K45" s="306" t="str">
        <f>IF('LOAD SUMMARY'!$D43="","","5")</f>
        <v/>
      </c>
      <c r="L45" s="294"/>
      <c r="M45" s="294" t="s">
        <v>222</v>
      </c>
      <c r="N45" s="306" t="str">
        <f>IF('LOAD SUMMARY'!$D43="","","1")</f>
        <v/>
      </c>
      <c r="O45" s="292" t="str">
        <f>IF('LOAD SUMMARY'!$D43="","",'LOAD SUMMARY'!$D43)</f>
        <v/>
      </c>
      <c r="P45" s="294"/>
      <c r="Q45" s="306" t="str">
        <f>IF('LOAD SUMMARY'!$D43="","","AUD")</f>
        <v/>
      </c>
      <c r="R45" s="297" t="str">
        <f>IF('LOAD SUMMARY'!$D43="","",'LOAD SUMMARY'!$H$7)</f>
        <v/>
      </c>
      <c r="S45" s="297" t="str">
        <f>IF('LOAD SUMMARY'!$D43="","","31/12/2040")</f>
        <v/>
      </c>
      <c r="T45" s="294" t="s">
        <v>222</v>
      </c>
      <c r="U45" s="294" t="s">
        <v>222</v>
      </c>
      <c r="V45" s="294"/>
      <c r="W45" s="294"/>
      <c r="X45" s="294"/>
      <c r="Y45" s="306" t="str">
        <f>IF('LOAD SUMMARY'!$D43="","","TERMINAL")</f>
        <v/>
      </c>
      <c r="Z45" s="292" t="str">
        <f>'LOAD SUMMARY'!J43</f>
        <v/>
      </c>
      <c r="AA45" s="305" t="str">
        <f>IF(ISNA(VLOOKUP('LOAD SUMMARY'!$I43,Static!$AD$2:$AI$24,3,FALSE)),"",VLOOKUP('LOAD SUMMARY'!$I43,Static!$AD$2:$AI$24,3,FALSE))</f>
        <v/>
      </c>
      <c r="AB45" s="305" t="str">
        <f>IF(ISNA(VLOOKUP('LOAD SUMMARY'!$I43,Static!$AD$2:$AI$24,4,FALSE)),"",VLOOKUP('LOAD SUMMARY'!$I43,Static!$AD$2:$AI$24,4,FALSE))</f>
        <v/>
      </c>
      <c r="AC45" s="305" t="str">
        <f>IF(ISNA(VLOOKUP('LOAD SUMMARY'!$I43,Static!$AD$2:$AI$24,5,FALSE)),"",VLOOKUP('LOAD SUMMARY'!$I43,Static!$AD$2:$AI$24,5,FALSE))</f>
        <v/>
      </c>
      <c r="AD45" s="305" t="str">
        <f>IF(ISNA(VLOOKUP('LOAD SUMMARY'!$I43,Static!$AD$2:$AI$24,6,FALSE)),"",VLOOKUP('LOAD SUMMARY'!$I43,Static!$AD$2:$AI$24,6,FALSE))</f>
        <v/>
      </c>
    </row>
    <row r="46" spans="2:30" s="107" customFormat="1" ht="15">
      <c r="B46" s="111"/>
      <c r="C46" s="109"/>
      <c r="D46" s="111"/>
      <c r="E46" s="113"/>
      <c r="F46" s="293" t="str">
        <f>IF('LOAD SUMMARY'!$D44="","",'LOAD SUMMARY'!$F44)</f>
        <v/>
      </c>
      <c r="G46" s="294"/>
      <c r="H46" s="295"/>
      <c r="I46" s="306" t="str">
        <f>IF('LOAD SUMMARY'!$D44="","","LT")</f>
        <v/>
      </c>
      <c r="J46" s="296" t="str">
        <f>IF('LOAD SUMMARY'!$D44="","",'LOAD SUMMARY'!$E44)</f>
        <v/>
      </c>
      <c r="K46" s="306" t="str">
        <f>IF('LOAD SUMMARY'!$D44="","","5")</f>
        <v/>
      </c>
      <c r="L46" s="294"/>
      <c r="M46" s="294" t="s">
        <v>222</v>
      </c>
      <c r="N46" s="306" t="str">
        <f>IF('LOAD SUMMARY'!$D44="","","1")</f>
        <v/>
      </c>
      <c r="O46" s="292" t="str">
        <f>IF('LOAD SUMMARY'!$D44="","",'LOAD SUMMARY'!$D44)</f>
        <v/>
      </c>
      <c r="P46" s="294"/>
      <c r="Q46" s="306" t="str">
        <f>IF('LOAD SUMMARY'!$D44="","","AUD")</f>
        <v/>
      </c>
      <c r="R46" s="297" t="str">
        <f>IF('LOAD SUMMARY'!$D44="","",'LOAD SUMMARY'!$H$7)</f>
        <v/>
      </c>
      <c r="S46" s="297" t="str">
        <f>IF('LOAD SUMMARY'!$D44="","","31/12/2040")</f>
        <v/>
      </c>
      <c r="T46" s="294" t="s">
        <v>222</v>
      </c>
      <c r="U46" s="294" t="s">
        <v>222</v>
      </c>
      <c r="V46" s="294"/>
      <c r="W46" s="294"/>
      <c r="X46" s="294"/>
      <c r="Y46" s="306" t="str">
        <f>IF('LOAD SUMMARY'!$D44="","","TERMINAL")</f>
        <v/>
      </c>
      <c r="Z46" s="292" t="str">
        <f>'LOAD SUMMARY'!J44</f>
        <v/>
      </c>
      <c r="AA46" s="305" t="str">
        <f>IF(ISNA(VLOOKUP('LOAD SUMMARY'!$I44,Static!$AD$2:$AI$24,3,FALSE)),"",VLOOKUP('LOAD SUMMARY'!$I44,Static!$AD$2:$AI$24,3,FALSE))</f>
        <v/>
      </c>
      <c r="AB46" s="305" t="str">
        <f>IF(ISNA(VLOOKUP('LOAD SUMMARY'!$I44,Static!$AD$2:$AI$24,4,FALSE)),"",VLOOKUP('LOAD SUMMARY'!$I44,Static!$AD$2:$AI$24,4,FALSE))</f>
        <v/>
      </c>
      <c r="AC46" s="305" t="str">
        <f>IF(ISNA(VLOOKUP('LOAD SUMMARY'!$I44,Static!$AD$2:$AI$24,5,FALSE)),"",VLOOKUP('LOAD SUMMARY'!$I44,Static!$AD$2:$AI$24,5,FALSE))</f>
        <v/>
      </c>
      <c r="AD46" s="305" t="str">
        <f>IF(ISNA(VLOOKUP('LOAD SUMMARY'!$I44,Static!$AD$2:$AI$24,6,FALSE)),"",VLOOKUP('LOAD SUMMARY'!$I44,Static!$AD$2:$AI$24,6,FALSE))</f>
        <v/>
      </c>
    </row>
    <row r="47" spans="2:30" s="107" customFormat="1">
      <c r="B47" s="115"/>
      <c r="C47" s="109"/>
      <c r="D47" s="111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26"/>
      <c r="AD47" s="26"/>
    </row>
    <row r="48" spans="2:30" s="107" customFormat="1">
      <c r="B48" s="111"/>
      <c r="C48" s="109"/>
      <c r="D48" s="109"/>
      <c r="E48" s="112"/>
      <c r="F48" s="114" t="s">
        <v>223</v>
      </c>
      <c r="G48" s="114" t="s">
        <v>225</v>
      </c>
      <c r="H48" s="114" t="s">
        <v>224</v>
      </c>
      <c r="I48" s="114" t="s">
        <v>225</v>
      </c>
      <c r="J48" s="114" t="s">
        <v>223</v>
      </c>
      <c r="K48" s="114" t="s">
        <v>223</v>
      </c>
      <c r="L48" s="114" t="s">
        <v>225</v>
      </c>
      <c r="M48" s="114" t="s">
        <v>224</v>
      </c>
      <c r="N48" s="114" t="s">
        <v>223</v>
      </c>
      <c r="O48" s="114" t="s">
        <v>225</v>
      </c>
      <c r="P48" s="114" t="s">
        <v>224</v>
      </c>
      <c r="Q48" s="114" t="s">
        <v>233</v>
      </c>
      <c r="R48" s="114" t="s">
        <v>223</v>
      </c>
      <c r="S48" s="114" t="s">
        <v>223</v>
      </c>
      <c r="T48" s="114" t="s">
        <v>223</v>
      </c>
      <c r="U48" s="114" t="s">
        <v>223</v>
      </c>
      <c r="V48" s="114" t="s">
        <v>223</v>
      </c>
      <c r="W48" s="114"/>
      <c r="X48" s="114"/>
      <c r="Y48" s="114" t="s">
        <v>225</v>
      </c>
      <c r="Z48" s="114" t="s">
        <v>225</v>
      </c>
      <c r="AA48" s="112"/>
      <c r="AB48" s="113"/>
      <c r="AC48" s="26"/>
      <c r="AD48" s="26"/>
    </row>
    <row r="49" spans="2:30" s="107" customFormat="1" ht="25.5">
      <c r="B49" s="189" t="s">
        <v>204</v>
      </c>
      <c r="C49" s="97" t="s">
        <v>237</v>
      </c>
      <c r="D49" s="146" t="s">
        <v>280</v>
      </c>
      <c r="E49" s="112"/>
      <c r="F49" s="154" t="s">
        <v>207</v>
      </c>
      <c r="G49" s="147" t="s">
        <v>208</v>
      </c>
      <c r="H49" s="155" t="s">
        <v>240</v>
      </c>
      <c r="I49" s="147" t="s">
        <v>209</v>
      </c>
      <c r="J49" s="147" t="s">
        <v>210</v>
      </c>
      <c r="K49" s="147" t="s">
        <v>211</v>
      </c>
      <c r="L49" s="147" t="s">
        <v>212</v>
      </c>
      <c r="M49" s="155" t="s">
        <v>175</v>
      </c>
      <c r="N49" s="147" t="s">
        <v>186</v>
      </c>
      <c r="O49" s="147" t="s">
        <v>213</v>
      </c>
      <c r="P49" s="155" t="s">
        <v>110</v>
      </c>
      <c r="Q49" s="147" t="s">
        <v>214</v>
      </c>
      <c r="R49" s="147" t="s">
        <v>215</v>
      </c>
      <c r="S49" s="147" t="s">
        <v>216</v>
      </c>
      <c r="T49" s="147" t="s">
        <v>217</v>
      </c>
      <c r="U49" s="147" t="s">
        <v>218</v>
      </c>
      <c r="V49" s="147" t="s">
        <v>219</v>
      </c>
      <c r="W49" s="147" t="s">
        <v>220</v>
      </c>
      <c r="X49" s="147" t="s">
        <v>278</v>
      </c>
      <c r="Y49" s="147" t="s">
        <v>229</v>
      </c>
      <c r="Z49" s="166" t="s">
        <v>241</v>
      </c>
      <c r="AA49" s="315"/>
      <c r="AB49" s="26"/>
      <c r="AC49" s="26"/>
      <c r="AD49" s="26"/>
    </row>
    <row r="50" spans="2:30" s="107" customFormat="1" ht="16.5" customHeight="1">
      <c r="B50" s="189"/>
      <c r="C50" s="97"/>
      <c r="D50" s="148"/>
      <c r="E50" s="112"/>
      <c r="F50" s="152" t="s">
        <v>282</v>
      </c>
      <c r="G50" s="149"/>
      <c r="H50" s="150"/>
      <c r="I50" s="150"/>
      <c r="J50" s="150"/>
      <c r="K50" s="150"/>
      <c r="L50" s="150"/>
      <c r="M50" s="150"/>
      <c r="N50" s="150"/>
      <c r="O50" s="150"/>
      <c r="P50" s="150"/>
      <c r="Q50" s="150"/>
      <c r="R50" s="150"/>
      <c r="S50" s="150"/>
      <c r="T50" s="150"/>
      <c r="U50" s="150"/>
      <c r="V50" s="150"/>
      <c r="W50" s="150"/>
      <c r="X50" s="150"/>
      <c r="Y50" s="150"/>
      <c r="Z50" s="339"/>
      <c r="AA50" s="316"/>
      <c r="AB50" s="26"/>
      <c r="AC50" s="26"/>
      <c r="AD50" s="26"/>
    </row>
    <row r="51" spans="2:30" s="107" customFormat="1" ht="21">
      <c r="B51" s="164" t="s">
        <v>238</v>
      </c>
      <c r="C51" s="191" t="s">
        <v>239</v>
      </c>
      <c r="D51" s="161" t="s">
        <v>281</v>
      </c>
      <c r="E51" s="112"/>
      <c r="F51" s="333"/>
      <c r="G51" s="334" t="str">
        <f>IF('LOAD SUMMARY'!$B24="","","LT")</f>
        <v/>
      </c>
      <c r="H51" s="338" t="str">
        <f>IF('LOAD SUMMARY'!$B24="","",'LOAD SUMMARY'!$C24)</f>
        <v/>
      </c>
      <c r="I51" s="334" t="str">
        <f>IF('LOAD SUMMARY'!$B24="","","5")</f>
        <v/>
      </c>
      <c r="J51" s="335"/>
      <c r="K51" s="335" t="s">
        <v>222</v>
      </c>
      <c r="L51" s="334" t="str">
        <f>IF('LOAD SUMMARY'!$B24="","","1")</f>
        <v/>
      </c>
      <c r="M51" s="336" t="str">
        <f>IF('LOAD SUMMARY'!$B24="","",'LOAD SUMMARY'!$B24)</f>
        <v/>
      </c>
      <c r="N51" s="335"/>
      <c r="O51" s="334" t="str">
        <f>IF('LOAD SUMMARY'!$B24="","","AUD")</f>
        <v/>
      </c>
      <c r="P51" s="297" t="str">
        <f>IF('LOAD SUMMARY'!$C24="","",'LOAD SUMMARY'!$H$7)</f>
        <v/>
      </c>
      <c r="Q51" s="334" t="str">
        <f>IF('LOAD SUMMARY'!$B24="","","31/12/2040")</f>
        <v/>
      </c>
      <c r="R51" s="335" t="s">
        <v>222</v>
      </c>
      <c r="S51" s="335" t="s">
        <v>222</v>
      </c>
      <c r="T51" s="335"/>
      <c r="U51" s="335"/>
      <c r="V51" s="335"/>
      <c r="W51" s="334" t="str">
        <f>IF('LOAD SUMMARY'!$B24="","","PG41E")</f>
        <v/>
      </c>
      <c r="X51" s="334" t="str">
        <f>IF('LOAD SUMMARY'!$B24="","",'LOAD SUMMARY'!$H24)</f>
        <v/>
      </c>
      <c r="Y51" s="334" t="str">
        <f>IF('LOAD SUMMARY'!$B24="","","FRTH")</f>
        <v/>
      </c>
      <c r="Z51" s="337" t="str">
        <f>IF('LOAD SUMMARY'!$B24="","","01")</f>
        <v/>
      </c>
      <c r="AA51" s="110"/>
      <c r="AB51" s="26"/>
      <c r="AC51" s="26"/>
      <c r="AD51" s="26"/>
    </row>
    <row r="52" spans="2:30" s="107" customFormat="1" ht="15.75">
      <c r="B52" s="99"/>
      <c r="C52" s="118"/>
      <c r="D52" s="118"/>
      <c r="E52" s="112"/>
      <c r="F52" s="333"/>
      <c r="G52" s="334" t="str">
        <f>IF('LOAD SUMMARY'!$B25="","","LT")</f>
        <v/>
      </c>
      <c r="H52" s="338" t="str">
        <f>IF('LOAD SUMMARY'!$B25="","",'LOAD SUMMARY'!$C25)</f>
        <v/>
      </c>
      <c r="I52" s="334" t="str">
        <f>IF('LOAD SUMMARY'!$B25="","","5")</f>
        <v/>
      </c>
      <c r="J52" s="335"/>
      <c r="K52" s="335" t="s">
        <v>222</v>
      </c>
      <c r="L52" s="334" t="str">
        <f>IF('LOAD SUMMARY'!$B25="","","1")</f>
        <v/>
      </c>
      <c r="M52" s="336" t="str">
        <f>IF('LOAD SUMMARY'!$B25="","",'LOAD SUMMARY'!$B25)</f>
        <v/>
      </c>
      <c r="N52" s="335"/>
      <c r="O52" s="334" t="str">
        <f>IF('LOAD SUMMARY'!$B25="","","AUD")</f>
        <v/>
      </c>
      <c r="P52" s="297" t="str">
        <f>IF('LOAD SUMMARY'!$C25="","",'LOAD SUMMARY'!$H$7)</f>
        <v/>
      </c>
      <c r="Q52" s="334" t="str">
        <f>IF('LOAD SUMMARY'!$B25="","","31/12/2040")</f>
        <v/>
      </c>
      <c r="R52" s="335" t="s">
        <v>222</v>
      </c>
      <c r="S52" s="335" t="s">
        <v>222</v>
      </c>
      <c r="T52" s="335"/>
      <c r="U52" s="335"/>
      <c r="V52" s="335"/>
      <c r="W52" s="334" t="str">
        <f>IF('LOAD SUMMARY'!$B25="","","PG41E")</f>
        <v/>
      </c>
      <c r="X52" s="334" t="str">
        <f>IF('LOAD SUMMARY'!$B25="","",'LOAD SUMMARY'!$H25)</f>
        <v/>
      </c>
      <c r="Y52" s="334" t="str">
        <f>IF('LOAD SUMMARY'!$B25="","","FRTH")</f>
        <v/>
      </c>
      <c r="Z52" s="337" t="str">
        <f>IF('LOAD SUMMARY'!$B25="","","01")</f>
        <v/>
      </c>
      <c r="AA52" s="315"/>
      <c r="AB52" s="26"/>
      <c r="AC52" s="26"/>
      <c r="AD52" s="26"/>
    </row>
    <row r="53" spans="2:30" s="107" customFormat="1" ht="15.75">
      <c r="B53" s="99"/>
      <c r="C53" s="118"/>
      <c r="D53" s="118"/>
      <c r="E53" s="112"/>
      <c r="F53" s="333"/>
      <c r="G53" s="334" t="str">
        <f>IF('LOAD SUMMARY'!$B26="","","LT")</f>
        <v/>
      </c>
      <c r="H53" s="338" t="str">
        <f>IF('LOAD SUMMARY'!$B26="","",'LOAD SUMMARY'!$C26)</f>
        <v/>
      </c>
      <c r="I53" s="334" t="str">
        <f>IF('LOAD SUMMARY'!$B26="","","5")</f>
        <v/>
      </c>
      <c r="J53" s="335"/>
      <c r="K53" s="335" t="s">
        <v>222</v>
      </c>
      <c r="L53" s="334" t="str">
        <f>IF('LOAD SUMMARY'!$B26="","","1")</f>
        <v/>
      </c>
      <c r="M53" s="336" t="str">
        <f>IF('LOAD SUMMARY'!$B26="","",'LOAD SUMMARY'!$B26)</f>
        <v/>
      </c>
      <c r="N53" s="335"/>
      <c r="O53" s="334" t="str">
        <f>IF('LOAD SUMMARY'!$B26="","","AUD")</f>
        <v/>
      </c>
      <c r="P53" s="297" t="str">
        <f>IF('LOAD SUMMARY'!$C26="","",'LOAD SUMMARY'!$H$7)</f>
        <v/>
      </c>
      <c r="Q53" s="334" t="str">
        <f>IF('LOAD SUMMARY'!$B26="","","31/12/2040")</f>
        <v/>
      </c>
      <c r="R53" s="335" t="s">
        <v>222</v>
      </c>
      <c r="S53" s="335" t="s">
        <v>222</v>
      </c>
      <c r="T53" s="335"/>
      <c r="U53" s="335"/>
      <c r="V53" s="335"/>
      <c r="W53" s="334" t="str">
        <f>IF('LOAD SUMMARY'!$B26="","","PG41E")</f>
        <v/>
      </c>
      <c r="X53" s="334" t="str">
        <f>IF('LOAD SUMMARY'!$B26="","",'LOAD SUMMARY'!$H26)</f>
        <v/>
      </c>
      <c r="Y53" s="334" t="str">
        <f>IF('LOAD SUMMARY'!$B26="","","FRTH")</f>
        <v/>
      </c>
      <c r="Z53" s="337" t="str">
        <f>IF('LOAD SUMMARY'!$B26="","","01")</f>
        <v/>
      </c>
      <c r="AA53" s="315"/>
      <c r="AB53" s="26"/>
      <c r="AC53" s="26"/>
      <c r="AD53" s="26"/>
    </row>
    <row r="54" spans="2:30" s="107" customFormat="1" ht="15.75">
      <c r="B54" s="99"/>
      <c r="C54" s="118"/>
      <c r="D54" s="118"/>
      <c r="E54" s="112"/>
      <c r="F54" s="333"/>
      <c r="G54" s="334" t="str">
        <f>IF('LOAD SUMMARY'!$B27="","","LT")</f>
        <v/>
      </c>
      <c r="H54" s="338" t="str">
        <f>IF('LOAD SUMMARY'!$B27="","",'LOAD SUMMARY'!$C27)</f>
        <v/>
      </c>
      <c r="I54" s="334" t="str">
        <f>IF('LOAD SUMMARY'!$B27="","","5")</f>
        <v/>
      </c>
      <c r="J54" s="335"/>
      <c r="K54" s="335" t="s">
        <v>222</v>
      </c>
      <c r="L54" s="334" t="str">
        <f>IF('LOAD SUMMARY'!$B27="","","1")</f>
        <v/>
      </c>
      <c r="M54" s="336" t="str">
        <f>IF('LOAD SUMMARY'!$B27="","",'LOAD SUMMARY'!$B27)</f>
        <v/>
      </c>
      <c r="N54" s="335"/>
      <c r="O54" s="334" t="str">
        <f>IF('LOAD SUMMARY'!$B27="","","AUD")</f>
        <v/>
      </c>
      <c r="P54" s="297" t="str">
        <f>IF('LOAD SUMMARY'!$C27="","",'LOAD SUMMARY'!$H$7)</f>
        <v/>
      </c>
      <c r="Q54" s="334" t="str">
        <f>IF('LOAD SUMMARY'!$B27="","","31/12/2040")</f>
        <v/>
      </c>
      <c r="R54" s="335" t="s">
        <v>222</v>
      </c>
      <c r="S54" s="335" t="s">
        <v>222</v>
      </c>
      <c r="T54" s="335"/>
      <c r="U54" s="335"/>
      <c r="V54" s="335"/>
      <c r="W54" s="334" t="str">
        <f>IF('LOAD SUMMARY'!$B27="","","PG41E")</f>
        <v/>
      </c>
      <c r="X54" s="334" t="str">
        <f>IF('LOAD SUMMARY'!$B27="","",'LOAD SUMMARY'!$H27)</f>
        <v/>
      </c>
      <c r="Y54" s="334" t="str">
        <f>IF('LOAD SUMMARY'!$B27="","","FRTH")</f>
        <v/>
      </c>
      <c r="Z54" s="337" t="str">
        <f>IF('LOAD SUMMARY'!$B27="","","01")</f>
        <v/>
      </c>
      <c r="AA54" s="315"/>
      <c r="AB54" s="26"/>
      <c r="AC54" s="26"/>
      <c r="AD54" s="26"/>
    </row>
    <row r="55" spans="2:30" s="107" customFormat="1" ht="15.75">
      <c r="B55" s="99"/>
      <c r="C55" s="118"/>
      <c r="D55" s="110"/>
      <c r="E55" s="112"/>
      <c r="F55" s="333"/>
      <c r="G55" s="334" t="str">
        <f>IF('LOAD SUMMARY'!$B28="","","LT")</f>
        <v/>
      </c>
      <c r="H55" s="338" t="str">
        <f>IF('LOAD SUMMARY'!$B28="","",'LOAD SUMMARY'!$C28)</f>
        <v/>
      </c>
      <c r="I55" s="334" t="str">
        <f>IF('LOAD SUMMARY'!$B28="","","5")</f>
        <v/>
      </c>
      <c r="J55" s="335"/>
      <c r="K55" s="335" t="s">
        <v>222</v>
      </c>
      <c r="L55" s="334" t="str">
        <f>IF('LOAD SUMMARY'!$B28="","","1")</f>
        <v/>
      </c>
      <c r="M55" s="336" t="str">
        <f>IF('LOAD SUMMARY'!$B28="","",'LOAD SUMMARY'!$B28)</f>
        <v/>
      </c>
      <c r="N55" s="335"/>
      <c r="O55" s="334" t="str">
        <f>IF('LOAD SUMMARY'!$B28="","","AUD")</f>
        <v/>
      </c>
      <c r="P55" s="297" t="str">
        <f>IF('LOAD SUMMARY'!$C28="","",'LOAD SUMMARY'!$H$7)</f>
        <v/>
      </c>
      <c r="Q55" s="334" t="str">
        <f>IF('LOAD SUMMARY'!$B28="","","31/12/2040")</f>
        <v/>
      </c>
      <c r="R55" s="335" t="s">
        <v>222</v>
      </c>
      <c r="S55" s="335" t="s">
        <v>222</v>
      </c>
      <c r="T55" s="335"/>
      <c r="U55" s="335"/>
      <c r="V55" s="335"/>
      <c r="W55" s="334" t="str">
        <f>IF('LOAD SUMMARY'!$B28="","","PG41E")</f>
        <v/>
      </c>
      <c r="X55" s="334" t="str">
        <f>IF('LOAD SUMMARY'!$B28="","",'LOAD SUMMARY'!$H28)</f>
        <v/>
      </c>
      <c r="Y55" s="334" t="str">
        <f>IF('LOAD SUMMARY'!$B28="","","FRTH")</f>
        <v/>
      </c>
      <c r="Z55" s="337" t="str">
        <f>IF('LOAD SUMMARY'!$B28="","","01")</f>
        <v/>
      </c>
      <c r="AA55" s="315"/>
      <c r="AB55" s="26"/>
      <c r="AC55" s="26"/>
      <c r="AD55" s="26"/>
    </row>
    <row r="56" spans="2:30" s="107" customFormat="1" ht="15.75">
      <c r="B56" s="99"/>
      <c r="C56" s="118"/>
      <c r="D56" s="110"/>
      <c r="E56" s="112"/>
      <c r="F56" s="333"/>
      <c r="G56" s="334" t="str">
        <f>IF('LOAD SUMMARY'!$B29="","","LT")</f>
        <v/>
      </c>
      <c r="H56" s="338" t="str">
        <f>IF('LOAD SUMMARY'!$B29="","",'LOAD SUMMARY'!$C29)</f>
        <v/>
      </c>
      <c r="I56" s="334" t="str">
        <f>IF('LOAD SUMMARY'!$B29="","","5")</f>
        <v/>
      </c>
      <c r="J56" s="335"/>
      <c r="K56" s="335" t="s">
        <v>222</v>
      </c>
      <c r="L56" s="334" t="str">
        <f>IF('LOAD SUMMARY'!$B29="","","1")</f>
        <v/>
      </c>
      <c r="M56" s="336" t="str">
        <f>IF('LOAD SUMMARY'!$B29="","",'LOAD SUMMARY'!$B29)</f>
        <v/>
      </c>
      <c r="N56" s="335"/>
      <c r="O56" s="334" t="str">
        <f>IF('LOAD SUMMARY'!$B29="","","AUD")</f>
        <v/>
      </c>
      <c r="P56" s="297" t="str">
        <f>IF('LOAD SUMMARY'!$C29="","",'LOAD SUMMARY'!$H$7)</f>
        <v/>
      </c>
      <c r="Q56" s="334" t="str">
        <f>IF('LOAD SUMMARY'!$B29="","","31/12/2040")</f>
        <v/>
      </c>
      <c r="R56" s="335" t="s">
        <v>222</v>
      </c>
      <c r="S56" s="335" t="s">
        <v>222</v>
      </c>
      <c r="T56" s="335"/>
      <c r="U56" s="335"/>
      <c r="V56" s="335"/>
      <c r="W56" s="334" t="str">
        <f>IF('LOAD SUMMARY'!$B29="","","PG41E")</f>
        <v/>
      </c>
      <c r="X56" s="334" t="str">
        <f>IF('LOAD SUMMARY'!$B29="","",'LOAD SUMMARY'!$H29)</f>
        <v/>
      </c>
      <c r="Y56" s="334" t="str">
        <f>IF('LOAD SUMMARY'!$B29="","","FRTH")</f>
        <v/>
      </c>
      <c r="Z56" s="337" t="str">
        <f>IF('LOAD SUMMARY'!$B29="","","01")</f>
        <v/>
      </c>
      <c r="AA56" s="315"/>
      <c r="AB56" s="26"/>
      <c r="AC56" s="26"/>
      <c r="AD56" s="26"/>
    </row>
    <row r="57" spans="2:30" s="107" customFormat="1" ht="15.75">
      <c r="B57" s="99"/>
      <c r="C57" s="118"/>
      <c r="D57" s="118"/>
      <c r="E57" s="112"/>
      <c r="F57" s="333"/>
      <c r="G57" s="334" t="str">
        <f>IF('LOAD SUMMARY'!$B30="","","LT")</f>
        <v/>
      </c>
      <c r="H57" s="338" t="str">
        <f>IF('LOAD SUMMARY'!$B30="","",'LOAD SUMMARY'!$C30)</f>
        <v/>
      </c>
      <c r="I57" s="334" t="str">
        <f>IF('LOAD SUMMARY'!$B30="","","5")</f>
        <v/>
      </c>
      <c r="J57" s="335"/>
      <c r="K57" s="335" t="s">
        <v>222</v>
      </c>
      <c r="L57" s="334" t="str">
        <f>IF('LOAD SUMMARY'!$B30="","","1")</f>
        <v/>
      </c>
      <c r="M57" s="336" t="str">
        <f>IF('LOAD SUMMARY'!$B30="","",'LOAD SUMMARY'!$B30)</f>
        <v/>
      </c>
      <c r="N57" s="335"/>
      <c r="O57" s="334" t="str">
        <f>IF('LOAD SUMMARY'!$B30="","","AUD")</f>
        <v/>
      </c>
      <c r="P57" s="297" t="str">
        <f>IF('LOAD SUMMARY'!$C30="","",'LOAD SUMMARY'!$H$7)</f>
        <v/>
      </c>
      <c r="Q57" s="334" t="str">
        <f>IF('LOAD SUMMARY'!$B30="","","31/12/2040")</f>
        <v/>
      </c>
      <c r="R57" s="335" t="s">
        <v>222</v>
      </c>
      <c r="S57" s="335" t="s">
        <v>222</v>
      </c>
      <c r="T57" s="335"/>
      <c r="U57" s="335"/>
      <c r="V57" s="335"/>
      <c r="W57" s="334" t="str">
        <f>IF('LOAD SUMMARY'!$B30="","","PG41E")</f>
        <v/>
      </c>
      <c r="X57" s="334" t="str">
        <f>IF('LOAD SUMMARY'!$B30="","",'LOAD SUMMARY'!$H30)</f>
        <v/>
      </c>
      <c r="Y57" s="334" t="str">
        <f>IF('LOAD SUMMARY'!$B30="","","FRTH")</f>
        <v/>
      </c>
      <c r="Z57" s="337" t="str">
        <f>IF('LOAD SUMMARY'!$B30="","","01")</f>
        <v/>
      </c>
      <c r="AA57" s="315"/>
      <c r="AB57" s="26"/>
      <c r="AC57" s="26"/>
      <c r="AD57" s="26"/>
    </row>
    <row r="58" spans="2:30" s="107" customFormat="1" ht="15.75">
      <c r="B58" s="99"/>
      <c r="C58" s="118"/>
      <c r="D58" s="110"/>
      <c r="E58" s="112"/>
      <c r="F58" s="333"/>
      <c r="G58" s="334" t="str">
        <f>IF('LOAD SUMMARY'!$B31="","","LT")</f>
        <v/>
      </c>
      <c r="H58" s="338" t="str">
        <f>IF('LOAD SUMMARY'!$B31="","",'LOAD SUMMARY'!$C31)</f>
        <v/>
      </c>
      <c r="I58" s="334" t="str">
        <f>IF('LOAD SUMMARY'!$B31="","","5")</f>
        <v/>
      </c>
      <c r="J58" s="335"/>
      <c r="K58" s="335" t="s">
        <v>222</v>
      </c>
      <c r="L58" s="334" t="str">
        <f>IF('LOAD SUMMARY'!$B31="","","1")</f>
        <v/>
      </c>
      <c r="M58" s="336" t="str">
        <f>IF('LOAD SUMMARY'!$B31="","",'LOAD SUMMARY'!$B31)</f>
        <v/>
      </c>
      <c r="N58" s="335"/>
      <c r="O58" s="334" t="str">
        <f>IF('LOAD SUMMARY'!$B31="","","AUD")</f>
        <v/>
      </c>
      <c r="P58" s="297" t="str">
        <f>IF('LOAD SUMMARY'!$C31="","",'LOAD SUMMARY'!$H$7)</f>
        <v/>
      </c>
      <c r="Q58" s="334" t="str">
        <f>IF('LOAD SUMMARY'!$B31="","","31/12/2040")</f>
        <v/>
      </c>
      <c r="R58" s="335" t="s">
        <v>222</v>
      </c>
      <c r="S58" s="335" t="s">
        <v>222</v>
      </c>
      <c r="T58" s="335"/>
      <c r="U58" s="335"/>
      <c r="V58" s="335"/>
      <c r="W58" s="334" t="str">
        <f>IF('LOAD SUMMARY'!$B31="","","PG41E")</f>
        <v/>
      </c>
      <c r="X58" s="334" t="str">
        <f>IF('LOAD SUMMARY'!$B31="","",'LOAD SUMMARY'!$H31)</f>
        <v/>
      </c>
      <c r="Y58" s="334" t="str">
        <f>IF('LOAD SUMMARY'!$B31="","","FRTH")</f>
        <v/>
      </c>
      <c r="Z58" s="337" t="str">
        <f>IF('LOAD SUMMARY'!$B31="","","01")</f>
        <v/>
      </c>
      <c r="AA58" s="315"/>
      <c r="AB58" s="26"/>
      <c r="AC58" s="26"/>
      <c r="AD58" s="26"/>
    </row>
    <row r="59" spans="2:30" s="107" customFormat="1" ht="15.75">
      <c r="B59" s="99"/>
      <c r="C59" s="118"/>
      <c r="D59" s="110"/>
      <c r="E59" s="112"/>
      <c r="F59" s="333"/>
      <c r="G59" s="334" t="str">
        <f>IF('LOAD SUMMARY'!$B32="","","LT")</f>
        <v/>
      </c>
      <c r="H59" s="338" t="str">
        <f>IF('LOAD SUMMARY'!$B32="","",'LOAD SUMMARY'!$C32)</f>
        <v/>
      </c>
      <c r="I59" s="334" t="str">
        <f>IF('LOAD SUMMARY'!$B32="","","5")</f>
        <v/>
      </c>
      <c r="J59" s="335"/>
      <c r="K59" s="335" t="s">
        <v>222</v>
      </c>
      <c r="L59" s="334" t="str">
        <f>IF('LOAD SUMMARY'!$B32="","","1")</f>
        <v/>
      </c>
      <c r="M59" s="336" t="str">
        <f>IF('LOAD SUMMARY'!$B32="","",'LOAD SUMMARY'!$B32)</f>
        <v/>
      </c>
      <c r="N59" s="335"/>
      <c r="O59" s="334" t="str">
        <f>IF('LOAD SUMMARY'!$B32="","","AUD")</f>
        <v/>
      </c>
      <c r="P59" s="297" t="str">
        <f>IF('LOAD SUMMARY'!$C32="","",'LOAD SUMMARY'!$H$7)</f>
        <v/>
      </c>
      <c r="Q59" s="334" t="str">
        <f>IF('LOAD SUMMARY'!$B32="","","31/12/2040")</f>
        <v/>
      </c>
      <c r="R59" s="335" t="s">
        <v>222</v>
      </c>
      <c r="S59" s="335" t="s">
        <v>222</v>
      </c>
      <c r="T59" s="335"/>
      <c r="U59" s="335"/>
      <c r="V59" s="335"/>
      <c r="W59" s="334" t="str">
        <f>IF('LOAD SUMMARY'!$B32="","","PG41E")</f>
        <v/>
      </c>
      <c r="X59" s="334" t="str">
        <f>IF('LOAD SUMMARY'!$B32="","",'LOAD SUMMARY'!$H32)</f>
        <v/>
      </c>
      <c r="Y59" s="334" t="str">
        <f>IF('LOAD SUMMARY'!$B32="","","FRTH")</f>
        <v/>
      </c>
      <c r="Z59" s="337" t="str">
        <f>IF('LOAD SUMMARY'!$B32="","","01")</f>
        <v/>
      </c>
      <c r="AA59" s="315"/>
      <c r="AB59" s="26"/>
      <c r="AC59" s="26"/>
      <c r="AD59" s="26"/>
    </row>
    <row r="60" spans="2:30" s="107" customFormat="1" ht="15.75">
      <c r="B60" s="99"/>
      <c r="C60" s="118"/>
      <c r="D60" s="110"/>
      <c r="E60" s="112"/>
      <c r="F60" s="333"/>
      <c r="G60" s="334" t="str">
        <f>IF('LOAD SUMMARY'!$B33="","","LT")</f>
        <v/>
      </c>
      <c r="H60" s="338" t="str">
        <f>IF('LOAD SUMMARY'!$B33="","",'LOAD SUMMARY'!$C33)</f>
        <v/>
      </c>
      <c r="I60" s="334" t="str">
        <f>IF('LOAD SUMMARY'!$B33="","","5")</f>
        <v/>
      </c>
      <c r="J60" s="335"/>
      <c r="K60" s="335" t="s">
        <v>222</v>
      </c>
      <c r="L60" s="334" t="str">
        <f>IF('LOAD SUMMARY'!$B33="","","1")</f>
        <v/>
      </c>
      <c r="M60" s="336" t="str">
        <f>IF('LOAD SUMMARY'!$B33="","",'LOAD SUMMARY'!$B33)</f>
        <v/>
      </c>
      <c r="N60" s="335"/>
      <c r="O60" s="334" t="str">
        <f>IF('LOAD SUMMARY'!$B33="","","AUD")</f>
        <v/>
      </c>
      <c r="P60" s="297" t="str">
        <f>IF('LOAD SUMMARY'!$C33="","",'LOAD SUMMARY'!$H$7)</f>
        <v/>
      </c>
      <c r="Q60" s="334" t="str">
        <f>IF('LOAD SUMMARY'!$B33="","","31/12/2040")</f>
        <v/>
      </c>
      <c r="R60" s="335" t="s">
        <v>222</v>
      </c>
      <c r="S60" s="335" t="s">
        <v>222</v>
      </c>
      <c r="T60" s="335"/>
      <c r="U60" s="335"/>
      <c r="V60" s="335"/>
      <c r="W60" s="334" t="str">
        <f>IF('LOAD SUMMARY'!$B33="","","PG41E")</f>
        <v/>
      </c>
      <c r="X60" s="334" t="str">
        <f>IF('LOAD SUMMARY'!$B33="","",'LOAD SUMMARY'!$H33)</f>
        <v/>
      </c>
      <c r="Y60" s="334" t="str">
        <f>IF('LOAD SUMMARY'!$B33="","","FRTH")</f>
        <v/>
      </c>
      <c r="Z60" s="337" t="str">
        <f>IF('LOAD SUMMARY'!$B33="","","01")</f>
        <v/>
      </c>
      <c r="AA60" s="315"/>
      <c r="AB60" s="26"/>
      <c r="AC60" s="26"/>
      <c r="AD60" s="26"/>
    </row>
    <row r="61" spans="2:30" s="107" customFormat="1" ht="15.75">
      <c r="B61" s="99"/>
      <c r="C61" s="118"/>
      <c r="D61" s="110"/>
      <c r="E61" s="112"/>
      <c r="F61" s="333"/>
      <c r="G61" s="334" t="str">
        <f>IF('LOAD SUMMARY'!$B34="","","LT")</f>
        <v/>
      </c>
      <c r="H61" s="338" t="str">
        <f>IF('LOAD SUMMARY'!$B34="","",'LOAD SUMMARY'!$C34)</f>
        <v/>
      </c>
      <c r="I61" s="334" t="str">
        <f>IF('LOAD SUMMARY'!$B34="","","5")</f>
        <v/>
      </c>
      <c r="J61" s="335"/>
      <c r="K61" s="335" t="s">
        <v>222</v>
      </c>
      <c r="L61" s="334" t="str">
        <f>IF('LOAD SUMMARY'!$B34="","","1")</f>
        <v/>
      </c>
      <c r="M61" s="336" t="str">
        <f>IF('LOAD SUMMARY'!$B34="","",'LOAD SUMMARY'!$B34)</f>
        <v/>
      </c>
      <c r="N61" s="335"/>
      <c r="O61" s="334" t="str">
        <f>IF('LOAD SUMMARY'!$B34="","","AUD")</f>
        <v/>
      </c>
      <c r="P61" s="297" t="str">
        <f>IF('LOAD SUMMARY'!$C34="","",'LOAD SUMMARY'!$H$7)</f>
        <v/>
      </c>
      <c r="Q61" s="334" t="str">
        <f>IF('LOAD SUMMARY'!$B34="","","31/12/2040")</f>
        <v/>
      </c>
      <c r="R61" s="335" t="s">
        <v>222</v>
      </c>
      <c r="S61" s="335" t="s">
        <v>222</v>
      </c>
      <c r="T61" s="335"/>
      <c r="U61" s="335"/>
      <c r="V61" s="335"/>
      <c r="W61" s="334" t="str">
        <f>IF('LOAD SUMMARY'!$B34="","","PG41E")</f>
        <v/>
      </c>
      <c r="X61" s="334" t="str">
        <f>IF('LOAD SUMMARY'!$B34="","",'LOAD SUMMARY'!$H34)</f>
        <v/>
      </c>
      <c r="Y61" s="334" t="str">
        <f>IF('LOAD SUMMARY'!$B34="","","FRTH")</f>
        <v/>
      </c>
      <c r="Z61" s="337" t="str">
        <f>IF('LOAD SUMMARY'!$B34="","","01")</f>
        <v/>
      </c>
      <c r="AA61" s="315"/>
      <c r="AB61" s="26"/>
      <c r="AC61" s="26"/>
      <c r="AD61" s="26"/>
    </row>
    <row r="62" spans="2:30" s="107" customFormat="1" ht="15.75">
      <c r="B62" s="99"/>
      <c r="C62" s="118"/>
      <c r="D62" s="110"/>
      <c r="E62" s="112"/>
      <c r="F62" s="333"/>
      <c r="G62" s="334" t="str">
        <f>IF('LOAD SUMMARY'!$B35="","","LT")</f>
        <v/>
      </c>
      <c r="H62" s="338" t="str">
        <f>IF('LOAD SUMMARY'!$B35="","",'LOAD SUMMARY'!$C35)</f>
        <v/>
      </c>
      <c r="I62" s="334" t="str">
        <f>IF('LOAD SUMMARY'!$B35="","","5")</f>
        <v/>
      </c>
      <c r="J62" s="335"/>
      <c r="K62" s="335" t="s">
        <v>222</v>
      </c>
      <c r="L62" s="334" t="str">
        <f>IF('LOAD SUMMARY'!$B35="","","1")</f>
        <v/>
      </c>
      <c r="M62" s="336" t="str">
        <f>IF('LOAD SUMMARY'!$B35="","",'LOAD SUMMARY'!$B35)</f>
        <v/>
      </c>
      <c r="N62" s="335"/>
      <c r="O62" s="334" t="str">
        <f>IF('LOAD SUMMARY'!$B35="","","AUD")</f>
        <v/>
      </c>
      <c r="P62" s="297" t="str">
        <f>IF('LOAD SUMMARY'!$C35="","",'LOAD SUMMARY'!$H$7)</f>
        <v/>
      </c>
      <c r="Q62" s="334" t="str">
        <f>IF('LOAD SUMMARY'!$B35="","","31/12/2040")</f>
        <v/>
      </c>
      <c r="R62" s="335" t="s">
        <v>222</v>
      </c>
      <c r="S62" s="335" t="s">
        <v>222</v>
      </c>
      <c r="T62" s="335"/>
      <c r="U62" s="335"/>
      <c r="V62" s="335"/>
      <c r="W62" s="334" t="str">
        <f>IF('LOAD SUMMARY'!$B35="","","PG41E")</f>
        <v/>
      </c>
      <c r="X62" s="334" t="str">
        <f>IF('LOAD SUMMARY'!$B35="","",'LOAD SUMMARY'!$H35)</f>
        <v/>
      </c>
      <c r="Y62" s="334" t="str">
        <f>IF('LOAD SUMMARY'!$B35="","","FRTH")</f>
        <v/>
      </c>
      <c r="Z62" s="337" t="str">
        <f>IF('LOAD SUMMARY'!$B35="","","01")</f>
        <v/>
      </c>
      <c r="AA62" s="315"/>
      <c r="AB62" s="26"/>
      <c r="AC62" s="26"/>
      <c r="AD62" s="26"/>
    </row>
    <row r="63" spans="2:30" s="107" customFormat="1" ht="15.75">
      <c r="B63" s="99"/>
      <c r="C63" s="118"/>
      <c r="D63" s="110"/>
      <c r="E63" s="112"/>
      <c r="F63" s="333"/>
      <c r="G63" s="334" t="str">
        <f>IF('LOAD SUMMARY'!$B36="","","LT")</f>
        <v/>
      </c>
      <c r="H63" s="338" t="str">
        <f>IF('LOAD SUMMARY'!$B36="","",'LOAD SUMMARY'!$C36)</f>
        <v/>
      </c>
      <c r="I63" s="334" t="str">
        <f>IF('LOAD SUMMARY'!$B36="","","5")</f>
        <v/>
      </c>
      <c r="J63" s="335"/>
      <c r="K63" s="335" t="s">
        <v>222</v>
      </c>
      <c r="L63" s="334" t="str">
        <f>IF('LOAD SUMMARY'!$B36="","","1")</f>
        <v/>
      </c>
      <c r="M63" s="336" t="str">
        <f>IF('LOAD SUMMARY'!$B36="","",'LOAD SUMMARY'!$B36)</f>
        <v/>
      </c>
      <c r="N63" s="335"/>
      <c r="O63" s="334" t="str">
        <f>IF('LOAD SUMMARY'!$B36="","","AUD")</f>
        <v/>
      </c>
      <c r="P63" s="297" t="str">
        <f>IF('LOAD SUMMARY'!$C36="","",'LOAD SUMMARY'!$H$7)</f>
        <v/>
      </c>
      <c r="Q63" s="334" t="str">
        <f>IF('LOAD SUMMARY'!$B36="","","31/12/2040")</f>
        <v/>
      </c>
      <c r="R63" s="335" t="s">
        <v>222</v>
      </c>
      <c r="S63" s="335" t="s">
        <v>222</v>
      </c>
      <c r="T63" s="335"/>
      <c r="U63" s="335"/>
      <c r="V63" s="335"/>
      <c r="W63" s="334" t="str">
        <f>IF('LOAD SUMMARY'!$B36="","","PG41E")</f>
        <v/>
      </c>
      <c r="X63" s="334" t="str">
        <f>IF('LOAD SUMMARY'!$B36="","",'LOAD SUMMARY'!$H36)</f>
        <v/>
      </c>
      <c r="Y63" s="334" t="str">
        <f>IF('LOAD SUMMARY'!$B36="","","FRTH")</f>
        <v/>
      </c>
      <c r="Z63" s="337" t="str">
        <f>IF('LOAD SUMMARY'!$B36="","","01")</f>
        <v/>
      </c>
      <c r="AA63" s="315"/>
      <c r="AB63" s="26"/>
      <c r="AC63" s="26"/>
      <c r="AD63" s="26"/>
    </row>
    <row r="64" spans="2:30" s="107" customFormat="1" ht="15.75">
      <c r="B64" s="99"/>
      <c r="C64" s="118"/>
      <c r="D64" s="118"/>
      <c r="E64" s="112"/>
      <c r="F64" s="333"/>
      <c r="G64" s="334" t="str">
        <f>IF('LOAD SUMMARY'!$B37="","","LT")</f>
        <v/>
      </c>
      <c r="H64" s="338" t="str">
        <f>IF('LOAD SUMMARY'!$B37="","",'LOAD SUMMARY'!$C37)</f>
        <v/>
      </c>
      <c r="I64" s="334" t="str">
        <f>IF('LOAD SUMMARY'!$B37="","","5")</f>
        <v/>
      </c>
      <c r="J64" s="335"/>
      <c r="K64" s="335" t="s">
        <v>222</v>
      </c>
      <c r="L64" s="334" t="str">
        <f>IF('LOAD SUMMARY'!$B37="","","1")</f>
        <v/>
      </c>
      <c r="M64" s="336" t="str">
        <f>IF('LOAD SUMMARY'!$B37="","",'LOAD SUMMARY'!$B37)</f>
        <v/>
      </c>
      <c r="N64" s="335"/>
      <c r="O64" s="334" t="str">
        <f>IF('LOAD SUMMARY'!$B37="","","AUD")</f>
        <v/>
      </c>
      <c r="P64" s="297" t="str">
        <f>IF('LOAD SUMMARY'!$C37="","",'LOAD SUMMARY'!$H$7)</f>
        <v/>
      </c>
      <c r="Q64" s="334" t="str">
        <f>IF('LOAD SUMMARY'!$B37="","","31/12/2040")</f>
        <v/>
      </c>
      <c r="R64" s="335" t="s">
        <v>222</v>
      </c>
      <c r="S64" s="335" t="s">
        <v>222</v>
      </c>
      <c r="T64" s="335"/>
      <c r="U64" s="335"/>
      <c r="V64" s="335"/>
      <c r="W64" s="334" t="str">
        <f>IF('LOAD SUMMARY'!$B37="","","PG41E")</f>
        <v/>
      </c>
      <c r="X64" s="334" t="str">
        <f>IF('LOAD SUMMARY'!$B37="","",'LOAD SUMMARY'!$H37)</f>
        <v/>
      </c>
      <c r="Y64" s="334" t="str">
        <f>IF('LOAD SUMMARY'!$B37="","","FRTH")</f>
        <v/>
      </c>
      <c r="Z64" s="337" t="str">
        <f>IF('LOAD SUMMARY'!$B37="","","01")</f>
        <v/>
      </c>
      <c r="AA64" s="315"/>
      <c r="AB64" s="26"/>
      <c r="AC64" s="26"/>
      <c r="AD64" s="26"/>
    </row>
    <row r="65" spans="2:36" s="107" customFormat="1" ht="15.75">
      <c r="B65" s="99"/>
      <c r="C65" s="118"/>
      <c r="D65" s="118"/>
      <c r="E65" s="112"/>
      <c r="F65" s="333"/>
      <c r="G65" s="334" t="str">
        <f>IF('LOAD SUMMARY'!$B38="","","LT")</f>
        <v/>
      </c>
      <c r="H65" s="338" t="str">
        <f>IF('LOAD SUMMARY'!$B38="","",'LOAD SUMMARY'!$C38)</f>
        <v/>
      </c>
      <c r="I65" s="334" t="str">
        <f>IF('LOAD SUMMARY'!$B38="","","5")</f>
        <v/>
      </c>
      <c r="J65" s="335"/>
      <c r="K65" s="335" t="s">
        <v>222</v>
      </c>
      <c r="L65" s="334" t="str">
        <f>IF('LOAD SUMMARY'!$B38="","","1")</f>
        <v/>
      </c>
      <c r="M65" s="336" t="str">
        <f>IF('LOAD SUMMARY'!$B38="","",'LOAD SUMMARY'!$B38)</f>
        <v/>
      </c>
      <c r="N65" s="335"/>
      <c r="O65" s="334" t="str">
        <f>IF('LOAD SUMMARY'!$B38="","","AUD")</f>
        <v/>
      </c>
      <c r="P65" s="297" t="str">
        <f>IF('LOAD SUMMARY'!$C38="","",'LOAD SUMMARY'!$H$7)</f>
        <v/>
      </c>
      <c r="Q65" s="334" t="str">
        <f>IF('LOAD SUMMARY'!$B38="","","31/12/2040")</f>
        <v/>
      </c>
      <c r="R65" s="335" t="s">
        <v>222</v>
      </c>
      <c r="S65" s="335" t="s">
        <v>222</v>
      </c>
      <c r="T65" s="335"/>
      <c r="U65" s="335"/>
      <c r="V65" s="335"/>
      <c r="W65" s="334" t="str">
        <f>IF('LOAD SUMMARY'!$B38="","","PG41E")</f>
        <v/>
      </c>
      <c r="X65" s="334" t="str">
        <f>IF('LOAD SUMMARY'!$B38="","",'LOAD SUMMARY'!$H38)</f>
        <v/>
      </c>
      <c r="Y65" s="334" t="str">
        <f>IF('LOAD SUMMARY'!$B38="","","FRTH")</f>
        <v/>
      </c>
      <c r="Z65" s="337" t="str">
        <f>IF('LOAD SUMMARY'!$B38="","","01")</f>
        <v/>
      </c>
      <c r="AA65" s="315"/>
      <c r="AB65" s="26"/>
      <c r="AC65" s="26"/>
      <c r="AD65" s="26"/>
    </row>
    <row r="66" spans="2:36" s="107" customFormat="1" ht="15.75">
      <c r="B66" s="99"/>
      <c r="C66" s="118"/>
      <c r="D66" s="118"/>
      <c r="E66" s="112"/>
      <c r="F66" s="333"/>
      <c r="G66" s="334" t="str">
        <f>IF('LOAD SUMMARY'!$B39="","","LT")</f>
        <v/>
      </c>
      <c r="H66" s="338" t="str">
        <f>IF('LOAD SUMMARY'!$B39="","",'LOAD SUMMARY'!$C39)</f>
        <v/>
      </c>
      <c r="I66" s="334" t="str">
        <f>IF('LOAD SUMMARY'!$B39="","","5")</f>
        <v/>
      </c>
      <c r="J66" s="335"/>
      <c r="K66" s="335" t="s">
        <v>222</v>
      </c>
      <c r="L66" s="334" t="str">
        <f>IF('LOAD SUMMARY'!$B39="","","1")</f>
        <v/>
      </c>
      <c r="M66" s="336" t="str">
        <f>IF('LOAD SUMMARY'!$B39="","",'LOAD SUMMARY'!$B39)</f>
        <v/>
      </c>
      <c r="N66" s="335"/>
      <c r="O66" s="334" t="str">
        <f>IF('LOAD SUMMARY'!$B39="","","AUD")</f>
        <v/>
      </c>
      <c r="P66" s="297" t="str">
        <f>IF('LOAD SUMMARY'!$C39="","",'LOAD SUMMARY'!$H$7)</f>
        <v/>
      </c>
      <c r="Q66" s="334" t="str">
        <f>IF('LOAD SUMMARY'!$B39="","","31/12/2040")</f>
        <v/>
      </c>
      <c r="R66" s="335" t="s">
        <v>222</v>
      </c>
      <c r="S66" s="335" t="s">
        <v>222</v>
      </c>
      <c r="T66" s="335"/>
      <c r="U66" s="335"/>
      <c r="V66" s="335"/>
      <c r="W66" s="334" t="str">
        <f>IF('LOAD SUMMARY'!$B39="","","PG41E")</f>
        <v/>
      </c>
      <c r="X66" s="334" t="str">
        <f>IF('LOAD SUMMARY'!$B39="","",'LOAD SUMMARY'!$H39)</f>
        <v/>
      </c>
      <c r="Y66" s="334" t="str">
        <f>IF('LOAD SUMMARY'!$B39="","","FRTH")</f>
        <v/>
      </c>
      <c r="Z66" s="337" t="str">
        <f>IF('LOAD SUMMARY'!$B39="","","01")</f>
        <v/>
      </c>
      <c r="AA66" s="317"/>
      <c r="AB66" s="26"/>
      <c r="AC66" s="26"/>
      <c r="AD66" s="26"/>
    </row>
    <row r="67" spans="2:36" s="107" customFormat="1" ht="15.75">
      <c r="B67" s="99"/>
      <c r="C67" s="118"/>
      <c r="D67" s="109"/>
      <c r="E67" s="112"/>
      <c r="F67" s="333"/>
      <c r="G67" s="334" t="str">
        <f>IF('LOAD SUMMARY'!$B40="","","LT")</f>
        <v/>
      </c>
      <c r="H67" s="338" t="str">
        <f>IF('LOAD SUMMARY'!$B40="","",'LOAD SUMMARY'!$C40)</f>
        <v/>
      </c>
      <c r="I67" s="334" t="str">
        <f>IF('LOAD SUMMARY'!$B40="","","5")</f>
        <v/>
      </c>
      <c r="J67" s="335"/>
      <c r="K67" s="335" t="s">
        <v>222</v>
      </c>
      <c r="L67" s="334" t="str">
        <f>IF('LOAD SUMMARY'!$B40="","","1")</f>
        <v/>
      </c>
      <c r="M67" s="336" t="str">
        <f>IF('LOAD SUMMARY'!$B40="","",'LOAD SUMMARY'!$B40)</f>
        <v/>
      </c>
      <c r="N67" s="335"/>
      <c r="O67" s="334" t="str">
        <f>IF('LOAD SUMMARY'!$B40="","","AUD")</f>
        <v/>
      </c>
      <c r="P67" s="297" t="str">
        <f>IF('LOAD SUMMARY'!$C40="","",'LOAD SUMMARY'!$H$7)</f>
        <v/>
      </c>
      <c r="Q67" s="334" t="str">
        <f>IF('LOAD SUMMARY'!$B40="","","31/12/2040")</f>
        <v/>
      </c>
      <c r="R67" s="335" t="s">
        <v>222</v>
      </c>
      <c r="S67" s="335" t="s">
        <v>222</v>
      </c>
      <c r="T67" s="335"/>
      <c r="U67" s="335"/>
      <c r="V67" s="335"/>
      <c r="W67" s="334" t="str">
        <f>IF('LOAD SUMMARY'!$B40="","","PG41E")</f>
        <v/>
      </c>
      <c r="X67" s="334" t="str">
        <f>IF('LOAD SUMMARY'!$B40="","",'LOAD SUMMARY'!$H40)</f>
        <v/>
      </c>
      <c r="Y67" s="334" t="str">
        <f>IF('LOAD SUMMARY'!$B40="","","FRTH")</f>
        <v/>
      </c>
      <c r="Z67" s="337" t="str">
        <f>IF('LOAD SUMMARY'!$B40="","","01")</f>
        <v/>
      </c>
      <c r="AA67" s="112"/>
      <c r="AB67" s="26"/>
      <c r="AC67" s="26"/>
      <c r="AD67" s="26"/>
    </row>
    <row r="68" spans="2:36" s="107" customFormat="1" ht="12.75">
      <c r="B68" s="111"/>
      <c r="C68" s="109"/>
      <c r="D68" s="109"/>
      <c r="E68" s="112"/>
      <c r="F68" s="333"/>
      <c r="G68" s="334" t="str">
        <f>IF('LOAD SUMMARY'!$B41="","","LT")</f>
        <v/>
      </c>
      <c r="H68" s="338" t="str">
        <f>IF('LOAD SUMMARY'!$B41="","",'LOAD SUMMARY'!$C41)</f>
        <v/>
      </c>
      <c r="I68" s="334" t="str">
        <f>IF('LOAD SUMMARY'!$B41="","","5")</f>
        <v/>
      </c>
      <c r="J68" s="335"/>
      <c r="K68" s="335" t="s">
        <v>222</v>
      </c>
      <c r="L68" s="334" t="str">
        <f>IF('LOAD SUMMARY'!$B41="","","1")</f>
        <v/>
      </c>
      <c r="M68" s="336" t="str">
        <f>IF('LOAD SUMMARY'!$B41="","",'LOAD SUMMARY'!$B41)</f>
        <v/>
      </c>
      <c r="N68" s="335"/>
      <c r="O68" s="334" t="str">
        <f>IF('LOAD SUMMARY'!$B41="","","AUD")</f>
        <v/>
      </c>
      <c r="P68" s="297" t="str">
        <f>IF('LOAD SUMMARY'!$C41="","",'LOAD SUMMARY'!$H$7)</f>
        <v/>
      </c>
      <c r="Q68" s="334" t="str">
        <f>IF('LOAD SUMMARY'!$B41="","","31/12/2040")</f>
        <v/>
      </c>
      <c r="R68" s="335" t="s">
        <v>222</v>
      </c>
      <c r="S68" s="335" t="s">
        <v>222</v>
      </c>
      <c r="T68" s="335"/>
      <c r="U68" s="335"/>
      <c r="V68" s="335"/>
      <c r="W68" s="334" t="str">
        <f>IF('LOAD SUMMARY'!$B41="","","PG41E")</f>
        <v/>
      </c>
      <c r="X68" s="334" t="str">
        <f>IF('LOAD SUMMARY'!$B41="","",'LOAD SUMMARY'!$H41)</f>
        <v/>
      </c>
      <c r="Y68" s="334" t="str">
        <f>IF('LOAD SUMMARY'!$B41="","","FRTH")</f>
        <v/>
      </c>
      <c r="Z68" s="337" t="str">
        <f>IF('LOAD SUMMARY'!$B41="","","01")</f>
        <v/>
      </c>
      <c r="AA68" s="112"/>
      <c r="AB68" s="26"/>
      <c r="AC68" s="26"/>
      <c r="AD68" s="26"/>
    </row>
    <row r="69" spans="2:36" s="107" customFormat="1" ht="12.75">
      <c r="B69" s="115"/>
      <c r="C69" s="113"/>
      <c r="D69" s="113"/>
      <c r="E69" s="112"/>
      <c r="F69" s="333"/>
      <c r="G69" s="334" t="str">
        <f>IF('LOAD SUMMARY'!$B42="","","LT")</f>
        <v/>
      </c>
      <c r="H69" s="338" t="str">
        <f>IF('LOAD SUMMARY'!$B42="","",'LOAD SUMMARY'!$C42)</f>
        <v/>
      </c>
      <c r="I69" s="334" t="str">
        <f>IF('LOAD SUMMARY'!$B42="","","5")</f>
        <v/>
      </c>
      <c r="J69" s="335"/>
      <c r="K69" s="335" t="s">
        <v>222</v>
      </c>
      <c r="L69" s="334" t="str">
        <f>IF('LOAD SUMMARY'!$B42="","","1")</f>
        <v/>
      </c>
      <c r="M69" s="336" t="str">
        <f>IF('LOAD SUMMARY'!$B42="","",'LOAD SUMMARY'!$B42)</f>
        <v/>
      </c>
      <c r="N69" s="335"/>
      <c r="O69" s="334" t="str">
        <f>IF('LOAD SUMMARY'!$B42="","","AUD")</f>
        <v/>
      </c>
      <c r="P69" s="297" t="str">
        <f>IF('LOAD SUMMARY'!$C42="","",'LOAD SUMMARY'!$H$7)</f>
        <v/>
      </c>
      <c r="Q69" s="334" t="str">
        <f>IF('LOAD SUMMARY'!$B42="","","31/12/2040")</f>
        <v/>
      </c>
      <c r="R69" s="335" t="s">
        <v>222</v>
      </c>
      <c r="S69" s="335" t="s">
        <v>222</v>
      </c>
      <c r="T69" s="335"/>
      <c r="U69" s="335"/>
      <c r="V69" s="335"/>
      <c r="W69" s="334" t="str">
        <f>IF('LOAD SUMMARY'!$B42="","","PG41E")</f>
        <v/>
      </c>
      <c r="X69" s="334" t="str">
        <f>IF('LOAD SUMMARY'!$B42="","",'LOAD SUMMARY'!$H42)</f>
        <v/>
      </c>
      <c r="Y69" s="334" t="str">
        <f>IF('LOAD SUMMARY'!$B42="","","FRTH")</f>
        <v/>
      </c>
      <c r="Z69" s="337" t="str">
        <f>IF('LOAD SUMMARY'!$B42="","","01")</f>
        <v/>
      </c>
      <c r="AA69" s="113"/>
      <c r="AB69" s="26"/>
      <c r="AC69" s="26"/>
      <c r="AD69" s="26"/>
    </row>
    <row r="70" spans="2:36" s="107" customFormat="1" ht="12.75">
      <c r="B70" s="115"/>
      <c r="C70" s="113"/>
      <c r="D70" s="110"/>
      <c r="E70" s="112"/>
      <c r="F70" s="333"/>
      <c r="G70" s="334" t="str">
        <f>IF('LOAD SUMMARY'!$B43="","","LT")</f>
        <v/>
      </c>
      <c r="H70" s="338" t="str">
        <f>IF('LOAD SUMMARY'!$B43="","",'LOAD SUMMARY'!$C43)</f>
        <v/>
      </c>
      <c r="I70" s="334" t="str">
        <f>IF('LOAD SUMMARY'!$B43="","","5")</f>
        <v/>
      </c>
      <c r="J70" s="335"/>
      <c r="K70" s="335" t="s">
        <v>222</v>
      </c>
      <c r="L70" s="334" t="str">
        <f>IF('LOAD SUMMARY'!$B43="","","1")</f>
        <v/>
      </c>
      <c r="M70" s="336" t="str">
        <f>IF('LOAD SUMMARY'!$B43="","",'LOAD SUMMARY'!$B43)</f>
        <v/>
      </c>
      <c r="N70" s="335"/>
      <c r="O70" s="334" t="str">
        <f>IF('LOAD SUMMARY'!$B43="","","AUD")</f>
        <v/>
      </c>
      <c r="P70" s="297" t="str">
        <f>IF('LOAD SUMMARY'!$C43="","",'LOAD SUMMARY'!$H$7)</f>
        <v/>
      </c>
      <c r="Q70" s="334" t="str">
        <f>IF('LOAD SUMMARY'!$B43="","","31/12/2040")</f>
        <v/>
      </c>
      <c r="R70" s="335" t="s">
        <v>222</v>
      </c>
      <c r="S70" s="335" t="s">
        <v>222</v>
      </c>
      <c r="T70" s="335"/>
      <c r="U70" s="335"/>
      <c r="V70" s="335"/>
      <c r="W70" s="334" t="str">
        <f>IF('LOAD SUMMARY'!$B43="","","PG41E")</f>
        <v/>
      </c>
      <c r="X70" s="334" t="str">
        <f>IF('LOAD SUMMARY'!$B43="","",'LOAD SUMMARY'!$H43)</f>
        <v/>
      </c>
      <c r="Y70" s="334" t="str">
        <f>IF('LOAD SUMMARY'!$B43="","","FRTH")</f>
        <v/>
      </c>
      <c r="Z70" s="337" t="str">
        <f>IF('LOAD SUMMARY'!$B43="","","01")</f>
        <v/>
      </c>
      <c r="AA70" s="113"/>
      <c r="AB70" s="26"/>
      <c r="AC70" s="26"/>
      <c r="AD70" s="26"/>
    </row>
    <row r="71" spans="2:36" s="107" customFormat="1" ht="12.75">
      <c r="B71" s="115"/>
      <c r="C71" s="113"/>
      <c r="D71" s="110"/>
      <c r="E71" s="112"/>
      <c r="F71" s="333"/>
      <c r="G71" s="334" t="str">
        <f>IF('LOAD SUMMARY'!$B44="","","LT")</f>
        <v/>
      </c>
      <c r="H71" s="338" t="str">
        <f>IF('LOAD SUMMARY'!$B44="","",'LOAD SUMMARY'!$C44)</f>
        <v/>
      </c>
      <c r="I71" s="334" t="str">
        <f>IF('LOAD SUMMARY'!$B44="","","5")</f>
        <v/>
      </c>
      <c r="J71" s="335"/>
      <c r="K71" s="335" t="s">
        <v>222</v>
      </c>
      <c r="L71" s="334" t="str">
        <f>IF('LOAD SUMMARY'!$B44="","","1")</f>
        <v/>
      </c>
      <c r="M71" s="336" t="str">
        <f>IF('LOAD SUMMARY'!$B44="","",'LOAD SUMMARY'!$B44)</f>
        <v/>
      </c>
      <c r="N71" s="335"/>
      <c r="O71" s="334" t="str">
        <f>IF('LOAD SUMMARY'!$B44="","","AUD")</f>
        <v/>
      </c>
      <c r="P71" s="297" t="str">
        <f>IF('LOAD SUMMARY'!$C44="","",'LOAD SUMMARY'!$H$7)</f>
        <v/>
      </c>
      <c r="Q71" s="334" t="str">
        <f>IF('LOAD SUMMARY'!$B44="","","31/12/2040")</f>
        <v/>
      </c>
      <c r="R71" s="335" t="s">
        <v>222</v>
      </c>
      <c r="S71" s="335" t="s">
        <v>222</v>
      </c>
      <c r="T71" s="335"/>
      <c r="U71" s="335"/>
      <c r="V71" s="335"/>
      <c r="W71" s="334" t="str">
        <f>IF('LOAD SUMMARY'!$B44="","","PG41E")</f>
        <v/>
      </c>
      <c r="X71" s="334" t="str">
        <f>IF('LOAD SUMMARY'!$B44="","",'LOAD SUMMARY'!$H44)</f>
        <v/>
      </c>
      <c r="Y71" s="334" t="str">
        <f>IF('LOAD SUMMARY'!$B44="","","FRTH")</f>
        <v/>
      </c>
      <c r="Z71" s="337" t="str">
        <f>IF('LOAD SUMMARY'!$B44="","","01")</f>
        <v/>
      </c>
      <c r="AA71" s="113"/>
      <c r="AB71" s="26"/>
      <c r="AC71" s="26"/>
      <c r="AD71" s="26"/>
    </row>
    <row r="72" spans="2:36" s="107" customFormat="1">
      <c r="B72" s="115"/>
      <c r="C72" s="113"/>
      <c r="D72" s="110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</row>
    <row r="73" spans="2:36" s="107" customFormat="1">
      <c r="B73" s="115"/>
      <c r="C73" s="113"/>
      <c r="D73" s="110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</row>
    <row r="74" spans="2:36" s="107" customFormat="1">
      <c r="B74" s="115"/>
      <c r="C74" s="113"/>
      <c r="D74" s="110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</row>
    <row r="75" spans="2:36" s="107" customFormat="1">
      <c r="B75" s="115"/>
      <c r="C75" s="113"/>
      <c r="D75" s="110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</row>
    <row r="76" spans="2:36" s="107" customFormat="1">
      <c r="B76" s="115"/>
      <c r="C76" s="113"/>
      <c r="D76" s="110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</row>
    <row r="77" spans="2:36" s="107" customFormat="1">
      <c r="B77" s="115"/>
      <c r="C77" s="113"/>
      <c r="D77" s="110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</row>
    <row r="78" spans="2:36" s="107" customFormat="1">
      <c r="B78" s="115"/>
      <c r="C78" s="113"/>
      <c r="D78" s="110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</row>
    <row r="79" spans="2:36" s="107" customFormat="1">
      <c r="B79" s="115"/>
      <c r="C79" s="113"/>
      <c r="D79" s="110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</row>
    <row r="80" spans="2:36" s="107" customFormat="1">
      <c r="B80" s="115"/>
      <c r="C80" s="113"/>
      <c r="D80" s="110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</row>
    <row r="81" spans="2:36" s="107" customFormat="1">
      <c r="B81" s="115"/>
      <c r="C81" s="113"/>
      <c r="D81" s="110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</row>
    <row r="82" spans="2:36" s="107" customFormat="1">
      <c r="B82" s="115"/>
      <c r="C82" s="113"/>
      <c r="D82" s="110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</row>
    <row r="83" spans="2:36" s="107" customFormat="1">
      <c r="B83" s="115"/>
      <c r="C83" s="113"/>
      <c r="D83" s="110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</row>
    <row r="84" spans="2:36" s="107" customFormat="1">
      <c r="B84" s="115"/>
      <c r="C84" s="113"/>
      <c r="D84" s="110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</row>
    <row r="85" spans="2:36" s="107" customFormat="1">
      <c r="B85" s="115"/>
      <c r="C85" s="113"/>
      <c r="D85" s="110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</row>
    <row r="86" spans="2:36" s="107" customFormat="1">
      <c r="B86" s="115"/>
      <c r="C86" s="113"/>
      <c r="D86" s="110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</row>
    <row r="87" spans="2:36" s="107" customFormat="1">
      <c r="B87" s="115"/>
      <c r="C87" s="113"/>
      <c r="D87" s="110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</row>
    <row r="88" spans="2:36" s="107" customFormat="1">
      <c r="B88" s="115"/>
      <c r="C88" s="113"/>
      <c r="D88" s="110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</row>
    <row r="89" spans="2:36" s="107" customFormat="1">
      <c r="B89" s="115"/>
      <c r="C89" s="113"/>
      <c r="D89" s="110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</row>
    <row r="90" spans="2:36" s="107" customFormat="1">
      <c r="B90" s="115"/>
      <c r="C90" s="113"/>
      <c r="D90" s="110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</row>
    <row r="91" spans="2:36" s="107" customFormat="1">
      <c r="B91" s="115"/>
      <c r="C91" s="113"/>
      <c r="D91" s="110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</row>
    <row r="92" spans="2:36" s="107" customFormat="1">
      <c r="B92" s="115"/>
      <c r="C92" s="113"/>
      <c r="D92" s="110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</row>
    <row r="93" spans="2:36" s="107" customFormat="1">
      <c r="B93" s="115"/>
      <c r="C93" s="113"/>
      <c r="D93" s="110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</row>
    <row r="94" spans="2:36" s="107" customFormat="1">
      <c r="B94" s="115"/>
      <c r="C94" s="113"/>
      <c r="D94" s="110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</row>
    <row r="95" spans="2:36" s="107" customFormat="1">
      <c r="B95" s="115"/>
      <c r="C95" s="113"/>
      <c r="D95" s="110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</row>
    <row r="96" spans="2:36" s="107" customFormat="1">
      <c r="B96" s="115"/>
      <c r="C96" s="113"/>
      <c r="D96" s="110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</row>
    <row r="97" spans="2:36" s="107" customFormat="1">
      <c r="B97" s="115"/>
      <c r="C97" s="113"/>
      <c r="D97" s="110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</row>
    <row r="98" spans="2:36" s="107" customFormat="1">
      <c r="B98" s="115"/>
      <c r="C98" s="113"/>
      <c r="D98" s="110"/>
      <c r="E98" s="11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</row>
    <row r="99" spans="2:36" s="107" customFormat="1">
      <c r="B99" s="115"/>
      <c r="C99" s="163"/>
      <c r="D99" s="163"/>
      <c r="E99" s="163"/>
      <c r="F99" s="163"/>
      <c r="G99" s="163"/>
      <c r="H99" s="163"/>
      <c r="I99" s="162"/>
      <c r="J99" s="163"/>
      <c r="K99" s="163"/>
      <c r="L99" s="163"/>
      <c r="M99" s="162"/>
      <c r="N99" s="163"/>
      <c r="O99" s="163"/>
      <c r="P99" s="163"/>
      <c r="Q99" s="162"/>
      <c r="R99" s="163"/>
      <c r="S99" s="163"/>
      <c r="T99" s="163"/>
      <c r="U99" s="162"/>
      <c r="V99" s="163"/>
      <c r="W99" s="163"/>
      <c r="X99" s="163"/>
      <c r="Y99" s="162"/>
      <c r="Z99" s="163"/>
      <c r="AA99" s="163"/>
      <c r="AB99" s="26"/>
      <c r="AC99" s="26"/>
      <c r="AD99" s="26"/>
    </row>
    <row r="100" spans="2:36" s="107" customFormat="1">
      <c r="B100" s="115"/>
      <c r="C100" s="163"/>
      <c r="D100" s="163"/>
      <c r="E100" s="163"/>
      <c r="F100" s="163"/>
      <c r="G100" s="163"/>
      <c r="H100" s="163"/>
      <c r="I100" s="162"/>
      <c r="J100" s="163"/>
      <c r="K100" s="163"/>
      <c r="L100" s="163"/>
      <c r="M100" s="162"/>
      <c r="N100" s="163"/>
      <c r="O100" s="163"/>
      <c r="P100" s="163"/>
      <c r="Q100" s="162"/>
      <c r="R100" s="163"/>
      <c r="S100" s="163"/>
      <c r="T100" s="163"/>
      <c r="U100" s="162"/>
      <c r="V100" s="163"/>
      <c r="W100" s="163"/>
      <c r="X100" s="163"/>
      <c r="Y100" s="162"/>
      <c r="Z100" s="163"/>
      <c r="AA100" s="163"/>
      <c r="AB100" s="26"/>
      <c r="AC100" s="26"/>
      <c r="AD100" s="26"/>
    </row>
    <row r="101" spans="2:36" s="107" customFormat="1">
      <c r="B101" s="115"/>
      <c r="C101" s="163"/>
      <c r="D101" s="163"/>
      <c r="E101" s="163"/>
      <c r="F101" s="163"/>
      <c r="G101" s="163"/>
      <c r="H101" s="163"/>
      <c r="I101" s="162"/>
      <c r="J101" s="163"/>
      <c r="K101" s="163"/>
      <c r="L101" s="163"/>
      <c r="M101" s="162"/>
      <c r="N101" s="163"/>
      <c r="O101" s="163"/>
      <c r="P101" s="163"/>
      <c r="Q101" s="162"/>
      <c r="R101" s="163"/>
      <c r="S101" s="163"/>
      <c r="T101" s="163"/>
      <c r="U101" s="162"/>
      <c r="V101" s="163"/>
      <c r="W101" s="163"/>
      <c r="X101" s="163"/>
      <c r="Y101" s="162"/>
      <c r="Z101" s="163"/>
      <c r="AA101" s="163"/>
      <c r="AB101" s="26"/>
      <c r="AC101" s="26"/>
      <c r="AD101" s="26"/>
    </row>
    <row r="102" spans="2:36" s="107" customFormat="1">
      <c r="B102" s="115"/>
      <c r="C102" s="163"/>
      <c r="D102" s="163"/>
      <c r="E102" s="163"/>
      <c r="F102" s="163"/>
      <c r="G102" s="163"/>
      <c r="H102" s="163"/>
      <c r="I102" s="162"/>
      <c r="J102" s="163"/>
      <c r="K102" s="163"/>
      <c r="L102" s="163"/>
      <c r="M102" s="162"/>
      <c r="N102" s="163"/>
      <c r="O102" s="163"/>
      <c r="P102" s="163"/>
      <c r="Q102" s="162"/>
      <c r="R102" s="163"/>
      <c r="S102" s="163"/>
      <c r="T102" s="163"/>
      <c r="U102" s="162"/>
      <c r="V102" s="163"/>
      <c r="W102" s="163"/>
      <c r="X102" s="163"/>
      <c r="Y102" s="162"/>
      <c r="Z102" s="163"/>
      <c r="AA102" s="163"/>
      <c r="AB102" s="26"/>
      <c r="AC102" s="26"/>
      <c r="AD102" s="26"/>
    </row>
    <row r="103" spans="2:36" s="107" customFormat="1">
      <c r="B103" s="115"/>
      <c r="C103" s="163"/>
      <c r="D103" s="163"/>
      <c r="E103" s="163"/>
      <c r="F103" s="163"/>
      <c r="G103" s="163"/>
      <c r="H103" s="163"/>
      <c r="I103" s="162"/>
      <c r="J103" s="163"/>
      <c r="K103" s="163"/>
      <c r="L103" s="163"/>
      <c r="M103" s="162"/>
      <c r="N103" s="163"/>
      <c r="O103" s="163"/>
      <c r="P103" s="163"/>
      <c r="Q103" s="162"/>
      <c r="R103" s="163"/>
      <c r="S103" s="163"/>
      <c r="T103" s="163"/>
      <c r="U103" s="162"/>
      <c r="V103" s="163"/>
      <c r="W103" s="163"/>
      <c r="X103" s="163"/>
      <c r="Y103" s="162"/>
      <c r="Z103" s="163"/>
      <c r="AA103" s="163"/>
      <c r="AB103" s="26"/>
      <c r="AC103" s="26"/>
      <c r="AD103" s="26"/>
    </row>
    <row r="104" spans="2:36" s="107" customFormat="1">
      <c r="B104" s="115"/>
      <c r="C104" s="163"/>
      <c r="D104" s="163"/>
      <c r="E104" s="163"/>
      <c r="F104" s="163"/>
      <c r="G104" s="163"/>
      <c r="H104" s="163"/>
      <c r="I104" s="162"/>
      <c r="J104" s="163"/>
      <c r="K104" s="163"/>
      <c r="L104" s="163"/>
      <c r="M104" s="162"/>
      <c r="N104" s="163"/>
      <c r="O104" s="163"/>
      <c r="P104" s="163"/>
      <c r="Q104" s="162"/>
      <c r="R104" s="163"/>
      <c r="S104" s="163"/>
      <c r="T104" s="163"/>
      <c r="U104" s="162"/>
      <c r="V104" s="163"/>
      <c r="W104" s="163"/>
      <c r="X104" s="163"/>
      <c r="Y104" s="162"/>
      <c r="Z104" s="163"/>
      <c r="AA104" s="163"/>
      <c r="AB104" s="26"/>
      <c r="AC104" s="26"/>
      <c r="AD104" s="26"/>
    </row>
    <row r="105" spans="2:36" s="107" customFormat="1">
      <c r="B105" s="115"/>
      <c r="C105" s="113"/>
      <c r="D105" s="113"/>
      <c r="E105" s="113"/>
      <c r="F105" s="113"/>
      <c r="G105" s="113"/>
      <c r="H105" s="113"/>
      <c r="I105" s="109"/>
      <c r="J105" s="113"/>
      <c r="K105" s="113"/>
      <c r="L105" s="113"/>
      <c r="M105" s="109"/>
      <c r="N105" s="113"/>
      <c r="O105" s="113"/>
      <c r="P105" s="113"/>
      <c r="Q105" s="109"/>
      <c r="R105" s="113"/>
      <c r="S105" s="113"/>
      <c r="T105" s="113"/>
      <c r="U105" s="109"/>
      <c r="V105" s="113"/>
      <c r="W105" s="113"/>
      <c r="X105" s="113"/>
      <c r="Y105" s="109"/>
      <c r="Z105" s="113"/>
      <c r="AA105" s="113"/>
      <c r="AB105" s="26"/>
      <c r="AC105" s="26"/>
      <c r="AD105" s="26"/>
    </row>
    <row r="106" spans="2:36" s="107" customFormat="1">
      <c r="B106" s="115"/>
      <c r="C106" s="113"/>
      <c r="D106" s="113"/>
      <c r="E106" s="113"/>
      <c r="F106" s="113"/>
      <c r="G106" s="113"/>
      <c r="H106" s="113"/>
      <c r="I106" s="109"/>
      <c r="J106" s="113"/>
      <c r="K106" s="113"/>
      <c r="L106" s="113"/>
      <c r="M106" s="109"/>
      <c r="N106" s="113"/>
      <c r="O106" s="113"/>
      <c r="P106" s="113"/>
      <c r="Q106" s="109"/>
      <c r="R106" s="113"/>
      <c r="S106" s="113"/>
      <c r="T106" s="113"/>
      <c r="U106" s="109"/>
      <c r="V106" s="113"/>
      <c r="W106" s="113"/>
      <c r="X106" s="113"/>
      <c r="Y106" s="109"/>
      <c r="Z106" s="113"/>
      <c r="AA106" s="113"/>
      <c r="AB106" s="26"/>
      <c r="AC106" s="26"/>
      <c r="AD106" s="26"/>
    </row>
    <row r="107" spans="2:36" s="107" customFormat="1">
      <c r="B107" s="115"/>
      <c r="C107" s="113"/>
      <c r="D107" s="113"/>
      <c r="E107" s="113"/>
      <c r="F107" s="113"/>
      <c r="G107" s="113"/>
      <c r="H107" s="113"/>
      <c r="I107" s="109"/>
      <c r="J107" s="113"/>
      <c r="K107" s="113"/>
      <c r="L107" s="113"/>
      <c r="M107" s="109"/>
      <c r="N107" s="113"/>
      <c r="O107" s="113"/>
      <c r="P107" s="113"/>
      <c r="Q107" s="109"/>
      <c r="R107" s="113"/>
      <c r="S107" s="113"/>
      <c r="T107" s="113"/>
      <c r="U107" s="109"/>
      <c r="V107" s="113"/>
      <c r="W107" s="113"/>
      <c r="X107" s="113"/>
      <c r="Y107" s="109"/>
      <c r="Z107" s="113"/>
      <c r="AA107" s="113"/>
      <c r="AB107" s="26"/>
      <c r="AC107" s="26"/>
      <c r="AD107" s="26"/>
    </row>
    <row r="108" spans="2:36" s="107" customFormat="1">
      <c r="B108" s="115"/>
      <c r="C108" s="113"/>
      <c r="D108" s="113"/>
      <c r="E108" s="113"/>
      <c r="F108" s="113"/>
      <c r="G108" s="113"/>
      <c r="H108" s="113"/>
      <c r="I108" s="109"/>
      <c r="J108" s="113"/>
      <c r="K108" s="113"/>
      <c r="L108" s="113"/>
      <c r="M108" s="109"/>
      <c r="N108" s="113"/>
      <c r="O108" s="113"/>
      <c r="P108" s="113"/>
      <c r="Q108" s="109"/>
      <c r="R108" s="113"/>
      <c r="S108" s="113"/>
      <c r="T108" s="113"/>
      <c r="U108" s="109"/>
      <c r="V108" s="113"/>
      <c r="W108" s="113"/>
      <c r="X108" s="113"/>
      <c r="Y108" s="109"/>
      <c r="Z108" s="113"/>
      <c r="AA108" s="113"/>
      <c r="AB108" s="26"/>
      <c r="AC108" s="26"/>
      <c r="AD108" s="26"/>
    </row>
    <row r="109" spans="2:36" s="107" customFormat="1">
      <c r="B109" s="115"/>
      <c r="C109" s="113"/>
      <c r="D109" s="113"/>
      <c r="E109" s="113"/>
      <c r="F109" s="113"/>
      <c r="G109" s="113"/>
      <c r="H109" s="113"/>
      <c r="I109" s="109"/>
      <c r="J109" s="113"/>
      <c r="K109" s="113"/>
      <c r="L109" s="113"/>
      <c r="M109" s="109"/>
      <c r="N109" s="113"/>
      <c r="O109" s="113"/>
      <c r="P109" s="113"/>
      <c r="Q109" s="109"/>
      <c r="R109" s="113"/>
      <c r="S109" s="113"/>
      <c r="T109" s="113"/>
      <c r="U109" s="109"/>
      <c r="V109" s="113"/>
      <c r="W109" s="113"/>
      <c r="X109" s="113"/>
      <c r="Y109" s="109"/>
      <c r="Z109" s="113"/>
      <c r="AA109" s="113"/>
      <c r="AB109" s="26"/>
      <c r="AC109" s="26"/>
      <c r="AD109" s="26"/>
    </row>
    <row r="110" spans="2:36" s="107" customFormat="1">
      <c r="B110" s="115"/>
      <c r="C110" s="113"/>
      <c r="D110" s="113"/>
      <c r="E110" s="113"/>
      <c r="F110" s="113"/>
      <c r="G110" s="113"/>
      <c r="H110" s="113"/>
      <c r="I110" s="109"/>
      <c r="J110" s="113"/>
      <c r="K110" s="113"/>
      <c r="L110" s="113"/>
      <c r="M110" s="109"/>
      <c r="N110" s="113"/>
      <c r="O110" s="113"/>
      <c r="P110" s="113"/>
      <c r="Q110" s="109"/>
      <c r="R110" s="113"/>
      <c r="S110" s="113"/>
      <c r="T110" s="113"/>
      <c r="U110" s="109"/>
      <c r="V110" s="113"/>
      <c r="W110" s="113"/>
      <c r="X110" s="113"/>
      <c r="Y110" s="109"/>
      <c r="Z110" s="113"/>
      <c r="AA110" s="113"/>
      <c r="AB110" s="26"/>
      <c r="AC110" s="26"/>
      <c r="AD110" s="26"/>
    </row>
    <row r="111" spans="2:36" s="107" customFormat="1">
      <c r="B111" s="115"/>
      <c r="C111" s="113"/>
      <c r="D111" s="113"/>
      <c r="E111" s="113"/>
      <c r="F111" s="113"/>
      <c r="G111" s="113"/>
      <c r="H111" s="113"/>
      <c r="I111" s="109"/>
      <c r="J111" s="113"/>
      <c r="K111" s="113"/>
      <c r="L111" s="113"/>
      <c r="M111" s="109"/>
      <c r="N111" s="113"/>
      <c r="O111" s="113"/>
      <c r="P111" s="113"/>
      <c r="Q111" s="109"/>
      <c r="R111" s="113"/>
      <c r="S111" s="113"/>
      <c r="T111" s="113"/>
      <c r="U111" s="109"/>
      <c r="V111" s="113"/>
      <c r="W111" s="113"/>
      <c r="X111" s="113"/>
      <c r="Y111" s="109"/>
      <c r="Z111" s="113"/>
      <c r="AA111" s="113"/>
      <c r="AB111" s="26"/>
      <c r="AC111" s="26"/>
      <c r="AD111" s="26"/>
    </row>
    <row r="112" spans="2:36" s="107" customFormat="1">
      <c r="B112" s="115"/>
      <c r="C112" s="113"/>
      <c r="D112" s="113"/>
      <c r="E112" s="113"/>
      <c r="F112" s="113"/>
      <c r="G112" s="113"/>
      <c r="H112" s="113"/>
      <c r="I112" s="109"/>
      <c r="J112" s="113"/>
      <c r="K112" s="113"/>
      <c r="L112" s="113"/>
      <c r="M112" s="109"/>
      <c r="N112" s="113"/>
      <c r="O112" s="113"/>
      <c r="P112" s="113"/>
      <c r="Q112" s="109"/>
      <c r="R112" s="113"/>
      <c r="S112" s="113"/>
      <c r="T112" s="113"/>
      <c r="U112" s="109"/>
      <c r="V112" s="113"/>
      <c r="W112" s="113"/>
      <c r="X112" s="113"/>
      <c r="Y112" s="109"/>
      <c r="Z112" s="113"/>
      <c r="AA112" s="113"/>
      <c r="AB112" s="26"/>
      <c r="AC112" s="26"/>
      <c r="AD112" s="26"/>
    </row>
    <row r="113" spans="2:30" s="107" customFormat="1">
      <c r="B113" s="115"/>
      <c r="C113" s="113"/>
      <c r="D113" s="113"/>
      <c r="E113" s="113"/>
      <c r="F113" s="113"/>
      <c r="G113" s="113"/>
      <c r="H113" s="113"/>
      <c r="I113" s="109"/>
      <c r="J113" s="113"/>
      <c r="K113" s="113"/>
      <c r="L113" s="113"/>
      <c r="M113" s="109"/>
      <c r="N113" s="113"/>
      <c r="O113" s="113"/>
      <c r="P113" s="113"/>
      <c r="Q113" s="109"/>
      <c r="R113" s="113"/>
      <c r="S113" s="113"/>
      <c r="T113" s="113"/>
      <c r="U113" s="109"/>
      <c r="V113" s="113"/>
      <c r="W113" s="113"/>
      <c r="X113" s="113"/>
      <c r="Y113" s="109"/>
      <c r="Z113" s="113"/>
      <c r="AA113" s="113"/>
      <c r="AB113" s="26"/>
      <c r="AC113" s="26"/>
      <c r="AD113" s="26"/>
    </row>
    <row r="114" spans="2:30" s="107" customFormat="1">
      <c r="B114" s="115"/>
      <c r="C114" s="113"/>
      <c r="D114" s="113"/>
      <c r="E114" s="113"/>
      <c r="F114" s="113"/>
      <c r="G114" s="113"/>
      <c r="H114" s="113"/>
      <c r="I114" s="109"/>
      <c r="J114" s="113"/>
      <c r="K114" s="113"/>
      <c r="L114" s="113"/>
      <c r="M114" s="109"/>
      <c r="N114" s="113"/>
      <c r="O114" s="113"/>
      <c r="P114" s="113"/>
      <c r="Q114" s="109"/>
      <c r="R114" s="113"/>
      <c r="S114" s="113"/>
      <c r="T114" s="113"/>
      <c r="U114" s="109"/>
      <c r="V114" s="113"/>
      <c r="W114" s="113"/>
      <c r="X114" s="113"/>
      <c r="Y114" s="109"/>
      <c r="Z114" s="113"/>
      <c r="AA114" s="113"/>
      <c r="AB114" s="26"/>
      <c r="AC114" s="26"/>
      <c r="AD114" s="26"/>
    </row>
    <row r="115" spans="2:30" s="107" customFormat="1">
      <c r="B115" s="115"/>
      <c r="C115" s="113"/>
      <c r="D115" s="113"/>
      <c r="E115" s="113"/>
      <c r="F115" s="113"/>
      <c r="G115" s="113"/>
      <c r="H115" s="113"/>
      <c r="I115" s="109"/>
      <c r="J115" s="113"/>
      <c r="K115" s="113"/>
      <c r="L115" s="113"/>
      <c r="M115" s="109"/>
      <c r="N115" s="113"/>
      <c r="O115" s="113"/>
      <c r="P115" s="113"/>
      <c r="Q115" s="109"/>
      <c r="R115" s="113"/>
      <c r="S115" s="113"/>
      <c r="T115" s="113"/>
      <c r="U115" s="109"/>
      <c r="V115" s="113"/>
      <c r="W115" s="113"/>
      <c r="X115" s="113"/>
      <c r="Y115" s="109"/>
      <c r="Z115" s="113"/>
      <c r="AA115" s="113"/>
      <c r="AB115" s="26"/>
      <c r="AC115" s="26"/>
      <c r="AD115" s="26"/>
    </row>
    <row r="116" spans="2:30" s="107" customFormat="1">
      <c r="B116" s="115"/>
      <c r="C116" s="113"/>
      <c r="D116" s="113"/>
      <c r="E116" s="113"/>
      <c r="F116" s="113"/>
      <c r="G116" s="113"/>
      <c r="H116" s="113"/>
      <c r="I116" s="109"/>
      <c r="J116" s="113"/>
      <c r="K116" s="113"/>
      <c r="L116" s="113"/>
      <c r="M116" s="109"/>
      <c r="N116" s="113"/>
      <c r="O116" s="113"/>
      <c r="P116" s="113"/>
      <c r="Q116" s="109"/>
      <c r="R116" s="113"/>
      <c r="S116" s="113"/>
      <c r="T116" s="113"/>
      <c r="U116" s="109"/>
      <c r="V116" s="113"/>
      <c r="W116" s="113"/>
      <c r="X116" s="113"/>
      <c r="Y116" s="109"/>
      <c r="Z116" s="113"/>
      <c r="AA116" s="113"/>
      <c r="AB116" s="26"/>
      <c r="AC116" s="26"/>
      <c r="AD116" s="26"/>
    </row>
    <row r="117" spans="2:30" s="107" customFormat="1">
      <c r="B117" s="115"/>
      <c r="C117" s="113"/>
      <c r="D117" s="113"/>
      <c r="E117" s="113"/>
      <c r="F117" s="113"/>
      <c r="G117" s="113"/>
      <c r="H117" s="113"/>
      <c r="I117" s="109"/>
      <c r="J117" s="113"/>
      <c r="K117" s="113"/>
      <c r="L117" s="113"/>
      <c r="M117" s="109"/>
      <c r="N117" s="113"/>
      <c r="O117" s="113"/>
      <c r="P117" s="113"/>
      <c r="Q117" s="109"/>
      <c r="R117" s="113"/>
      <c r="S117" s="113"/>
      <c r="T117" s="113"/>
      <c r="U117" s="109"/>
      <c r="V117" s="113"/>
      <c r="W117" s="113"/>
      <c r="X117" s="113"/>
      <c r="Y117" s="109"/>
      <c r="Z117" s="113"/>
      <c r="AA117" s="113"/>
      <c r="AB117" s="26"/>
      <c r="AC117" s="26"/>
      <c r="AD117" s="26"/>
    </row>
    <row r="118" spans="2:30" s="107" customFormat="1">
      <c r="B118" s="115"/>
      <c r="C118" s="113"/>
      <c r="D118" s="113"/>
      <c r="E118" s="113"/>
      <c r="F118" s="113"/>
      <c r="G118" s="113"/>
      <c r="H118" s="113"/>
      <c r="I118" s="109"/>
      <c r="J118" s="113"/>
      <c r="K118" s="113"/>
      <c r="L118" s="113"/>
      <c r="M118" s="109"/>
      <c r="N118" s="113"/>
      <c r="O118" s="113"/>
      <c r="P118" s="113"/>
      <c r="Q118" s="109"/>
      <c r="R118" s="113"/>
      <c r="S118" s="113"/>
      <c r="T118" s="113"/>
      <c r="U118" s="109"/>
      <c r="V118" s="113"/>
      <c r="W118" s="113"/>
      <c r="X118" s="113"/>
      <c r="Y118" s="109"/>
      <c r="Z118" s="113"/>
      <c r="AA118" s="113"/>
      <c r="AB118" s="26"/>
      <c r="AC118" s="26"/>
      <c r="AD118" s="26"/>
    </row>
    <row r="119" spans="2:30" s="107" customFormat="1">
      <c r="B119" s="115"/>
      <c r="C119" s="113"/>
      <c r="D119" s="113"/>
      <c r="E119" s="113"/>
      <c r="F119" s="113"/>
      <c r="G119" s="113"/>
      <c r="H119" s="113"/>
      <c r="I119" s="109"/>
      <c r="J119" s="113"/>
      <c r="K119" s="113"/>
      <c r="L119" s="113"/>
      <c r="M119" s="109"/>
      <c r="N119" s="113"/>
      <c r="O119" s="113"/>
      <c r="P119" s="113"/>
      <c r="Q119" s="109"/>
      <c r="R119" s="113"/>
      <c r="S119" s="113"/>
      <c r="T119" s="113"/>
      <c r="U119" s="109"/>
      <c r="V119" s="113"/>
      <c r="W119" s="113"/>
      <c r="X119" s="113"/>
      <c r="Y119" s="109"/>
      <c r="Z119" s="113"/>
      <c r="AA119" s="113"/>
      <c r="AB119" s="26"/>
      <c r="AC119" s="26"/>
      <c r="AD119" s="26"/>
    </row>
    <row r="120" spans="2:30" s="107" customFormat="1">
      <c r="B120" s="115"/>
      <c r="C120" s="113"/>
      <c r="D120" s="113"/>
      <c r="E120" s="113"/>
      <c r="F120" s="113"/>
      <c r="G120" s="113"/>
      <c r="H120" s="113"/>
      <c r="I120" s="109"/>
      <c r="J120" s="113"/>
      <c r="K120" s="113"/>
      <c r="L120" s="113"/>
      <c r="M120" s="109"/>
      <c r="N120" s="113"/>
      <c r="O120" s="113"/>
      <c r="P120" s="113"/>
      <c r="Q120" s="109"/>
      <c r="R120" s="113"/>
      <c r="S120" s="113"/>
      <c r="T120" s="113"/>
      <c r="U120" s="109"/>
      <c r="V120" s="113"/>
      <c r="W120" s="113"/>
      <c r="X120" s="113"/>
      <c r="Y120" s="109"/>
      <c r="Z120" s="113"/>
      <c r="AA120" s="113"/>
      <c r="AB120" s="26"/>
      <c r="AC120" s="26"/>
      <c r="AD120" s="26"/>
    </row>
    <row r="121" spans="2:30" s="107" customFormat="1">
      <c r="B121" s="115"/>
      <c r="C121" s="113"/>
      <c r="D121" s="113"/>
      <c r="E121" s="113"/>
      <c r="F121" s="113"/>
      <c r="G121" s="113"/>
      <c r="H121" s="113"/>
      <c r="I121" s="109"/>
      <c r="J121" s="113"/>
      <c r="K121" s="113"/>
      <c r="L121" s="113"/>
      <c r="M121" s="109"/>
      <c r="N121" s="113"/>
      <c r="O121" s="113"/>
      <c r="P121" s="113"/>
      <c r="Q121" s="109"/>
      <c r="R121" s="113"/>
      <c r="S121" s="113"/>
      <c r="T121" s="113"/>
      <c r="U121" s="109"/>
      <c r="V121" s="113"/>
      <c r="W121" s="113"/>
      <c r="X121" s="113"/>
      <c r="Y121" s="109"/>
      <c r="Z121" s="113"/>
      <c r="AA121" s="113"/>
      <c r="AB121" s="26"/>
      <c r="AC121" s="26"/>
      <c r="AD121" s="26"/>
    </row>
    <row r="122" spans="2:30" s="107" customFormat="1">
      <c r="B122" s="115"/>
      <c r="C122" s="113"/>
      <c r="D122" s="113"/>
      <c r="E122" s="113"/>
      <c r="F122" s="113"/>
      <c r="G122" s="113"/>
      <c r="H122" s="113"/>
      <c r="I122" s="109"/>
      <c r="J122" s="113"/>
      <c r="K122" s="113"/>
      <c r="L122" s="113"/>
      <c r="M122" s="109"/>
      <c r="N122" s="113"/>
      <c r="O122" s="113"/>
      <c r="P122" s="113"/>
      <c r="Q122" s="109"/>
      <c r="R122" s="113"/>
      <c r="S122" s="113"/>
      <c r="T122" s="113"/>
      <c r="U122" s="109"/>
      <c r="V122" s="113"/>
      <c r="W122" s="113"/>
      <c r="X122" s="113"/>
      <c r="Y122" s="109"/>
      <c r="Z122" s="113"/>
      <c r="AA122" s="113"/>
      <c r="AB122" s="26"/>
      <c r="AC122" s="26"/>
      <c r="AD122" s="26"/>
    </row>
    <row r="123" spans="2:30" s="107" customFormat="1">
      <c r="B123" s="115"/>
      <c r="C123" s="113"/>
      <c r="D123" s="113"/>
      <c r="E123" s="113"/>
      <c r="F123" s="113"/>
      <c r="G123" s="113"/>
      <c r="H123" s="113"/>
      <c r="I123" s="109"/>
      <c r="J123" s="113"/>
      <c r="K123" s="113"/>
      <c r="L123" s="113"/>
      <c r="M123" s="109"/>
      <c r="N123" s="113"/>
      <c r="O123" s="113"/>
      <c r="P123" s="113"/>
      <c r="Q123" s="109"/>
      <c r="R123" s="113"/>
      <c r="S123" s="113"/>
      <c r="T123" s="113"/>
      <c r="U123" s="109"/>
      <c r="V123" s="113"/>
      <c r="W123" s="113"/>
      <c r="X123" s="113"/>
      <c r="Y123" s="109"/>
      <c r="Z123" s="113"/>
      <c r="AA123" s="113"/>
      <c r="AB123" s="26"/>
      <c r="AC123" s="26"/>
      <c r="AD123" s="26"/>
    </row>
    <row r="124" spans="2:30" s="107" customFormat="1">
      <c r="B124" s="115"/>
      <c r="C124" s="113"/>
      <c r="D124" s="113"/>
      <c r="E124" s="113"/>
      <c r="F124" s="113"/>
      <c r="G124" s="113"/>
      <c r="H124" s="113"/>
      <c r="I124" s="109"/>
      <c r="J124" s="113"/>
      <c r="K124" s="113"/>
      <c r="L124" s="113"/>
      <c r="M124" s="109"/>
      <c r="N124" s="113"/>
      <c r="O124" s="113"/>
      <c r="P124" s="113"/>
      <c r="Q124" s="109"/>
      <c r="R124" s="113"/>
      <c r="S124" s="113"/>
      <c r="T124" s="113"/>
      <c r="U124" s="109"/>
      <c r="V124" s="113"/>
      <c r="W124" s="113"/>
      <c r="X124" s="113"/>
      <c r="Y124" s="109"/>
      <c r="Z124" s="113"/>
      <c r="AA124" s="113"/>
      <c r="AB124" s="26"/>
      <c r="AC124" s="26"/>
      <c r="AD124" s="26"/>
    </row>
    <row r="125" spans="2:30" s="107" customFormat="1">
      <c r="B125" s="115"/>
      <c r="C125" s="113"/>
      <c r="D125" s="113"/>
      <c r="E125" s="113"/>
      <c r="F125" s="113"/>
      <c r="G125" s="113"/>
      <c r="H125" s="113"/>
      <c r="I125" s="109"/>
      <c r="J125" s="113"/>
      <c r="K125" s="113"/>
      <c r="L125" s="113"/>
      <c r="M125" s="109"/>
      <c r="N125" s="113"/>
      <c r="O125" s="113"/>
      <c r="P125" s="113"/>
      <c r="Q125" s="109"/>
      <c r="R125" s="113"/>
      <c r="S125" s="113"/>
      <c r="T125" s="113"/>
      <c r="U125" s="109"/>
      <c r="V125" s="113"/>
      <c r="W125" s="113"/>
      <c r="X125" s="113"/>
      <c r="Y125" s="109"/>
      <c r="Z125" s="113"/>
      <c r="AA125" s="113"/>
      <c r="AB125" s="26"/>
      <c r="AC125" s="26"/>
      <c r="AD125" s="26"/>
    </row>
    <row r="126" spans="2:30" s="107" customFormat="1">
      <c r="B126" s="115"/>
      <c r="C126" s="113"/>
      <c r="D126" s="113"/>
      <c r="E126" s="113"/>
      <c r="F126" s="113"/>
      <c r="G126" s="113"/>
      <c r="H126" s="113"/>
      <c r="I126" s="109"/>
      <c r="J126" s="113"/>
      <c r="K126" s="113"/>
      <c r="L126" s="113"/>
      <c r="M126" s="109"/>
      <c r="N126" s="113"/>
      <c r="O126" s="113"/>
      <c r="P126" s="113"/>
      <c r="Q126" s="109"/>
      <c r="R126" s="113"/>
      <c r="S126" s="113"/>
      <c r="T126" s="113"/>
      <c r="U126" s="109"/>
      <c r="V126" s="113"/>
      <c r="W126" s="113"/>
      <c r="X126" s="113"/>
      <c r="Y126" s="109"/>
      <c r="Z126" s="113"/>
      <c r="AA126" s="113"/>
      <c r="AB126" s="26"/>
      <c r="AC126" s="26"/>
      <c r="AD126" s="26"/>
    </row>
    <row r="127" spans="2:30" s="107" customFormat="1">
      <c r="B127" s="115"/>
      <c r="C127" s="113"/>
      <c r="D127" s="113"/>
      <c r="E127" s="113"/>
      <c r="F127" s="113"/>
      <c r="G127" s="113"/>
      <c r="H127" s="113"/>
      <c r="I127" s="109"/>
      <c r="J127" s="113"/>
      <c r="K127" s="113"/>
      <c r="L127" s="113"/>
      <c r="M127" s="109"/>
      <c r="N127" s="113"/>
      <c r="O127" s="113"/>
      <c r="P127" s="113"/>
      <c r="Q127" s="109"/>
      <c r="R127" s="113"/>
      <c r="S127" s="113"/>
      <c r="T127" s="113"/>
      <c r="U127" s="109"/>
      <c r="V127" s="113"/>
      <c r="W127" s="113"/>
      <c r="X127" s="113"/>
      <c r="Y127" s="109"/>
      <c r="Z127" s="113"/>
      <c r="AA127" s="113"/>
      <c r="AB127" s="26"/>
      <c r="AC127" s="26"/>
      <c r="AD127" s="26"/>
    </row>
    <row r="128" spans="2:30" s="107" customFormat="1">
      <c r="B128" s="115"/>
      <c r="C128" s="113"/>
      <c r="D128" s="113"/>
      <c r="E128" s="113"/>
      <c r="F128" s="113"/>
      <c r="G128" s="113"/>
      <c r="H128" s="113"/>
      <c r="I128" s="109"/>
      <c r="J128" s="113"/>
      <c r="K128" s="113"/>
      <c r="L128" s="113"/>
      <c r="M128" s="109"/>
      <c r="N128" s="113"/>
      <c r="O128" s="113"/>
      <c r="P128" s="113"/>
      <c r="Q128" s="109"/>
      <c r="R128" s="113"/>
      <c r="S128" s="113"/>
      <c r="T128" s="113"/>
      <c r="U128" s="109"/>
      <c r="V128" s="113"/>
      <c r="W128" s="113"/>
      <c r="X128" s="113"/>
      <c r="Y128" s="109"/>
      <c r="Z128" s="113"/>
      <c r="AA128" s="113"/>
      <c r="AB128" s="26"/>
      <c r="AC128" s="26"/>
      <c r="AD128" s="26"/>
    </row>
    <row r="129" spans="2:30" s="107" customFormat="1">
      <c r="B129" s="115"/>
      <c r="C129" s="113"/>
      <c r="D129" s="113"/>
      <c r="E129" s="113"/>
      <c r="F129" s="113"/>
      <c r="G129" s="113"/>
      <c r="H129" s="113"/>
      <c r="I129" s="109"/>
      <c r="J129" s="113"/>
      <c r="K129" s="113"/>
      <c r="L129" s="113"/>
      <c r="M129" s="109"/>
      <c r="N129" s="113"/>
      <c r="O129" s="113"/>
      <c r="P129" s="113"/>
      <c r="Q129" s="109"/>
      <c r="R129" s="113"/>
      <c r="S129" s="113"/>
      <c r="T129" s="113"/>
      <c r="U129" s="109"/>
      <c r="V129" s="113"/>
      <c r="W129" s="113"/>
      <c r="X129" s="113"/>
      <c r="Y129" s="109"/>
      <c r="Z129" s="113"/>
      <c r="AA129" s="113"/>
      <c r="AB129" s="26"/>
      <c r="AC129" s="26"/>
      <c r="AD129" s="26"/>
    </row>
    <row r="130" spans="2:30" s="107" customFormat="1">
      <c r="B130" s="115"/>
      <c r="C130" s="113"/>
      <c r="D130" s="113"/>
      <c r="E130" s="113"/>
      <c r="F130" s="113"/>
      <c r="G130" s="113"/>
      <c r="H130" s="113"/>
      <c r="I130" s="109"/>
      <c r="J130" s="113"/>
      <c r="K130" s="113"/>
      <c r="L130" s="113"/>
      <c r="M130" s="109"/>
      <c r="N130" s="113"/>
      <c r="O130" s="113"/>
      <c r="P130" s="113"/>
      <c r="Q130" s="109"/>
      <c r="R130" s="113"/>
      <c r="S130" s="113"/>
      <c r="T130" s="113"/>
      <c r="U130" s="109"/>
      <c r="V130" s="113"/>
      <c r="W130" s="113"/>
      <c r="X130" s="113"/>
      <c r="Y130" s="109"/>
      <c r="Z130" s="113"/>
      <c r="AA130" s="113"/>
      <c r="AB130" s="26"/>
      <c r="AC130" s="26"/>
      <c r="AD130" s="26"/>
    </row>
    <row r="131" spans="2:30">
      <c r="AB131" s="26"/>
      <c r="AC131" s="26"/>
      <c r="AD131" s="26"/>
    </row>
    <row r="132" spans="2:30">
      <c r="AB132" s="26"/>
      <c r="AC132" s="26"/>
      <c r="AD132" s="26"/>
    </row>
    <row r="133" spans="2:30">
      <c r="AB133" s="26"/>
      <c r="AC133" s="26"/>
      <c r="AD133" s="26"/>
    </row>
    <row r="134" spans="2:30">
      <c r="AB134" s="26"/>
      <c r="AC134" s="26"/>
      <c r="AD134" s="26"/>
    </row>
    <row r="135" spans="2:30">
      <c r="AB135" s="26"/>
      <c r="AC135" s="26"/>
      <c r="AD135" s="26"/>
    </row>
    <row r="136" spans="2:30">
      <c r="AB136" s="26"/>
      <c r="AC136" s="26"/>
      <c r="AD136" s="26"/>
    </row>
    <row r="137" spans="2:30">
      <c r="AB137" s="26"/>
      <c r="AC137" s="26"/>
      <c r="AD137" s="26"/>
    </row>
  </sheetData>
  <dataConsolidate/>
  <conditionalFormatting sqref="Y8:Y14 AA8:AA14">
    <cfRule type="cellIs" dxfId="34" priority="38" operator="equal">
      <formula>"Please select…"</formula>
    </cfRule>
  </conditionalFormatting>
  <conditionalFormatting sqref="Z8:Z14">
    <cfRule type="cellIs" dxfId="33" priority="37" operator="equal">
      <formula>"n/a"</formula>
    </cfRule>
  </conditionalFormatting>
  <conditionalFormatting sqref="M6:M7 I6:I7 Q6:Q7 U6:U7 G6:G7 K6:K7 O6:O7 S6:S7 W6:W7">
    <cfRule type="cellIs" dxfId="32" priority="36" operator="equal">
      <formula>"Please select…"</formula>
    </cfRule>
  </conditionalFormatting>
  <conditionalFormatting sqref="F6 J6:J7 N6:N7 R6:R7 V6:V7">
    <cfRule type="cellIs" dxfId="31" priority="35" operator="equal">
      <formula>"n/a"</formula>
    </cfRule>
  </conditionalFormatting>
  <conditionalFormatting sqref="I12 Q12 U12 G12 K12 O12 S12 W12">
    <cfRule type="cellIs" dxfId="30" priority="34" operator="equal">
      <formula>"Please select…"</formula>
    </cfRule>
  </conditionalFormatting>
  <conditionalFormatting sqref="F12 J12 N12 R12 V12">
    <cfRule type="cellIs" dxfId="29" priority="33" operator="equal">
      <formula>"n/a"</formula>
    </cfRule>
  </conditionalFormatting>
  <conditionalFormatting sqref="M12">
    <cfRule type="cellIs" dxfId="28" priority="32" operator="equal">
      <formula>"Please select…"</formula>
    </cfRule>
  </conditionalFormatting>
  <conditionalFormatting sqref="Y18:Y20 AA18:AA20">
    <cfRule type="cellIs" dxfId="27" priority="29" operator="equal">
      <formula>"Please select…"</formula>
    </cfRule>
  </conditionalFormatting>
  <conditionalFormatting sqref="Z18:Z20">
    <cfRule type="cellIs" dxfId="26" priority="28" operator="equal">
      <formula>"n/a"</formula>
    </cfRule>
  </conditionalFormatting>
  <conditionalFormatting sqref="I18 Q18 U18 G18 K18 O18 S18 W18">
    <cfRule type="cellIs" dxfId="25" priority="27" operator="equal">
      <formula>"Please select…"</formula>
    </cfRule>
  </conditionalFormatting>
  <conditionalFormatting sqref="F18 J18 N18 R18 V18">
    <cfRule type="cellIs" dxfId="24" priority="26" operator="equal">
      <formula>"n/a"</formula>
    </cfRule>
  </conditionalFormatting>
  <conditionalFormatting sqref="M18">
    <cfRule type="cellIs" dxfId="23" priority="25" operator="equal">
      <formula>"Please select…"</formula>
    </cfRule>
  </conditionalFormatting>
  <conditionalFormatting sqref="M13 I13 Q13 U13 G13 K13 O13 S13 W13">
    <cfRule type="cellIs" dxfId="22" priority="24" operator="equal">
      <formula>"Please select…"</formula>
    </cfRule>
  </conditionalFormatting>
  <conditionalFormatting sqref="J13 N13 R13 V13">
    <cfRule type="cellIs" dxfId="21" priority="23" operator="equal">
      <formula>"n/a"</formula>
    </cfRule>
  </conditionalFormatting>
  <conditionalFormatting sqref="M19 I19 Q19 U19 G19 K19 O19 S19 W19">
    <cfRule type="cellIs" dxfId="20" priority="17" operator="equal">
      <formula>"Please select…"</formula>
    </cfRule>
  </conditionalFormatting>
  <conditionalFormatting sqref="J19 N19 R19 V19">
    <cfRule type="cellIs" dxfId="19" priority="16" operator="equal">
      <formula>"n/a"</formula>
    </cfRule>
  </conditionalFormatting>
  <conditionalFormatting sqref="O24">
    <cfRule type="cellIs" dxfId="18" priority="15" operator="equal">
      <formula>"Please select…"</formula>
    </cfRule>
  </conditionalFormatting>
  <conditionalFormatting sqref="M49">
    <cfRule type="cellIs" dxfId="17" priority="14" operator="equal">
      <formula>"Please select…"</formula>
    </cfRule>
  </conditionalFormatting>
  <conditionalFormatting sqref="M25 I25 Q25 U25 G25 K25 O25 S25">
    <cfRule type="cellIs" dxfId="12" priority="13" operator="equal">
      <formula>"Please select…"</formula>
    </cfRule>
  </conditionalFormatting>
  <conditionalFormatting sqref="J25 N25 R25 V25">
    <cfRule type="cellIs" dxfId="11" priority="12" operator="equal">
      <formula>"n/a"</formula>
    </cfRule>
  </conditionalFormatting>
  <conditionalFormatting sqref="W25">
    <cfRule type="cellIs" dxfId="10" priority="11" operator="equal">
      <formula>"n/a"</formula>
    </cfRule>
  </conditionalFormatting>
  <conditionalFormatting sqref="X25">
    <cfRule type="cellIs" dxfId="9" priority="10" operator="equal">
      <formula>"n/a"</formula>
    </cfRule>
  </conditionalFormatting>
  <conditionalFormatting sqref="Y25">
    <cfRule type="cellIs" dxfId="8" priority="9" operator="equal">
      <formula>"n/a"</formula>
    </cfRule>
  </conditionalFormatting>
  <conditionalFormatting sqref="Z25">
    <cfRule type="cellIs" dxfId="7" priority="8" operator="equal">
      <formula>"n/a"</formula>
    </cfRule>
  </conditionalFormatting>
  <conditionalFormatting sqref="AA25:AD25">
    <cfRule type="cellIs" dxfId="6" priority="7" operator="equal">
      <formula>"n/a"</formula>
    </cfRule>
  </conditionalFormatting>
  <conditionalFormatting sqref="M50 I50 Q50 U50 G50 K50 O50 S50">
    <cfRule type="cellIs" dxfId="5" priority="6" operator="equal">
      <formula>"Please select…"</formula>
    </cfRule>
  </conditionalFormatting>
  <conditionalFormatting sqref="J50 N50 R50 V50">
    <cfRule type="cellIs" dxfId="4" priority="5" operator="equal">
      <formula>"n/a"</formula>
    </cfRule>
  </conditionalFormatting>
  <conditionalFormatting sqref="W50">
    <cfRule type="cellIs" dxfId="3" priority="4" operator="equal">
      <formula>"n/a"</formula>
    </cfRule>
  </conditionalFormatting>
  <conditionalFormatting sqref="X50">
    <cfRule type="cellIs" dxfId="2" priority="3" operator="equal">
      <formula>"n/a"</formula>
    </cfRule>
  </conditionalFormatting>
  <conditionalFormatting sqref="Y50">
    <cfRule type="cellIs" dxfId="1" priority="2" operator="equal">
      <formula>"n/a"</formula>
    </cfRule>
  </conditionalFormatting>
  <conditionalFormatting sqref="Z50">
    <cfRule type="cellIs" dxfId="0" priority="1" operator="equal">
      <formula>"n/a"</formula>
    </cfRule>
  </conditionalFormatting>
  <dataValidations count="3">
    <dataValidation type="list" allowBlank="1" showInputMessage="1" showErrorMessage="1" sqref="Y18:Y20 Y8:Y14">
      <formula1>ProdCode_Diesel</formula1>
    </dataValidation>
    <dataValidation type="list" allowBlank="1" showInputMessage="1" showErrorMessage="1" sqref="AA14 AA20">
      <formula1>ProdCode_E10</formula1>
    </dataValidation>
    <dataValidation type="list" allowBlank="1" showInputMessage="1" showErrorMessage="1" sqref="AA18:AA19 AA8:AA13">
      <formula1>ProdCode_91</formula1>
    </dataValidation>
  </dataValidations>
  <pageMargins left="0.11811023622047245" right="0.11811023622047245" top="0.74803149606299213" bottom="0.74803149606299213" header="0.31496062992125984" footer="0.31496062992125984"/>
  <pageSetup paperSize="8" scale="5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E25" sqref="E25"/>
    </sheetView>
  </sheetViews>
  <sheetFormatPr defaultRowHeight="15"/>
  <cols>
    <col min="1" max="16384" width="9.140625" style="302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J85"/>
  <sheetViews>
    <sheetView showGridLines="0" topLeftCell="S1" zoomScaleNormal="100" workbookViewId="0">
      <selection activeCell="AF24" sqref="AF24"/>
    </sheetView>
  </sheetViews>
  <sheetFormatPr defaultRowHeight="12.75"/>
  <cols>
    <col min="1" max="1" width="9.140625" style="4"/>
    <col min="2" max="2" width="17.28515625" style="4" customWidth="1"/>
    <col min="3" max="3" width="20.5703125" style="4" customWidth="1"/>
    <col min="4" max="6" width="9.140625" style="4"/>
    <col min="7" max="7" width="17" style="4" customWidth="1"/>
    <col min="8" max="8" width="21.85546875" style="4" bestFit="1" customWidth="1"/>
    <col min="9" max="9" width="45.5703125" style="4" bestFit="1" customWidth="1"/>
    <col min="10" max="10" width="36.42578125" style="4" customWidth="1"/>
    <col min="11" max="15" width="21" style="4" customWidth="1"/>
    <col min="16" max="16" width="25.28515625" style="4" bestFit="1" customWidth="1"/>
    <col min="17" max="17" width="18.42578125" style="4" bestFit="1" customWidth="1"/>
    <col min="18" max="18" width="32.28515625" style="4" bestFit="1" customWidth="1"/>
    <col min="19" max="19" width="22.85546875" style="4" bestFit="1" customWidth="1"/>
    <col min="20" max="20" width="39" style="4" bestFit="1" customWidth="1"/>
    <col min="21" max="21" width="18.42578125" style="4" bestFit="1" customWidth="1"/>
    <col min="22" max="22" width="30.42578125" style="4" bestFit="1" customWidth="1"/>
    <col min="23" max="23" width="18.42578125" style="4" bestFit="1" customWidth="1"/>
    <col min="24" max="24" width="18.42578125" style="4" customWidth="1"/>
    <col min="25" max="29" width="9.140625" style="4"/>
    <col min="30" max="30" width="18.140625" style="4" customWidth="1"/>
    <col min="31" max="16384" width="9.140625" style="4"/>
  </cols>
  <sheetData>
    <row r="1" spans="2:36" ht="13.5" thickBot="1">
      <c r="AD1" s="192" t="s">
        <v>367</v>
      </c>
      <c r="AJ1" s="192" t="s">
        <v>367</v>
      </c>
    </row>
    <row r="2" spans="2:36" ht="24">
      <c r="B2" s="8" t="s">
        <v>79</v>
      </c>
      <c r="C2" s="9"/>
      <c r="G2" s="24" t="s">
        <v>94</v>
      </c>
      <c r="H2" s="16"/>
      <c r="I2" s="23" t="s">
        <v>93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7"/>
      <c r="AD2" s="132" t="s">
        <v>40</v>
      </c>
      <c r="AE2" s="133">
        <v>1514</v>
      </c>
      <c r="AF2" s="133">
        <v>3514</v>
      </c>
      <c r="AG2" s="133">
        <v>3525</v>
      </c>
      <c r="AH2" s="139" t="s">
        <v>270</v>
      </c>
      <c r="AI2" s="139" t="s">
        <v>270</v>
      </c>
      <c r="AJ2" s="4" t="s">
        <v>346</v>
      </c>
    </row>
    <row r="3" spans="2:36" ht="24">
      <c r="B3" s="10">
        <v>40909</v>
      </c>
      <c r="C3" s="11">
        <v>40913</v>
      </c>
      <c r="G3" s="18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W3" s="27"/>
      <c r="X3" s="19"/>
      <c r="AD3" s="134" t="s">
        <v>25</v>
      </c>
      <c r="AE3" s="135">
        <v>2615</v>
      </c>
      <c r="AF3" s="135">
        <v>2671</v>
      </c>
      <c r="AG3" s="139" t="s">
        <v>270</v>
      </c>
      <c r="AH3" s="139" t="s">
        <v>270</v>
      </c>
      <c r="AI3" s="143" t="s">
        <v>270</v>
      </c>
      <c r="AJ3" s="4" t="s">
        <v>347</v>
      </c>
    </row>
    <row r="4" spans="2:36" ht="24">
      <c r="B4" s="12">
        <v>40940</v>
      </c>
      <c r="C4" s="13">
        <v>40940</v>
      </c>
      <c r="G4" s="18"/>
      <c r="H4" s="20" t="s">
        <v>177</v>
      </c>
      <c r="I4" s="20"/>
      <c r="J4" s="20"/>
      <c r="K4" s="20" t="s">
        <v>271</v>
      </c>
      <c r="L4" s="20"/>
      <c r="M4" s="20"/>
      <c r="N4" s="20"/>
      <c r="O4" s="20"/>
      <c r="P4" s="27"/>
      <c r="S4" s="4" t="s">
        <v>180</v>
      </c>
      <c r="T4" s="27"/>
      <c r="W4" s="27"/>
      <c r="X4" s="19"/>
      <c r="AD4" s="134" t="s">
        <v>10</v>
      </c>
      <c r="AE4" s="135">
        <v>1414</v>
      </c>
      <c r="AF4" s="135">
        <v>1409</v>
      </c>
      <c r="AG4" s="135">
        <v>2469</v>
      </c>
      <c r="AH4" s="139" t="s">
        <v>270</v>
      </c>
      <c r="AI4" s="143" t="s">
        <v>270</v>
      </c>
    </row>
    <row r="5" spans="2:36" ht="24">
      <c r="B5" s="12">
        <v>40969</v>
      </c>
      <c r="C5" s="13">
        <v>40969</v>
      </c>
      <c r="G5" s="18"/>
      <c r="H5" s="25" t="s">
        <v>0</v>
      </c>
      <c r="I5" s="22">
        <v>200004320</v>
      </c>
      <c r="J5" s="27" t="s">
        <v>3</v>
      </c>
      <c r="K5" s="27" t="s">
        <v>272</v>
      </c>
      <c r="L5" s="27"/>
      <c r="M5" s="27"/>
      <c r="N5" s="27"/>
      <c r="O5" s="27"/>
      <c r="P5" s="27"/>
      <c r="S5" s="80">
        <v>200005267</v>
      </c>
      <c r="T5" s="80" t="s">
        <v>87</v>
      </c>
      <c r="W5" s="27"/>
      <c r="X5" s="19"/>
      <c r="AD5" s="134" t="s">
        <v>250</v>
      </c>
      <c r="AE5" s="135">
        <v>2623</v>
      </c>
      <c r="AF5" s="139" t="s">
        <v>270</v>
      </c>
      <c r="AG5" s="139" t="s">
        <v>270</v>
      </c>
      <c r="AH5" s="139" t="s">
        <v>270</v>
      </c>
      <c r="AI5" s="143" t="s">
        <v>270</v>
      </c>
    </row>
    <row r="6" spans="2:36" ht="24">
      <c r="B6" s="12">
        <v>41000</v>
      </c>
      <c r="C6" s="13">
        <v>41002</v>
      </c>
      <c r="G6" s="18"/>
      <c r="H6" s="25" t="s">
        <v>201</v>
      </c>
      <c r="I6" s="22">
        <v>200004975</v>
      </c>
      <c r="J6" s="27" t="s">
        <v>5</v>
      </c>
      <c r="K6" s="27" t="s">
        <v>272</v>
      </c>
      <c r="L6" s="27"/>
      <c r="M6" s="27"/>
      <c r="N6" s="27"/>
      <c r="O6" s="27"/>
      <c r="P6" s="27"/>
      <c r="S6" s="22">
        <v>200004337</v>
      </c>
      <c r="T6" s="27" t="s">
        <v>85</v>
      </c>
      <c r="W6" s="27"/>
      <c r="X6" s="19"/>
      <c r="AD6" s="134" t="s">
        <v>43</v>
      </c>
      <c r="AE6" s="135">
        <v>1201</v>
      </c>
      <c r="AF6" s="135">
        <v>1225</v>
      </c>
      <c r="AG6" s="135">
        <v>3201</v>
      </c>
      <c r="AH6" s="139" t="s">
        <v>270</v>
      </c>
      <c r="AI6" s="143" t="s">
        <v>270</v>
      </c>
    </row>
    <row r="7" spans="2:36" ht="24">
      <c r="B7" s="12">
        <v>41030</v>
      </c>
      <c r="C7" s="13">
        <v>41030</v>
      </c>
      <c r="G7" s="18"/>
      <c r="H7" s="25" t="s">
        <v>202</v>
      </c>
      <c r="I7" s="22">
        <v>200005806</v>
      </c>
      <c r="J7" s="27" t="s">
        <v>202</v>
      </c>
      <c r="K7" s="27" t="s">
        <v>272</v>
      </c>
      <c r="L7" s="27"/>
      <c r="M7" s="27"/>
      <c r="N7" s="27"/>
      <c r="O7" s="27"/>
      <c r="P7" s="27"/>
      <c r="S7" s="22">
        <v>200004372</v>
      </c>
      <c r="T7" s="27" t="s">
        <v>86</v>
      </c>
      <c r="W7" s="27"/>
      <c r="X7" s="19"/>
      <c r="AD7" s="134" t="s">
        <v>53</v>
      </c>
      <c r="AE7" s="135">
        <v>1610</v>
      </c>
      <c r="AF7" s="135">
        <v>1655</v>
      </c>
      <c r="AG7" s="135">
        <v>3600</v>
      </c>
      <c r="AH7" s="135">
        <v>3610</v>
      </c>
      <c r="AI7" s="143" t="s">
        <v>270</v>
      </c>
    </row>
    <row r="8" spans="2:36" ht="24">
      <c r="B8" s="12">
        <v>41061</v>
      </c>
      <c r="C8" s="13">
        <v>41061</v>
      </c>
      <c r="G8" s="18"/>
      <c r="H8" s="25" t="s">
        <v>6</v>
      </c>
      <c r="I8" s="22">
        <v>200004240</v>
      </c>
      <c r="J8" s="27" t="s">
        <v>96</v>
      </c>
      <c r="K8" s="27" t="s">
        <v>273</v>
      </c>
      <c r="L8" s="27"/>
      <c r="M8" s="27"/>
      <c r="N8" s="27"/>
      <c r="O8" s="27"/>
      <c r="P8" s="27"/>
      <c r="S8" s="22" t="s">
        <v>103</v>
      </c>
      <c r="T8" s="27" t="s">
        <v>107</v>
      </c>
      <c r="W8" s="27"/>
      <c r="X8" s="19"/>
      <c r="AD8" s="134" t="s">
        <v>67</v>
      </c>
      <c r="AE8" s="135">
        <v>2613</v>
      </c>
      <c r="AF8" s="135">
        <v>1662</v>
      </c>
      <c r="AG8" s="139" t="s">
        <v>270</v>
      </c>
      <c r="AH8" s="139" t="s">
        <v>270</v>
      </c>
      <c r="AI8" s="143" t="s">
        <v>270</v>
      </c>
    </row>
    <row r="9" spans="2:36" ht="24">
      <c r="B9" s="12">
        <v>41091</v>
      </c>
      <c r="C9" s="13">
        <v>41093</v>
      </c>
      <c r="G9" s="18"/>
      <c r="H9" s="25" t="s">
        <v>1</v>
      </c>
      <c r="I9" s="22">
        <v>200004267</v>
      </c>
      <c r="J9" s="27" t="s">
        <v>4</v>
      </c>
      <c r="K9" s="27" t="s">
        <v>274</v>
      </c>
      <c r="L9" s="27"/>
      <c r="M9" s="27"/>
      <c r="N9" s="27"/>
      <c r="O9" s="27"/>
      <c r="P9" s="27"/>
      <c r="S9" s="22" t="s">
        <v>103</v>
      </c>
      <c r="T9" s="27" t="s">
        <v>107</v>
      </c>
      <c r="W9" s="27"/>
      <c r="X9" s="19"/>
      <c r="AD9" s="134" t="s">
        <v>26</v>
      </c>
      <c r="AE9" s="135">
        <v>1925</v>
      </c>
      <c r="AF9" s="139" t="s">
        <v>270</v>
      </c>
      <c r="AG9" s="139" t="s">
        <v>270</v>
      </c>
      <c r="AH9" s="139" t="s">
        <v>270</v>
      </c>
      <c r="AI9" s="143" t="s">
        <v>270</v>
      </c>
    </row>
    <row r="10" spans="2:36" ht="24">
      <c r="B10" s="12">
        <v>41122</v>
      </c>
      <c r="C10" s="13">
        <v>41122</v>
      </c>
      <c r="G10" s="18"/>
      <c r="H10" s="25" t="s">
        <v>7</v>
      </c>
      <c r="I10" s="22">
        <v>200004242</v>
      </c>
      <c r="J10" s="27" t="s">
        <v>99</v>
      </c>
      <c r="K10" s="27" t="s">
        <v>275</v>
      </c>
      <c r="L10" s="27"/>
      <c r="M10" s="27"/>
      <c r="N10" s="27"/>
      <c r="O10" s="27"/>
      <c r="P10" s="27"/>
      <c r="S10" s="22">
        <v>200005350</v>
      </c>
      <c r="T10" s="27" t="s">
        <v>88</v>
      </c>
      <c r="W10" s="27"/>
      <c r="X10" s="19"/>
      <c r="AD10" s="134" t="s">
        <v>21</v>
      </c>
      <c r="AE10" s="135">
        <v>1701</v>
      </c>
      <c r="AF10" s="135">
        <v>1715</v>
      </c>
      <c r="AG10" s="139" t="s">
        <v>270</v>
      </c>
      <c r="AH10" s="139" t="s">
        <v>270</v>
      </c>
      <c r="AI10" s="143" t="s">
        <v>270</v>
      </c>
    </row>
    <row r="11" spans="2:36" ht="24">
      <c r="B11" s="12">
        <v>41153</v>
      </c>
      <c r="C11" s="13">
        <v>41153</v>
      </c>
      <c r="G11" s="18"/>
      <c r="H11" s="25" t="s">
        <v>14</v>
      </c>
      <c r="I11" s="22">
        <v>200005340</v>
      </c>
      <c r="J11" s="27" t="s">
        <v>192</v>
      </c>
      <c r="K11" s="27" t="s">
        <v>276</v>
      </c>
      <c r="L11" s="27"/>
      <c r="M11" s="27"/>
      <c r="N11" s="27"/>
      <c r="O11" s="27"/>
      <c r="P11" s="27"/>
      <c r="S11" s="22">
        <v>200005511</v>
      </c>
      <c r="T11" s="27" t="s">
        <v>90</v>
      </c>
      <c r="W11" s="27"/>
      <c r="X11" s="19"/>
      <c r="AD11" s="134" t="s">
        <v>22</v>
      </c>
      <c r="AE11" s="135">
        <v>2605</v>
      </c>
      <c r="AF11" s="139" t="s">
        <v>270</v>
      </c>
      <c r="AG11" s="139" t="s">
        <v>270</v>
      </c>
      <c r="AH11" s="139" t="s">
        <v>270</v>
      </c>
      <c r="AI11" s="143" t="s">
        <v>270</v>
      </c>
    </row>
    <row r="12" spans="2:36" ht="24">
      <c r="B12" s="12">
        <v>41183</v>
      </c>
      <c r="C12" s="13">
        <v>41184</v>
      </c>
      <c r="G12" s="18"/>
      <c r="H12" s="27" t="s">
        <v>195</v>
      </c>
      <c r="I12" s="27">
        <v>200005790</v>
      </c>
      <c r="J12" s="27" t="s">
        <v>197</v>
      </c>
      <c r="K12" s="27" t="s">
        <v>277</v>
      </c>
      <c r="L12" s="27"/>
      <c r="M12" s="27"/>
      <c r="N12" s="27"/>
      <c r="O12" s="27"/>
      <c r="P12" s="27"/>
      <c r="Q12" s="27"/>
      <c r="S12" s="22">
        <v>200005500</v>
      </c>
      <c r="T12" s="27" t="s">
        <v>91</v>
      </c>
      <c r="W12" s="27"/>
      <c r="X12" s="19"/>
      <c r="AD12" s="134" t="s">
        <v>15</v>
      </c>
      <c r="AE12" s="135">
        <v>1315</v>
      </c>
      <c r="AF12" s="139" t="s">
        <v>270</v>
      </c>
      <c r="AG12" s="139" t="s">
        <v>270</v>
      </c>
      <c r="AH12" s="139" t="s">
        <v>270</v>
      </c>
      <c r="AI12" s="143" t="s">
        <v>270</v>
      </c>
    </row>
    <row r="13" spans="2:36" ht="24">
      <c r="B13" s="12">
        <v>41214</v>
      </c>
      <c r="C13" s="13">
        <v>41214</v>
      </c>
      <c r="G13" s="18"/>
      <c r="H13" s="27" t="s">
        <v>196</v>
      </c>
      <c r="I13" s="4">
        <v>200004268</v>
      </c>
      <c r="J13" s="6" t="s">
        <v>97</v>
      </c>
      <c r="K13" s="6" t="s">
        <v>277</v>
      </c>
      <c r="L13" s="6"/>
      <c r="M13" s="6"/>
      <c r="N13" s="6"/>
      <c r="O13" s="6"/>
      <c r="P13" s="27"/>
      <c r="Q13" s="27"/>
      <c r="S13" s="22">
        <v>200004340</v>
      </c>
      <c r="T13" s="27" t="s">
        <v>92</v>
      </c>
      <c r="W13" s="27"/>
      <c r="X13" s="19"/>
      <c r="AD13" s="134" t="s">
        <v>12</v>
      </c>
      <c r="AE13" s="135">
        <v>1440</v>
      </c>
      <c r="AF13" s="135">
        <v>1418</v>
      </c>
      <c r="AG13" s="135">
        <v>3414</v>
      </c>
      <c r="AH13" s="139" t="s">
        <v>270</v>
      </c>
      <c r="AI13" s="143" t="s">
        <v>270</v>
      </c>
    </row>
    <row r="14" spans="2:36" ht="24">
      <c r="B14" s="12">
        <v>41244</v>
      </c>
      <c r="C14" s="13">
        <v>41244</v>
      </c>
      <c r="G14" s="18"/>
      <c r="H14" s="20" t="s">
        <v>178</v>
      </c>
      <c r="I14" s="192" t="s">
        <v>367</v>
      </c>
      <c r="J14" s="20"/>
      <c r="K14" s="20"/>
      <c r="L14" s="20"/>
      <c r="M14" s="20"/>
      <c r="N14" s="20"/>
      <c r="O14" s="20"/>
      <c r="P14" s="27"/>
      <c r="Q14" s="27"/>
      <c r="S14" s="22">
        <v>200005188</v>
      </c>
      <c r="T14" s="27" t="s">
        <v>83</v>
      </c>
      <c r="W14" s="27"/>
      <c r="X14" s="19"/>
      <c r="AD14" s="134" t="s">
        <v>20</v>
      </c>
      <c r="AE14" s="135">
        <v>1718</v>
      </c>
      <c r="AF14" s="135">
        <v>1717</v>
      </c>
      <c r="AG14" s="139" t="s">
        <v>270</v>
      </c>
      <c r="AH14" s="139" t="s">
        <v>270</v>
      </c>
      <c r="AI14" s="143" t="s">
        <v>270</v>
      </c>
    </row>
    <row r="15" spans="2:36" ht="24">
      <c r="B15" s="10">
        <v>41275</v>
      </c>
      <c r="C15" s="11">
        <v>41278</v>
      </c>
      <c r="G15" s="18"/>
      <c r="H15" s="25" t="s">
        <v>0</v>
      </c>
      <c r="I15" s="22">
        <v>200004320</v>
      </c>
      <c r="J15" s="27" t="s">
        <v>3</v>
      </c>
      <c r="K15" s="27" t="s">
        <v>272</v>
      </c>
      <c r="L15" s="27"/>
      <c r="M15" s="27"/>
      <c r="N15" s="27"/>
      <c r="O15" s="27"/>
      <c r="P15" s="27"/>
      <c r="Q15" s="27"/>
      <c r="S15" s="22">
        <v>200005222</v>
      </c>
      <c r="T15" s="27" t="s">
        <v>84</v>
      </c>
      <c r="W15" s="27"/>
      <c r="X15" s="19"/>
      <c r="AD15" s="134" t="s">
        <v>129</v>
      </c>
      <c r="AE15" s="135">
        <v>1658</v>
      </c>
      <c r="AF15" s="139" t="s">
        <v>270</v>
      </c>
      <c r="AG15" s="139" t="s">
        <v>270</v>
      </c>
      <c r="AH15" s="139" t="s">
        <v>270</v>
      </c>
      <c r="AI15" s="143" t="s">
        <v>270</v>
      </c>
    </row>
    <row r="16" spans="2:36" ht="24">
      <c r="B16" s="12">
        <v>41306</v>
      </c>
      <c r="C16" s="13">
        <v>41306</v>
      </c>
      <c r="G16" s="18"/>
      <c r="H16" s="25" t="s">
        <v>201</v>
      </c>
      <c r="I16" s="22">
        <v>200004975</v>
      </c>
      <c r="J16" s="27" t="s">
        <v>5</v>
      </c>
      <c r="K16" s="27" t="s">
        <v>272</v>
      </c>
      <c r="L16" s="27"/>
      <c r="M16" s="27"/>
      <c r="N16" s="27"/>
      <c r="O16" s="27"/>
      <c r="P16" s="27"/>
      <c r="Q16" s="27"/>
      <c r="S16" s="22">
        <v>200005510</v>
      </c>
      <c r="T16" s="27" t="s">
        <v>89</v>
      </c>
      <c r="W16" s="27"/>
      <c r="X16" s="19"/>
      <c r="AD16" s="134" t="s">
        <v>28</v>
      </c>
      <c r="AE16" s="135">
        <v>1412</v>
      </c>
      <c r="AF16" s="135">
        <v>1407</v>
      </c>
      <c r="AG16" s="135">
        <v>3412</v>
      </c>
      <c r="AH16" s="135">
        <v>2480</v>
      </c>
      <c r="AI16" s="143" t="s">
        <v>270</v>
      </c>
    </row>
    <row r="17" spans="2:35" ht="24">
      <c r="B17" s="12">
        <v>41334</v>
      </c>
      <c r="C17" s="13">
        <v>41334</v>
      </c>
      <c r="G17" s="18"/>
      <c r="H17" s="25" t="s">
        <v>202</v>
      </c>
      <c r="I17" s="22">
        <v>200005806</v>
      </c>
      <c r="J17" s="27" t="s">
        <v>202</v>
      </c>
      <c r="K17" s="27" t="s">
        <v>272</v>
      </c>
      <c r="L17" s="27"/>
      <c r="M17" s="27"/>
      <c r="N17" s="27"/>
      <c r="O17" s="27"/>
      <c r="P17" s="27"/>
      <c r="Q17" s="27"/>
      <c r="S17" s="22" t="s">
        <v>105</v>
      </c>
      <c r="T17" s="27" t="s">
        <v>106</v>
      </c>
      <c r="W17" s="27"/>
      <c r="X17" s="19"/>
      <c r="AD17" s="134" t="s">
        <v>130</v>
      </c>
      <c r="AE17" s="135">
        <v>3456</v>
      </c>
      <c r="AF17" s="139" t="s">
        <v>270</v>
      </c>
      <c r="AG17" s="139" t="s">
        <v>270</v>
      </c>
      <c r="AH17" s="139" t="s">
        <v>270</v>
      </c>
      <c r="AI17" s="143" t="s">
        <v>270</v>
      </c>
    </row>
    <row r="18" spans="2:35" ht="24">
      <c r="B18" s="12">
        <v>41365</v>
      </c>
      <c r="C18" s="13">
        <v>41367</v>
      </c>
      <c r="G18" s="18"/>
      <c r="H18" s="25" t="s">
        <v>6</v>
      </c>
      <c r="I18" s="22">
        <v>200001735</v>
      </c>
      <c r="J18" s="27" t="s">
        <v>95</v>
      </c>
      <c r="K18" s="27" t="s">
        <v>273</v>
      </c>
      <c r="L18" s="27"/>
      <c r="M18" s="27"/>
      <c r="N18" s="27"/>
      <c r="O18" s="27"/>
      <c r="P18" s="27"/>
      <c r="Q18" s="27"/>
      <c r="S18" s="22" t="s">
        <v>105</v>
      </c>
      <c r="T18" s="27" t="s">
        <v>106</v>
      </c>
      <c r="W18" s="27"/>
      <c r="X18" s="19"/>
      <c r="AD18" s="134" t="s">
        <v>8</v>
      </c>
      <c r="AE18" s="135">
        <v>1240</v>
      </c>
      <c r="AF18" s="135">
        <v>1201</v>
      </c>
      <c r="AG18" s="135">
        <v>2267</v>
      </c>
      <c r="AH18" s="135">
        <v>3211</v>
      </c>
      <c r="AI18" s="143" t="s">
        <v>270</v>
      </c>
    </row>
    <row r="19" spans="2:35" ht="24">
      <c r="B19" s="12">
        <v>41395</v>
      </c>
      <c r="C19" s="13">
        <v>41395</v>
      </c>
      <c r="G19" s="18"/>
      <c r="H19" s="25" t="s">
        <v>1</v>
      </c>
      <c r="I19" s="22">
        <v>200004472</v>
      </c>
      <c r="J19" s="27" t="s">
        <v>98</v>
      </c>
      <c r="K19" s="27" t="s">
        <v>274</v>
      </c>
      <c r="L19" s="27"/>
      <c r="M19" s="27"/>
      <c r="N19" s="27"/>
      <c r="O19" s="27"/>
      <c r="P19" s="27"/>
      <c r="Q19" s="27"/>
      <c r="S19" s="22">
        <v>200004268</v>
      </c>
      <c r="T19" s="6" t="s">
        <v>97</v>
      </c>
      <c r="W19" s="27"/>
      <c r="X19" s="19"/>
      <c r="AD19" s="134" t="s">
        <v>42</v>
      </c>
      <c r="AE19" s="135">
        <v>1300</v>
      </c>
      <c r="AF19" s="135">
        <v>2326</v>
      </c>
      <c r="AG19" s="135">
        <v>3300</v>
      </c>
      <c r="AH19" s="136">
        <v>3310</v>
      </c>
      <c r="AI19" s="143" t="s">
        <v>270</v>
      </c>
    </row>
    <row r="20" spans="2:35" ht="24">
      <c r="B20" s="12">
        <v>41426</v>
      </c>
      <c r="C20" s="13">
        <v>41426</v>
      </c>
      <c r="G20" s="18"/>
      <c r="H20" s="25" t="s">
        <v>7</v>
      </c>
      <c r="I20" s="22">
        <v>200004202</v>
      </c>
      <c r="J20" s="27" t="s">
        <v>179</v>
      </c>
      <c r="K20" s="27" t="s">
        <v>275</v>
      </c>
      <c r="L20" s="27"/>
      <c r="M20" s="27"/>
      <c r="N20" s="27"/>
      <c r="O20" s="27"/>
      <c r="P20" s="27"/>
      <c r="Q20" s="27"/>
      <c r="S20" s="22">
        <v>200004203</v>
      </c>
      <c r="T20" s="27" t="s">
        <v>100</v>
      </c>
      <c r="U20" s="27"/>
      <c r="V20" s="27"/>
      <c r="W20" s="27"/>
      <c r="X20" s="19"/>
      <c r="AD20" s="134" t="s">
        <v>41</v>
      </c>
      <c r="AE20" s="135">
        <v>1400</v>
      </c>
      <c r="AF20" s="135">
        <v>2457</v>
      </c>
      <c r="AG20" s="135">
        <v>3400</v>
      </c>
      <c r="AH20" s="139" t="s">
        <v>270</v>
      </c>
      <c r="AI20" s="143" t="s">
        <v>270</v>
      </c>
    </row>
    <row r="21" spans="2:35" ht="24">
      <c r="B21" s="12">
        <v>41456</v>
      </c>
      <c r="C21" s="13">
        <v>41457</v>
      </c>
      <c r="G21" s="18"/>
      <c r="H21" s="25" t="s">
        <v>14</v>
      </c>
      <c r="I21" s="22">
        <v>200004523</v>
      </c>
      <c r="J21" s="27" t="s">
        <v>193</v>
      </c>
      <c r="K21" s="27" t="s">
        <v>276</v>
      </c>
      <c r="L21" s="27"/>
      <c r="M21" s="27"/>
      <c r="N21" s="27"/>
      <c r="O21" s="27"/>
      <c r="P21" s="27"/>
      <c r="Q21" s="27"/>
      <c r="S21" s="22">
        <v>200004204</v>
      </c>
      <c r="T21" s="27" t="s">
        <v>44</v>
      </c>
      <c r="U21" s="27"/>
      <c r="V21" s="27"/>
      <c r="W21" s="27"/>
      <c r="X21" s="19"/>
      <c r="AD21" s="134" t="s">
        <v>24</v>
      </c>
      <c r="AE21" s="135">
        <v>1604</v>
      </c>
      <c r="AF21" s="135">
        <v>2695</v>
      </c>
      <c r="AG21" s="139" t="s">
        <v>270</v>
      </c>
      <c r="AH21" s="139" t="s">
        <v>270</v>
      </c>
      <c r="AI21" s="143" t="s">
        <v>270</v>
      </c>
    </row>
    <row r="22" spans="2:35" ht="24">
      <c r="B22" s="12">
        <v>41487</v>
      </c>
      <c r="C22" s="13">
        <v>41487</v>
      </c>
      <c r="G22" s="18"/>
      <c r="H22" s="4" t="s">
        <v>195</v>
      </c>
      <c r="I22" s="27">
        <v>200005790</v>
      </c>
      <c r="J22" s="27" t="s">
        <v>197</v>
      </c>
      <c r="K22" s="27" t="s">
        <v>277</v>
      </c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19"/>
      <c r="AD22" s="134" t="s">
        <v>19</v>
      </c>
      <c r="AE22" s="135">
        <v>1559</v>
      </c>
      <c r="AF22" s="139" t="s">
        <v>270</v>
      </c>
      <c r="AG22" s="139" t="s">
        <v>270</v>
      </c>
      <c r="AH22" s="139" t="s">
        <v>270</v>
      </c>
      <c r="AI22" s="143" t="s">
        <v>270</v>
      </c>
    </row>
    <row r="23" spans="2:35" ht="24">
      <c r="B23" s="12">
        <v>41518</v>
      </c>
      <c r="C23" s="13">
        <v>41520</v>
      </c>
      <c r="G23" s="18"/>
      <c r="H23" s="27" t="s">
        <v>196</v>
      </c>
      <c r="I23" s="4">
        <v>200004268</v>
      </c>
      <c r="J23" s="6" t="s">
        <v>97</v>
      </c>
      <c r="K23" s="6" t="s">
        <v>277</v>
      </c>
      <c r="L23" s="6"/>
      <c r="M23" s="6"/>
      <c r="N23" s="6"/>
      <c r="O23" s="6"/>
      <c r="P23" s="27"/>
      <c r="Q23" s="27"/>
      <c r="R23" s="27"/>
      <c r="S23" s="27"/>
      <c r="T23" s="27"/>
      <c r="U23" s="27"/>
      <c r="V23" s="27"/>
      <c r="W23" s="27"/>
      <c r="X23" s="19"/>
      <c r="AD23" s="134" t="s">
        <v>27</v>
      </c>
      <c r="AE23" s="135">
        <v>1413</v>
      </c>
      <c r="AF23" s="135">
        <v>2460</v>
      </c>
      <c r="AG23" s="135">
        <v>3413</v>
      </c>
      <c r="AH23" s="139" t="s">
        <v>270</v>
      </c>
      <c r="AI23" s="143" t="s">
        <v>270</v>
      </c>
    </row>
    <row r="24" spans="2:35" ht="24.75" thickBot="1">
      <c r="B24" s="12">
        <v>41548</v>
      </c>
      <c r="C24" s="13">
        <v>41548</v>
      </c>
      <c r="G24" s="2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81"/>
      <c r="Y24" s="5"/>
      <c r="AD24" s="137" t="s">
        <v>37</v>
      </c>
      <c r="AE24" s="138">
        <v>2450</v>
      </c>
      <c r="AF24" s="140" t="s">
        <v>270</v>
      </c>
      <c r="AG24" s="140" t="s">
        <v>270</v>
      </c>
      <c r="AH24" s="140" t="s">
        <v>270</v>
      </c>
      <c r="AI24" s="141" t="s">
        <v>270</v>
      </c>
    </row>
    <row r="25" spans="2:35" ht="13.5" thickBot="1">
      <c r="B25" s="12">
        <v>41579</v>
      </c>
      <c r="C25" s="13">
        <v>41579</v>
      </c>
      <c r="Q25" s="6"/>
      <c r="R25" s="6"/>
      <c r="S25" s="5"/>
      <c r="T25" s="5"/>
      <c r="U25" s="5"/>
      <c r="V25" s="5"/>
      <c r="W25" s="6"/>
      <c r="X25" s="5"/>
      <c r="Y25" s="5"/>
    </row>
    <row r="26" spans="2:35" ht="15">
      <c r="B26" s="12">
        <v>41609</v>
      </c>
      <c r="C26" s="13">
        <v>41611</v>
      </c>
      <c r="G26" s="24" t="s">
        <v>102</v>
      </c>
      <c r="Q26" s="24" t="s">
        <v>131</v>
      </c>
      <c r="R26" s="16"/>
      <c r="S26" s="65" t="s">
        <v>156</v>
      </c>
      <c r="T26" s="65" t="s">
        <v>155</v>
      </c>
      <c r="U26" s="66"/>
      <c r="V26" s="66"/>
      <c r="W26" s="66"/>
      <c r="X26" s="31"/>
      <c r="Y26" s="5"/>
    </row>
    <row r="27" spans="2:35">
      <c r="B27" s="10">
        <v>41640</v>
      </c>
      <c r="C27" s="11">
        <v>41643</v>
      </c>
      <c r="G27" s="4" t="s">
        <v>104</v>
      </c>
      <c r="H27" s="2" t="s">
        <v>35</v>
      </c>
      <c r="I27" s="2" t="s">
        <v>72</v>
      </c>
      <c r="P27" s="4" t="s">
        <v>108</v>
      </c>
      <c r="Q27" s="50" t="s">
        <v>101</v>
      </c>
      <c r="R27" s="27"/>
      <c r="S27" s="57" t="s">
        <v>109</v>
      </c>
      <c r="T27" s="53"/>
      <c r="U27" s="53"/>
      <c r="V27" s="53"/>
      <c r="W27" s="53"/>
      <c r="X27" s="70"/>
      <c r="Y27" s="5"/>
    </row>
    <row r="28" spans="2:35">
      <c r="B28" s="12">
        <v>41671</v>
      </c>
      <c r="C28" s="13">
        <v>41671</v>
      </c>
      <c r="H28" s="25" t="s">
        <v>101</v>
      </c>
      <c r="I28" s="130">
        <v>3</v>
      </c>
      <c r="J28" s="131">
        <v>4</v>
      </c>
      <c r="K28" s="130">
        <v>5</v>
      </c>
      <c r="L28" s="130">
        <v>6</v>
      </c>
      <c r="M28" s="131">
        <v>7</v>
      </c>
      <c r="N28" s="130">
        <v>8</v>
      </c>
      <c r="O28" s="1">
        <v>200004242</v>
      </c>
      <c r="P28" s="1" t="s">
        <v>73</v>
      </c>
      <c r="Q28" s="50" t="s">
        <v>0</v>
      </c>
      <c r="R28" s="27"/>
      <c r="S28" s="58" t="s">
        <v>40</v>
      </c>
      <c r="T28" s="53"/>
      <c r="U28" s="53"/>
      <c r="V28" s="53"/>
      <c r="W28" s="53"/>
      <c r="X28" s="70"/>
      <c r="Y28" s="58" t="s">
        <v>40</v>
      </c>
      <c r="Z28" s="75"/>
    </row>
    <row r="29" spans="2:35" ht="15">
      <c r="B29" s="12">
        <v>41699</v>
      </c>
      <c r="C29" s="13">
        <v>41699</v>
      </c>
      <c r="G29" s="132" t="s">
        <v>40</v>
      </c>
      <c r="H29" s="133" t="s">
        <v>18</v>
      </c>
      <c r="I29" s="133" t="s">
        <v>255</v>
      </c>
      <c r="J29" s="133">
        <v>1514</v>
      </c>
      <c r="K29" s="133">
        <v>2502</v>
      </c>
      <c r="L29" s="133">
        <v>3514</v>
      </c>
      <c r="M29" s="133">
        <v>3525</v>
      </c>
      <c r="N29" s="142" t="s">
        <v>270</v>
      </c>
      <c r="O29" s="1">
        <v>200004202</v>
      </c>
      <c r="P29" s="1" t="s">
        <v>74</v>
      </c>
      <c r="Q29" s="50" t="s">
        <v>6</v>
      </c>
      <c r="R29" s="27"/>
      <c r="S29" s="58" t="s">
        <v>41</v>
      </c>
      <c r="T29" s="54"/>
      <c r="U29" s="54"/>
      <c r="V29" s="54"/>
      <c r="W29" s="69"/>
      <c r="X29" s="70"/>
      <c r="Y29" s="58" t="s">
        <v>42</v>
      </c>
      <c r="Z29" s="75"/>
    </row>
    <row r="30" spans="2:35" ht="15">
      <c r="B30" s="12">
        <v>41730</v>
      </c>
      <c r="C30" s="13">
        <v>41730</v>
      </c>
      <c r="G30" s="134" t="s">
        <v>25</v>
      </c>
      <c r="H30" s="135" t="s">
        <v>25</v>
      </c>
      <c r="I30" s="135" t="s">
        <v>252</v>
      </c>
      <c r="J30" s="135">
        <v>2615</v>
      </c>
      <c r="K30" s="135">
        <v>2671</v>
      </c>
      <c r="L30" s="139" t="s">
        <v>270</v>
      </c>
      <c r="M30" s="139" t="s">
        <v>270</v>
      </c>
      <c r="N30" s="143" t="s">
        <v>270</v>
      </c>
      <c r="O30" s="1"/>
      <c r="P30" s="1"/>
      <c r="Q30" s="50" t="s">
        <v>7</v>
      </c>
      <c r="R30" s="27"/>
      <c r="S30" s="58" t="s">
        <v>25</v>
      </c>
      <c r="T30" s="55"/>
      <c r="U30" s="55"/>
      <c r="V30" s="55"/>
      <c r="W30" s="55"/>
      <c r="X30" s="70"/>
      <c r="Y30" s="58"/>
      <c r="Z30" s="75"/>
    </row>
    <row r="31" spans="2:35" ht="15">
      <c r="B31" s="12">
        <v>41760</v>
      </c>
      <c r="C31" s="13">
        <v>41760</v>
      </c>
      <c r="G31" s="134" t="s">
        <v>10</v>
      </c>
      <c r="H31" s="135" t="s">
        <v>10</v>
      </c>
      <c r="I31" s="135" t="s">
        <v>251</v>
      </c>
      <c r="J31" s="135">
        <v>1414</v>
      </c>
      <c r="K31" s="135">
        <v>1409</v>
      </c>
      <c r="L31" s="135">
        <v>2469</v>
      </c>
      <c r="M31" s="139" t="s">
        <v>270</v>
      </c>
      <c r="N31" s="143" t="s">
        <v>270</v>
      </c>
      <c r="O31" s="1">
        <v>200005340</v>
      </c>
      <c r="P31" s="1" t="s">
        <v>75</v>
      </c>
      <c r="Q31" s="50" t="s">
        <v>1</v>
      </c>
      <c r="R31" s="27"/>
      <c r="S31" s="58" t="s">
        <v>198</v>
      </c>
      <c r="T31" s="55"/>
      <c r="U31" s="55"/>
      <c r="V31" s="55"/>
      <c r="W31" s="55"/>
      <c r="X31" s="70"/>
      <c r="Y31" s="5"/>
    </row>
    <row r="32" spans="2:35" ht="15">
      <c r="B32" s="12">
        <v>41791</v>
      </c>
      <c r="C32" s="13">
        <v>41793</v>
      </c>
      <c r="G32" s="134" t="s">
        <v>250</v>
      </c>
      <c r="H32" s="135" t="s">
        <v>250</v>
      </c>
      <c r="I32" s="135">
        <v>2623</v>
      </c>
      <c r="J32" s="135">
        <v>2623</v>
      </c>
      <c r="K32" s="139" t="s">
        <v>270</v>
      </c>
      <c r="L32" s="139" t="s">
        <v>270</v>
      </c>
      <c r="M32" s="139" t="s">
        <v>270</v>
      </c>
      <c r="N32" s="143" t="s">
        <v>270</v>
      </c>
      <c r="O32" s="1">
        <v>200004523</v>
      </c>
      <c r="P32" s="1" t="s">
        <v>76</v>
      </c>
      <c r="Q32" s="50" t="s">
        <v>14</v>
      </c>
      <c r="R32" s="27"/>
      <c r="S32" s="58" t="s">
        <v>10</v>
      </c>
      <c r="T32" s="55"/>
      <c r="U32" s="55"/>
      <c r="V32" s="55"/>
      <c r="W32" s="55"/>
      <c r="X32" s="70"/>
      <c r="Y32" s="5"/>
    </row>
    <row r="33" spans="2:25" ht="15">
      <c r="B33" s="12">
        <v>41821</v>
      </c>
      <c r="C33" s="13">
        <v>41821</v>
      </c>
      <c r="G33" s="134" t="s">
        <v>43</v>
      </c>
      <c r="H33" s="135" t="s">
        <v>16</v>
      </c>
      <c r="I33" s="135" t="s">
        <v>268</v>
      </c>
      <c r="J33" s="135">
        <v>1201</v>
      </c>
      <c r="K33" s="135">
        <v>1225</v>
      </c>
      <c r="L33" s="135">
        <v>3201</v>
      </c>
      <c r="M33" s="139" t="s">
        <v>270</v>
      </c>
      <c r="N33" s="143" t="s">
        <v>270</v>
      </c>
      <c r="O33" s="1"/>
      <c r="P33" s="1"/>
      <c r="Q33" s="18" t="s">
        <v>195</v>
      </c>
      <c r="R33" s="27"/>
      <c r="S33" s="58" t="s">
        <v>250</v>
      </c>
      <c r="X33" s="70"/>
      <c r="Y33" s="5"/>
    </row>
    <row r="34" spans="2:25" ht="15">
      <c r="B34" s="12">
        <v>41852</v>
      </c>
      <c r="C34" s="13">
        <v>41852</v>
      </c>
      <c r="G34" s="134" t="s">
        <v>53</v>
      </c>
      <c r="H34" s="135" t="s">
        <v>36</v>
      </c>
      <c r="I34" s="135" t="s">
        <v>253</v>
      </c>
      <c r="J34" s="135">
        <v>1610</v>
      </c>
      <c r="K34" s="135">
        <v>1655</v>
      </c>
      <c r="L34" s="135">
        <v>3600</v>
      </c>
      <c r="M34" s="135">
        <v>3610</v>
      </c>
      <c r="N34" s="143" t="s">
        <v>270</v>
      </c>
      <c r="O34" s="1">
        <v>200004267</v>
      </c>
      <c r="P34" s="1" t="s">
        <v>77</v>
      </c>
      <c r="Q34" s="18" t="s">
        <v>196</v>
      </c>
      <c r="R34" s="27"/>
      <c r="S34" s="58" t="s">
        <v>67</v>
      </c>
      <c r="T34" s="55"/>
      <c r="U34" s="55"/>
      <c r="V34" s="55"/>
      <c r="W34" s="55"/>
      <c r="X34" s="70"/>
      <c r="Y34" s="5"/>
    </row>
    <row r="35" spans="2:25" ht="15">
      <c r="B35" s="12">
        <v>41883</v>
      </c>
      <c r="C35" s="13">
        <v>41884</v>
      </c>
      <c r="G35" s="134" t="s">
        <v>67</v>
      </c>
      <c r="H35" s="135" t="s">
        <v>23</v>
      </c>
      <c r="I35" s="135" t="s">
        <v>254</v>
      </c>
      <c r="J35" s="135">
        <v>2613</v>
      </c>
      <c r="K35" s="135">
        <v>1662</v>
      </c>
      <c r="L35" s="139" t="s">
        <v>270</v>
      </c>
      <c r="M35" s="139" t="s">
        <v>270</v>
      </c>
      <c r="N35" s="143" t="s">
        <v>270</v>
      </c>
      <c r="O35" s="1">
        <v>200004472</v>
      </c>
      <c r="P35" s="1" t="s">
        <v>78</v>
      </c>
      <c r="Q35" s="18"/>
      <c r="R35" s="27"/>
      <c r="S35" s="58" t="s">
        <v>26</v>
      </c>
      <c r="T35" s="55"/>
      <c r="U35" s="55"/>
      <c r="V35" s="55"/>
      <c r="W35" s="55"/>
      <c r="X35" s="70"/>
      <c r="Y35" s="5"/>
    </row>
    <row r="36" spans="2:25" ht="15">
      <c r="B36" s="12">
        <v>41913</v>
      </c>
      <c r="C36" s="13">
        <v>41913</v>
      </c>
      <c r="G36" s="134" t="s">
        <v>26</v>
      </c>
      <c r="H36" s="135" t="s">
        <v>26</v>
      </c>
      <c r="I36" s="135" t="s">
        <v>256</v>
      </c>
      <c r="J36" s="135">
        <v>1925</v>
      </c>
      <c r="K36" s="135">
        <v>3926</v>
      </c>
      <c r="L36" s="139" t="s">
        <v>270</v>
      </c>
      <c r="M36" s="139" t="s">
        <v>270</v>
      </c>
      <c r="N36" s="143" t="s">
        <v>270</v>
      </c>
      <c r="O36" s="1"/>
      <c r="P36" s="1"/>
      <c r="Q36" s="18"/>
      <c r="R36" s="27"/>
      <c r="S36" s="58" t="s">
        <v>21</v>
      </c>
      <c r="T36" s="55"/>
      <c r="U36" s="55"/>
      <c r="V36" s="55"/>
      <c r="W36" s="55"/>
      <c r="X36" s="70"/>
      <c r="Y36" s="5"/>
    </row>
    <row r="37" spans="2:25" ht="15">
      <c r="B37" s="12">
        <v>41944</v>
      </c>
      <c r="C37" s="13">
        <v>41944</v>
      </c>
      <c r="G37" s="134" t="s">
        <v>21</v>
      </c>
      <c r="H37" s="135" t="s">
        <v>21</v>
      </c>
      <c r="I37" s="135" t="s">
        <v>257</v>
      </c>
      <c r="J37" s="135">
        <v>1701</v>
      </c>
      <c r="K37" s="135">
        <v>1715</v>
      </c>
      <c r="L37" s="139" t="s">
        <v>270</v>
      </c>
      <c r="M37" s="139" t="s">
        <v>270</v>
      </c>
      <c r="N37" s="143" t="s">
        <v>270</v>
      </c>
      <c r="O37" s="7">
        <v>200004240</v>
      </c>
      <c r="P37" s="7" t="s">
        <v>80</v>
      </c>
      <c r="Q37" s="52" t="s">
        <v>199</v>
      </c>
      <c r="R37" s="27"/>
      <c r="S37" s="58" t="s">
        <v>22</v>
      </c>
      <c r="T37" s="54"/>
      <c r="U37" s="54" t="s">
        <v>129</v>
      </c>
      <c r="V37" s="54"/>
      <c r="W37" s="69"/>
      <c r="X37" s="70"/>
      <c r="Y37" s="5"/>
    </row>
    <row r="38" spans="2:25" ht="15">
      <c r="B38" s="14">
        <v>41974</v>
      </c>
      <c r="C38" s="15">
        <v>41975</v>
      </c>
      <c r="G38" s="134" t="s">
        <v>22</v>
      </c>
      <c r="H38" s="135" t="s">
        <v>22</v>
      </c>
      <c r="I38" s="135" t="s">
        <v>258</v>
      </c>
      <c r="J38" s="135">
        <v>2605</v>
      </c>
      <c r="K38" s="135">
        <v>1601</v>
      </c>
      <c r="L38" s="139" t="s">
        <v>270</v>
      </c>
      <c r="M38" s="139" t="s">
        <v>270</v>
      </c>
      <c r="N38" s="143" t="s">
        <v>270</v>
      </c>
      <c r="O38" s="7">
        <v>200001735</v>
      </c>
      <c r="P38" s="7" t="s">
        <v>81</v>
      </c>
      <c r="Q38" s="50" t="s">
        <v>172</v>
      </c>
      <c r="R38" s="27"/>
      <c r="S38" s="58" t="s">
        <v>15</v>
      </c>
      <c r="T38" s="55"/>
      <c r="U38" s="55"/>
      <c r="V38" s="55"/>
      <c r="W38" s="55"/>
      <c r="X38" s="70"/>
      <c r="Y38" s="5"/>
    </row>
    <row r="39" spans="2:25" ht="15">
      <c r="G39" s="134" t="s">
        <v>15</v>
      </c>
      <c r="H39" s="135" t="s">
        <v>15</v>
      </c>
      <c r="I39" s="135" t="s">
        <v>259</v>
      </c>
      <c r="J39" s="135">
        <v>1315</v>
      </c>
      <c r="K39" s="135">
        <v>3315</v>
      </c>
      <c r="L39" s="139" t="s">
        <v>270</v>
      </c>
      <c r="M39" s="139" t="s">
        <v>270</v>
      </c>
      <c r="N39" s="143" t="s">
        <v>270</v>
      </c>
      <c r="Q39" s="50" t="s">
        <v>173</v>
      </c>
      <c r="R39" s="27"/>
      <c r="S39" s="58" t="s">
        <v>12</v>
      </c>
      <c r="T39" s="55"/>
      <c r="U39" s="55"/>
      <c r="V39" s="55"/>
      <c r="W39" s="55"/>
      <c r="X39" s="71"/>
      <c r="Y39" s="5"/>
    </row>
    <row r="40" spans="2:25" ht="15">
      <c r="G40" s="134" t="s">
        <v>12</v>
      </c>
      <c r="H40" s="135" t="s">
        <v>12</v>
      </c>
      <c r="I40" s="135" t="s">
        <v>260</v>
      </c>
      <c r="J40" s="135">
        <v>1440</v>
      </c>
      <c r="K40" s="135">
        <v>1418</v>
      </c>
      <c r="L40" s="135">
        <v>3414</v>
      </c>
      <c r="M40" s="139" t="s">
        <v>270</v>
      </c>
      <c r="N40" s="143" t="s">
        <v>270</v>
      </c>
      <c r="Q40" s="52" t="s">
        <v>132</v>
      </c>
      <c r="R40" s="27"/>
      <c r="S40" s="58" t="s">
        <v>20</v>
      </c>
      <c r="T40" s="55"/>
      <c r="U40" s="55"/>
      <c r="V40" s="55"/>
      <c r="W40" s="55"/>
      <c r="X40" s="19"/>
    </row>
    <row r="41" spans="2:25" ht="15">
      <c r="G41" s="134" t="s">
        <v>20</v>
      </c>
      <c r="H41" s="135" t="s">
        <v>20</v>
      </c>
      <c r="I41" s="135" t="s">
        <v>261</v>
      </c>
      <c r="J41" s="135">
        <v>1718</v>
      </c>
      <c r="K41" s="135">
        <v>1717</v>
      </c>
      <c r="L41" s="139" t="s">
        <v>270</v>
      </c>
      <c r="M41" s="139" t="s">
        <v>270</v>
      </c>
      <c r="N41" s="143" t="s">
        <v>270</v>
      </c>
      <c r="Q41" s="50" t="s">
        <v>101</v>
      </c>
      <c r="R41" s="3"/>
      <c r="S41" s="58" t="s">
        <v>111</v>
      </c>
      <c r="T41" s="55"/>
      <c r="U41" s="55"/>
      <c r="V41" s="55"/>
      <c r="W41" s="55"/>
      <c r="X41" s="19"/>
    </row>
    <row r="42" spans="2:25" ht="15">
      <c r="G42" s="134" t="s">
        <v>129</v>
      </c>
      <c r="H42" s="135" t="s">
        <v>129</v>
      </c>
      <c r="I42" s="135" t="s">
        <v>249</v>
      </c>
      <c r="J42" s="135">
        <v>1658</v>
      </c>
      <c r="K42" s="135">
        <v>3658</v>
      </c>
      <c r="L42" s="139" t="s">
        <v>270</v>
      </c>
      <c r="M42" s="139" t="s">
        <v>270</v>
      </c>
      <c r="N42" s="143" t="s">
        <v>270</v>
      </c>
      <c r="Q42" s="50" t="s">
        <v>133</v>
      </c>
      <c r="R42" s="3"/>
      <c r="S42" s="58" t="s">
        <v>28</v>
      </c>
      <c r="T42" s="55"/>
      <c r="U42" s="55"/>
      <c r="V42" s="55"/>
      <c r="W42" s="55"/>
      <c r="X42" s="19"/>
    </row>
    <row r="43" spans="2:25" ht="15.75" thickBot="1">
      <c r="G43" s="134" t="s">
        <v>28</v>
      </c>
      <c r="H43" s="135" t="s">
        <v>28</v>
      </c>
      <c r="I43" s="135" t="s">
        <v>262</v>
      </c>
      <c r="J43" s="135">
        <v>1412</v>
      </c>
      <c r="K43" s="135">
        <v>1407</v>
      </c>
      <c r="L43" s="135">
        <v>3412</v>
      </c>
      <c r="M43" s="135">
        <v>2480</v>
      </c>
      <c r="N43" s="143" t="s">
        <v>270</v>
      </c>
      <c r="Q43" s="50" t="s">
        <v>134</v>
      </c>
      <c r="R43" s="3"/>
      <c r="S43" s="58" t="s">
        <v>42</v>
      </c>
      <c r="T43" s="55"/>
      <c r="U43" s="55"/>
      <c r="V43" s="55"/>
      <c r="W43" s="55"/>
      <c r="X43" s="19"/>
    </row>
    <row r="44" spans="2:25" ht="15">
      <c r="B44" s="30" t="s">
        <v>128</v>
      </c>
      <c r="C44" s="31"/>
      <c r="G44" s="134" t="s">
        <v>130</v>
      </c>
      <c r="H44" s="135" t="s">
        <v>247</v>
      </c>
      <c r="I44" s="135" t="s">
        <v>248</v>
      </c>
      <c r="J44" s="135">
        <v>3456</v>
      </c>
      <c r="K44" s="135">
        <v>3415</v>
      </c>
      <c r="L44" s="139" t="s">
        <v>270</v>
      </c>
      <c r="M44" s="139" t="s">
        <v>270</v>
      </c>
      <c r="N44" s="143" t="s">
        <v>270</v>
      </c>
      <c r="Q44" s="18"/>
      <c r="R44" s="27"/>
      <c r="S44" s="58" t="s">
        <v>8</v>
      </c>
      <c r="T44" s="55"/>
      <c r="U44" s="55"/>
      <c r="V44" s="55"/>
      <c r="W44" s="55"/>
      <c r="X44" s="19"/>
    </row>
    <row r="45" spans="2:25" ht="15">
      <c r="B45" s="32" t="s">
        <v>0</v>
      </c>
      <c r="C45" s="19">
        <v>0.82709999999999995</v>
      </c>
      <c r="G45" s="134" t="s">
        <v>8</v>
      </c>
      <c r="H45" s="135" t="s">
        <v>8</v>
      </c>
      <c r="I45" s="135" t="s">
        <v>269</v>
      </c>
      <c r="J45" s="135">
        <v>1240</v>
      </c>
      <c r="K45" s="135">
        <v>2243</v>
      </c>
      <c r="L45" s="135">
        <v>2267</v>
      </c>
      <c r="M45" s="135">
        <v>3211</v>
      </c>
      <c r="N45" s="143" t="s">
        <v>270</v>
      </c>
      <c r="Q45" s="18"/>
      <c r="R45" s="27"/>
      <c r="S45" s="58" t="s">
        <v>53</v>
      </c>
      <c r="T45" s="54" t="s">
        <v>250</v>
      </c>
      <c r="U45" s="54" t="s">
        <v>129</v>
      </c>
      <c r="V45" s="54"/>
      <c r="W45" s="69"/>
      <c r="X45" s="19"/>
    </row>
    <row r="46" spans="2:25" ht="15">
      <c r="B46" s="18" t="s">
        <v>6</v>
      </c>
      <c r="C46" s="128">
        <v>0.73699999999999999</v>
      </c>
      <c r="G46" s="134" t="s">
        <v>42</v>
      </c>
      <c r="H46" s="135" t="s">
        <v>11</v>
      </c>
      <c r="I46" s="135" t="s">
        <v>267</v>
      </c>
      <c r="J46" s="135">
        <v>1300</v>
      </c>
      <c r="K46" s="135">
        <v>1366</v>
      </c>
      <c r="L46" s="135">
        <v>2326</v>
      </c>
      <c r="M46" s="135">
        <v>3300</v>
      </c>
      <c r="N46" s="136">
        <v>3310</v>
      </c>
      <c r="Q46" s="52" t="s">
        <v>203</v>
      </c>
      <c r="R46" s="27"/>
      <c r="S46" s="58" t="s">
        <v>24</v>
      </c>
      <c r="T46" s="55"/>
      <c r="U46" s="55"/>
      <c r="V46" s="55"/>
      <c r="W46" s="55"/>
      <c r="X46" s="19"/>
    </row>
    <row r="47" spans="2:25" ht="15">
      <c r="B47" s="18" t="s">
        <v>7</v>
      </c>
      <c r="C47" s="19">
        <v>0.73750000000000004</v>
      </c>
      <c r="G47" s="134" t="s">
        <v>41</v>
      </c>
      <c r="H47" s="135" t="s">
        <v>17</v>
      </c>
      <c r="I47" s="135" t="s">
        <v>263</v>
      </c>
      <c r="J47" s="135">
        <v>1400</v>
      </c>
      <c r="K47" s="135">
        <v>1419</v>
      </c>
      <c r="L47" s="135">
        <v>2457</v>
      </c>
      <c r="M47" s="135">
        <v>3400</v>
      </c>
      <c r="N47" s="143" t="s">
        <v>270</v>
      </c>
      <c r="Q47" s="50" t="s">
        <v>101</v>
      </c>
      <c r="R47" s="27"/>
      <c r="S47" s="58" t="s">
        <v>19</v>
      </c>
      <c r="T47" s="55"/>
      <c r="U47" s="55"/>
      <c r="V47" s="55"/>
      <c r="W47" s="55"/>
      <c r="X47" s="19"/>
    </row>
    <row r="48" spans="2:25" ht="15">
      <c r="B48" s="18" t="s">
        <v>1</v>
      </c>
      <c r="C48" s="128">
        <v>0.73699999999999999</v>
      </c>
      <c r="G48" s="134" t="s">
        <v>24</v>
      </c>
      <c r="H48" s="135" t="s">
        <v>24</v>
      </c>
      <c r="I48" s="135" t="s">
        <v>264</v>
      </c>
      <c r="J48" s="135">
        <v>1604</v>
      </c>
      <c r="K48" s="135">
        <v>2695</v>
      </c>
      <c r="L48" s="139" t="s">
        <v>270</v>
      </c>
      <c r="M48" s="139" t="s">
        <v>270</v>
      </c>
      <c r="N48" s="143" t="s">
        <v>270</v>
      </c>
      <c r="P48" s="19"/>
      <c r="Q48" s="50" t="s">
        <v>0</v>
      </c>
      <c r="R48" s="27"/>
      <c r="S48" s="58" t="s">
        <v>43</v>
      </c>
      <c r="T48" s="55"/>
      <c r="U48" s="55"/>
      <c r="V48" s="55"/>
      <c r="W48" s="55"/>
      <c r="X48" s="19"/>
    </row>
    <row r="49" spans="2:24" ht="15">
      <c r="B49" s="18" t="s">
        <v>14</v>
      </c>
      <c r="C49" s="128">
        <v>0.75990000000000002</v>
      </c>
      <c r="G49" s="134" t="s">
        <v>19</v>
      </c>
      <c r="H49" s="135" t="s">
        <v>19</v>
      </c>
      <c r="I49" s="135">
        <v>1559</v>
      </c>
      <c r="J49" s="135">
        <v>1559</v>
      </c>
      <c r="K49" s="135" t="s">
        <v>270</v>
      </c>
      <c r="L49" s="139" t="s">
        <v>270</v>
      </c>
      <c r="M49" s="139" t="s">
        <v>270</v>
      </c>
      <c r="N49" s="143" t="s">
        <v>270</v>
      </c>
      <c r="Q49" s="50" t="s">
        <v>201</v>
      </c>
      <c r="R49" s="27"/>
      <c r="S49" s="58" t="s">
        <v>27</v>
      </c>
      <c r="T49" s="54"/>
      <c r="U49" s="54" t="s">
        <v>130</v>
      </c>
      <c r="V49" s="54"/>
      <c r="W49" s="69"/>
      <c r="X49" s="19"/>
    </row>
    <row r="50" spans="2:24" ht="15">
      <c r="B50" s="18" t="s">
        <v>195</v>
      </c>
      <c r="C50" s="128">
        <v>0.73699999999999999</v>
      </c>
      <c r="G50" s="134" t="s">
        <v>27</v>
      </c>
      <c r="H50" s="135" t="s">
        <v>27</v>
      </c>
      <c r="I50" s="135" t="s">
        <v>265</v>
      </c>
      <c r="J50" s="135">
        <v>1413</v>
      </c>
      <c r="K50" s="135">
        <v>2460</v>
      </c>
      <c r="L50" s="135">
        <v>3413</v>
      </c>
      <c r="M50" s="139" t="s">
        <v>270</v>
      </c>
      <c r="N50" s="143" t="s">
        <v>270</v>
      </c>
      <c r="Q50" s="50" t="s">
        <v>202</v>
      </c>
      <c r="R50" s="27"/>
      <c r="S50" s="58" t="s">
        <v>37</v>
      </c>
      <c r="T50" s="55"/>
      <c r="U50" s="55"/>
      <c r="V50" s="55"/>
      <c r="W50" s="55"/>
      <c r="X50" s="19"/>
    </row>
    <row r="51" spans="2:24" ht="15.75" thickBot="1">
      <c r="B51" s="21" t="s">
        <v>196</v>
      </c>
      <c r="C51" s="129">
        <v>0.73699999999999999</v>
      </c>
      <c r="G51" s="137" t="s">
        <v>37</v>
      </c>
      <c r="H51" s="138" t="s">
        <v>37</v>
      </c>
      <c r="I51" s="138">
        <v>2450</v>
      </c>
      <c r="J51" s="138">
        <v>2450</v>
      </c>
      <c r="K51" s="140" t="s">
        <v>270</v>
      </c>
      <c r="L51" s="140" t="s">
        <v>270</v>
      </c>
      <c r="M51" s="140" t="s">
        <v>270</v>
      </c>
      <c r="N51" s="141" t="s">
        <v>270</v>
      </c>
      <c r="P51" s="19"/>
      <c r="Q51" s="27"/>
      <c r="R51" s="27"/>
      <c r="S51" s="58"/>
      <c r="T51" s="54"/>
      <c r="U51" s="54"/>
      <c r="V51" s="54"/>
      <c r="W51" s="69"/>
      <c r="X51" s="19"/>
    </row>
    <row r="52" spans="2:24">
      <c r="H52" s="127"/>
      <c r="I52" s="127"/>
      <c r="P52" s="19"/>
      <c r="Q52" s="27"/>
      <c r="R52" s="27"/>
      <c r="X52" s="19"/>
    </row>
    <row r="53" spans="2:24" ht="15.75" thickBot="1">
      <c r="P53" s="19"/>
      <c r="Q53" s="78" t="s">
        <v>171</v>
      </c>
      <c r="R53" s="79"/>
      <c r="S53" s="68"/>
      <c r="T53" s="55"/>
      <c r="U53" s="55"/>
      <c r="V53" s="55"/>
      <c r="W53" s="55"/>
      <c r="X53" s="62"/>
    </row>
    <row r="54" spans="2:24">
      <c r="P54" s="19"/>
      <c r="Q54" s="25" t="s">
        <v>101</v>
      </c>
      <c r="R54" s="76"/>
      <c r="S54" s="27"/>
      <c r="T54" s="27"/>
      <c r="U54" s="27"/>
      <c r="V54" s="27"/>
      <c r="W54" s="27"/>
      <c r="X54" s="62"/>
    </row>
    <row r="55" spans="2:24">
      <c r="P55" s="19"/>
      <c r="Q55" s="25" t="s">
        <v>42</v>
      </c>
      <c r="R55" s="77" t="s">
        <v>30</v>
      </c>
      <c r="S55" s="67" t="s">
        <v>170</v>
      </c>
      <c r="T55" s="72"/>
      <c r="U55" s="67" t="s">
        <v>135</v>
      </c>
      <c r="V55" s="73"/>
      <c r="W55" s="73"/>
      <c r="X55" s="62"/>
    </row>
    <row r="56" spans="2:24">
      <c r="P56" s="19"/>
      <c r="Q56" s="25" t="s">
        <v>15</v>
      </c>
      <c r="R56" s="77" t="s">
        <v>30</v>
      </c>
      <c r="S56" s="59" t="s">
        <v>109</v>
      </c>
      <c r="T56" s="53"/>
      <c r="U56" s="53"/>
      <c r="V56" s="53"/>
      <c r="W56" s="53"/>
      <c r="X56" s="62"/>
    </row>
    <row r="57" spans="2:24" ht="13.5" thickBot="1">
      <c r="G57" s="4" t="s">
        <v>13</v>
      </c>
      <c r="P57" s="19"/>
      <c r="Q57" s="25" t="s">
        <v>43</v>
      </c>
      <c r="R57" s="77" t="s">
        <v>34</v>
      </c>
      <c r="S57" s="60" t="s">
        <v>136</v>
      </c>
      <c r="T57" s="54"/>
      <c r="U57" s="54" t="s">
        <v>136</v>
      </c>
      <c r="V57" s="54"/>
      <c r="W57" s="54"/>
      <c r="X57" s="62"/>
    </row>
    <row r="58" spans="2:24">
      <c r="B58" s="35" t="s">
        <v>69</v>
      </c>
      <c r="C58" s="36" t="e">
        <f>#REF!-1</f>
        <v>#REF!</v>
      </c>
      <c r="G58" s="25" t="s">
        <v>101</v>
      </c>
      <c r="P58" s="19"/>
      <c r="Q58" s="25" t="s">
        <v>8</v>
      </c>
      <c r="R58" s="77" t="s">
        <v>34</v>
      </c>
      <c r="S58" s="60" t="s">
        <v>157</v>
      </c>
      <c r="T58" s="54"/>
      <c r="U58" s="54" t="s">
        <v>137</v>
      </c>
      <c r="V58" s="54"/>
      <c r="W58" s="54"/>
      <c r="X58" s="62"/>
    </row>
    <row r="59" spans="2:24" ht="13.5" thickBot="1">
      <c r="B59" s="37" t="s">
        <v>70</v>
      </c>
      <c r="C59" s="38" t="e">
        <f>#REF!-2</f>
        <v>#REF!</v>
      </c>
      <c r="G59" s="49" t="s">
        <v>2</v>
      </c>
      <c r="H59" s="49" t="s">
        <v>112</v>
      </c>
      <c r="P59" s="19"/>
      <c r="Q59" s="25" t="s">
        <v>41</v>
      </c>
      <c r="R59" s="77" t="s">
        <v>31</v>
      </c>
      <c r="S59" s="60" t="s">
        <v>158</v>
      </c>
      <c r="T59" s="54"/>
      <c r="U59" s="54" t="s">
        <v>138</v>
      </c>
      <c r="V59" s="54" t="s">
        <v>139</v>
      </c>
      <c r="W59" s="54"/>
      <c r="X59" s="62"/>
    </row>
    <row r="60" spans="2:24" ht="13.5" thickBot="1">
      <c r="B60" s="33"/>
      <c r="C60" s="34"/>
      <c r="G60" s="49" t="s">
        <v>47</v>
      </c>
      <c r="H60" s="49" t="s">
        <v>113</v>
      </c>
      <c r="P60" s="19"/>
      <c r="Q60" s="25" t="s">
        <v>40</v>
      </c>
      <c r="R60" s="77" t="s">
        <v>32</v>
      </c>
      <c r="S60" s="60" t="s">
        <v>140</v>
      </c>
      <c r="T60" s="54"/>
      <c r="U60" s="54" t="s">
        <v>140</v>
      </c>
      <c r="V60" s="54"/>
      <c r="W60" s="54"/>
      <c r="X60" s="62"/>
    </row>
    <row r="61" spans="2:24" ht="13.5" thickBot="1">
      <c r="B61" s="39" t="s">
        <v>68</v>
      </c>
      <c r="C61" s="40" t="e">
        <f>IFERROR(IFERROR(VLOOKUP(#REF!,#REF!,1,FALSE),VLOOKUP(C58,#REF!,1,FALSE)),VLOOKUP(C59,#REF!,1,FALSE))</f>
        <v>#REF!</v>
      </c>
      <c r="G61" s="49" t="s">
        <v>50</v>
      </c>
      <c r="H61" s="49" t="s">
        <v>114</v>
      </c>
      <c r="P61" s="19"/>
      <c r="Q61" s="25" t="s">
        <v>19</v>
      </c>
      <c r="R61" s="77" t="s">
        <v>32</v>
      </c>
      <c r="S61" s="60" t="s">
        <v>159</v>
      </c>
      <c r="T61" s="55"/>
      <c r="U61" s="55"/>
      <c r="V61" s="55"/>
      <c r="W61" s="55"/>
      <c r="X61" s="62"/>
    </row>
    <row r="62" spans="2:24" ht="13.5" thickBot="1">
      <c r="B62" s="33"/>
      <c r="C62" s="34"/>
      <c r="G62" s="49" t="s">
        <v>52</v>
      </c>
      <c r="H62" s="49" t="s">
        <v>115</v>
      </c>
      <c r="P62" s="19"/>
      <c r="Q62" s="25" t="s">
        <v>198</v>
      </c>
      <c r="R62" s="77" t="s">
        <v>39</v>
      </c>
      <c r="S62" s="60" t="s">
        <v>160</v>
      </c>
      <c r="T62" s="54"/>
      <c r="U62" s="54" t="s">
        <v>141</v>
      </c>
      <c r="V62" s="54" t="s">
        <v>142</v>
      </c>
      <c r="W62" s="54" t="s">
        <v>143</v>
      </c>
      <c r="X62" s="62"/>
    </row>
    <row r="63" spans="2:24" ht="13.5" thickBot="1">
      <c r="B63" s="39" t="s">
        <v>54</v>
      </c>
      <c r="C63" s="41" t="e">
        <f>MATCH(C61,#REF!,0)</f>
        <v>#REF!</v>
      </c>
      <c r="G63" s="49" t="s">
        <v>46</v>
      </c>
      <c r="H63" s="49" t="s">
        <v>116</v>
      </c>
      <c r="P63" s="19"/>
      <c r="Q63" s="25" t="s">
        <v>20</v>
      </c>
      <c r="R63" s="77" t="s">
        <v>39</v>
      </c>
      <c r="S63" s="60" t="s">
        <v>161</v>
      </c>
      <c r="T63" s="55"/>
      <c r="U63" s="55"/>
      <c r="V63" s="55"/>
      <c r="W63" s="55"/>
      <c r="X63" s="62"/>
    </row>
    <row r="64" spans="2:24">
      <c r="B64" s="33"/>
      <c r="C64" s="34" t="e">
        <f>MONTH(#REF!)</f>
        <v>#REF!</v>
      </c>
      <c r="G64" s="49" t="s">
        <v>49</v>
      </c>
      <c r="H64" s="49" t="s">
        <v>117</v>
      </c>
      <c r="P64" s="19"/>
      <c r="Q64" s="25" t="s">
        <v>21</v>
      </c>
      <c r="R64" s="77" t="s">
        <v>39</v>
      </c>
      <c r="S64" s="60" t="s">
        <v>162</v>
      </c>
      <c r="T64" s="53"/>
      <c r="U64" s="53"/>
      <c r="V64" s="53"/>
      <c r="W64" s="53"/>
      <c r="X64" s="62"/>
    </row>
    <row r="65" spans="2:24">
      <c r="B65" s="33" t="s">
        <v>71</v>
      </c>
      <c r="C65" s="42" t="e">
        <f>DATE(YEAR(#REF!),MONTH(#REF!),1)</f>
        <v>#REF!</v>
      </c>
      <c r="G65" s="49" t="s">
        <v>51</v>
      </c>
      <c r="H65" s="49" t="s">
        <v>118</v>
      </c>
      <c r="P65" s="19"/>
      <c r="Q65" s="25" t="s">
        <v>53</v>
      </c>
      <c r="R65" s="77" t="s">
        <v>33</v>
      </c>
      <c r="S65" s="60" t="s">
        <v>144</v>
      </c>
      <c r="T65" s="54"/>
      <c r="U65" s="54" t="s">
        <v>144</v>
      </c>
      <c r="V65" s="54"/>
      <c r="W65" s="54"/>
      <c r="X65" s="62"/>
    </row>
    <row r="66" spans="2:24">
      <c r="B66" s="33"/>
      <c r="C66" s="43"/>
      <c r="G66" s="49" t="s">
        <v>121</v>
      </c>
      <c r="H66" s="49" t="s">
        <v>119</v>
      </c>
      <c r="P66" s="19"/>
      <c r="Q66" s="25" t="s">
        <v>22</v>
      </c>
      <c r="R66" s="77" t="s">
        <v>33</v>
      </c>
      <c r="S66" s="60" t="s">
        <v>163</v>
      </c>
      <c r="T66" s="53"/>
      <c r="U66" s="53"/>
      <c r="V66" s="53"/>
      <c r="W66" s="53"/>
      <c r="X66" s="62"/>
    </row>
    <row r="67" spans="2:24" ht="13.5" thickBot="1">
      <c r="B67" s="33"/>
      <c r="C67" s="43"/>
      <c r="G67" s="49" t="s">
        <v>122</v>
      </c>
      <c r="H67" s="49" t="s">
        <v>120</v>
      </c>
      <c r="P67" s="19"/>
      <c r="Q67" s="25" t="s">
        <v>250</v>
      </c>
      <c r="R67" s="77" t="s">
        <v>33</v>
      </c>
      <c r="S67" s="60" t="s">
        <v>145</v>
      </c>
      <c r="T67" s="54"/>
      <c r="U67" s="54" t="s">
        <v>145</v>
      </c>
      <c r="V67" s="54"/>
      <c r="W67" s="54"/>
      <c r="X67" s="62"/>
    </row>
    <row r="68" spans="2:24">
      <c r="B68" s="44">
        <v>1</v>
      </c>
      <c r="C68" s="45" t="s">
        <v>55</v>
      </c>
      <c r="G68" s="49" t="s">
        <v>48</v>
      </c>
      <c r="H68" s="49" t="s">
        <v>123</v>
      </c>
      <c r="P68" s="19"/>
      <c r="Q68" s="25" t="s">
        <v>67</v>
      </c>
      <c r="R68" s="77" t="s">
        <v>33</v>
      </c>
      <c r="S68" s="60" t="s">
        <v>146</v>
      </c>
      <c r="T68" s="56"/>
      <c r="U68" s="54" t="s">
        <v>146</v>
      </c>
      <c r="V68" s="56"/>
      <c r="W68" s="56"/>
      <c r="X68" s="62"/>
    </row>
    <row r="69" spans="2:24">
      <c r="B69" s="33">
        <v>2</v>
      </c>
      <c r="C69" s="46" t="s">
        <v>56</v>
      </c>
      <c r="G69" s="49" t="s">
        <v>45</v>
      </c>
      <c r="H69" s="49" t="s">
        <v>124</v>
      </c>
      <c r="P69" s="19"/>
      <c r="Q69" s="25" t="s">
        <v>24</v>
      </c>
      <c r="R69" s="77" t="s">
        <v>33</v>
      </c>
      <c r="S69" s="60" t="s">
        <v>164</v>
      </c>
      <c r="T69" s="53"/>
      <c r="U69" s="53"/>
      <c r="V69" s="53"/>
      <c r="W69" s="53"/>
      <c r="X69" s="62"/>
    </row>
    <row r="70" spans="2:24">
      <c r="B70" s="33">
        <v>3</v>
      </c>
      <c r="C70" s="46" t="s">
        <v>57</v>
      </c>
      <c r="G70" s="49" t="s">
        <v>125</v>
      </c>
      <c r="H70" s="49" t="s">
        <v>126</v>
      </c>
      <c r="P70" s="19"/>
      <c r="Q70" s="25" t="s">
        <v>25</v>
      </c>
      <c r="R70" s="77" t="s">
        <v>33</v>
      </c>
      <c r="S70" s="60" t="s">
        <v>165</v>
      </c>
      <c r="T70" s="53"/>
      <c r="U70" s="53"/>
      <c r="V70" s="53"/>
      <c r="W70" s="53"/>
      <c r="X70" s="62"/>
    </row>
    <row r="71" spans="2:24">
      <c r="B71" s="33">
        <v>4</v>
      </c>
      <c r="C71" s="46" t="s">
        <v>58</v>
      </c>
      <c r="G71" s="49" t="s">
        <v>82</v>
      </c>
      <c r="H71" s="49" t="s">
        <v>127</v>
      </c>
      <c r="P71" s="19"/>
      <c r="Q71" s="25" t="s">
        <v>26</v>
      </c>
      <c r="R71" s="77" t="s">
        <v>38</v>
      </c>
      <c r="S71" s="60" t="s">
        <v>147</v>
      </c>
      <c r="T71" s="54"/>
      <c r="U71" s="54" t="s">
        <v>147</v>
      </c>
      <c r="V71" s="54"/>
      <c r="W71" s="54"/>
      <c r="X71" s="62"/>
    </row>
    <row r="72" spans="2:24">
      <c r="B72" s="33">
        <v>5</v>
      </c>
      <c r="C72" s="46" t="s">
        <v>59</v>
      </c>
      <c r="P72" s="19"/>
      <c r="Q72" s="25" t="s">
        <v>10</v>
      </c>
      <c r="R72" s="77" t="s">
        <v>31</v>
      </c>
      <c r="S72" s="60" t="s">
        <v>166</v>
      </c>
      <c r="T72" s="53"/>
      <c r="U72" s="53"/>
      <c r="V72" s="53"/>
      <c r="W72" s="53"/>
      <c r="X72" s="62"/>
    </row>
    <row r="73" spans="2:24">
      <c r="B73" s="33">
        <v>6</v>
      </c>
      <c r="C73" s="46" t="s">
        <v>60</v>
      </c>
      <c r="P73" s="19"/>
      <c r="Q73" s="25" t="s">
        <v>27</v>
      </c>
      <c r="R73" s="77" t="s">
        <v>31</v>
      </c>
      <c r="S73" s="60" t="s">
        <v>167</v>
      </c>
      <c r="T73" s="53"/>
      <c r="U73" s="53"/>
      <c r="V73" s="53"/>
      <c r="W73" s="53"/>
      <c r="X73" s="62"/>
    </row>
    <row r="74" spans="2:24">
      <c r="B74" s="33">
        <v>7</v>
      </c>
      <c r="C74" s="46" t="s">
        <v>61</v>
      </c>
      <c r="P74" s="19"/>
      <c r="Q74" s="25" t="s">
        <v>28</v>
      </c>
      <c r="R74" s="77" t="s">
        <v>31</v>
      </c>
      <c r="S74" s="60" t="s">
        <v>168</v>
      </c>
      <c r="T74" s="53"/>
      <c r="U74" s="53"/>
      <c r="V74" s="53"/>
      <c r="W74" s="53"/>
      <c r="X74" s="62"/>
    </row>
    <row r="75" spans="2:24" ht="13.5" thickBot="1">
      <c r="B75" s="33">
        <v>8</v>
      </c>
      <c r="C75" s="46" t="s">
        <v>62</v>
      </c>
      <c r="G75" s="82" t="s">
        <v>185</v>
      </c>
      <c r="P75" s="19"/>
      <c r="Q75" s="25" t="s">
        <v>12</v>
      </c>
      <c r="R75" s="77" t="s">
        <v>31</v>
      </c>
      <c r="S75" s="60" t="s">
        <v>148</v>
      </c>
      <c r="T75" s="56"/>
      <c r="U75" s="54" t="s">
        <v>148</v>
      </c>
      <c r="V75" s="54"/>
      <c r="W75" s="56"/>
      <c r="X75" s="62"/>
    </row>
    <row r="76" spans="2:24">
      <c r="B76" s="33">
        <v>9</v>
      </c>
      <c r="C76" s="46" t="s">
        <v>63</v>
      </c>
      <c r="G76" s="83" t="s">
        <v>101</v>
      </c>
      <c r="H76" s="84" t="s">
        <v>183</v>
      </c>
      <c r="P76" s="19"/>
      <c r="Q76" s="25" t="s">
        <v>37</v>
      </c>
      <c r="R76" s="77" t="s">
        <v>31</v>
      </c>
      <c r="S76" s="60" t="s">
        <v>149</v>
      </c>
      <c r="T76" s="56"/>
      <c r="U76" s="54" t="s">
        <v>149</v>
      </c>
      <c r="V76" s="56"/>
      <c r="W76" s="56"/>
      <c r="X76" s="61" t="s">
        <v>154</v>
      </c>
    </row>
    <row r="77" spans="2:24">
      <c r="B77" s="33">
        <v>10</v>
      </c>
      <c r="C77" s="46" t="s">
        <v>64</v>
      </c>
      <c r="G77" s="88" t="s">
        <v>182</v>
      </c>
      <c r="H77" s="89">
        <v>0.38</v>
      </c>
      <c r="P77" s="19"/>
      <c r="Q77" s="25" t="s">
        <v>111</v>
      </c>
      <c r="R77" s="77" t="s">
        <v>33</v>
      </c>
      <c r="S77" s="60" t="s">
        <v>150</v>
      </c>
      <c r="T77" s="54"/>
      <c r="U77" s="54" t="s">
        <v>150</v>
      </c>
      <c r="V77" s="54"/>
      <c r="W77" s="54"/>
      <c r="X77" s="62"/>
    </row>
    <row r="78" spans="2:24" ht="13.5" thickBot="1">
      <c r="B78" s="33">
        <v>11</v>
      </c>
      <c r="C78" s="46" t="s">
        <v>65</v>
      </c>
      <c r="G78" s="90" t="s">
        <v>188</v>
      </c>
      <c r="H78" s="89">
        <v>0.10299999999999999</v>
      </c>
      <c r="Q78" s="25" t="s">
        <v>200</v>
      </c>
      <c r="R78" s="77" t="s">
        <v>33</v>
      </c>
      <c r="S78" s="60" t="s">
        <v>169</v>
      </c>
      <c r="T78" s="54"/>
      <c r="U78" s="54" t="s">
        <v>151</v>
      </c>
      <c r="V78" s="54" t="s">
        <v>152</v>
      </c>
      <c r="W78" s="54" t="s">
        <v>153</v>
      </c>
      <c r="X78" s="64"/>
    </row>
    <row r="79" spans="2:24" ht="13.5" thickBot="1">
      <c r="B79" s="47">
        <v>12</v>
      </c>
      <c r="C79" s="48" t="s">
        <v>66</v>
      </c>
      <c r="G79" s="88" t="s">
        <v>184</v>
      </c>
      <c r="H79" s="89">
        <v>0.52500000000000002</v>
      </c>
      <c r="Q79" s="21"/>
      <c r="R79" s="51"/>
      <c r="S79" s="58"/>
      <c r="T79" s="53"/>
      <c r="U79" s="53"/>
      <c r="V79" s="53"/>
      <c r="W79" s="53"/>
    </row>
    <row r="80" spans="2:24" ht="13.5" thickBot="1">
      <c r="G80" s="88" t="s">
        <v>187</v>
      </c>
      <c r="H80" s="89">
        <v>0.60399999999999998</v>
      </c>
      <c r="S80" s="63"/>
      <c r="T80" s="74"/>
      <c r="U80" s="74"/>
      <c r="V80" s="74"/>
      <c r="W80" s="74"/>
    </row>
    <row r="81" spans="2:8">
      <c r="G81" s="88" t="s">
        <v>190</v>
      </c>
      <c r="H81" s="89">
        <v>0.32</v>
      </c>
    </row>
    <row r="82" spans="2:8" ht="13.5" thickBot="1">
      <c r="G82" s="91" t="s">
        <v>189</v>
      </c>
      <c r="H82" s="92">
        <v>0.32</v>
      </c>
    </row>
    <row r="85" spans="2:8" ht="25.5">
      <c r="B85" s="87" t="s">
        <v>194</v>
      </c>
      <c r="C85" s="86">
        <v>42186</v>
      </c>
    </row>
  </sheetData>
  <sheetProtection algorithmName="SHA-512" hashValue="00Wh5XjhWqnL8TpB9+DN9sLm/2ARopLWJ1TP/CN3IJVGXKHP5r6IFD+OZlDfEFjG3ugE63p5ffKr8E/t4odEIA==" saltValue="mK6LWCooZs0c0danYx4i/Q==" spinCount="100000" sheet="1" objects="1" scenarios="1"/>
  <conditionalFormatting sqref="G59:G71">
    <cfRule type="cellIs" dxfId="16" priority="4" operator="equal">
      <formula>0</formula>
    </cfRule>
  </conditionalFormatting>
  <conditionalFormatting sqref="G59:G71">
    <cfRule type="containsErrors" dxfId="15" priority="3">
      <formula>ISERROR(G59)</formula>
    </cfRule>
  </conditionalFormatting>
  <conditionalFormatting sqref="H59:H71">
    <cfRule type="cellIs" dxfId="14" priority="2" operator="equal">
      <formula>0</formula>
    </cfRule>
  </conditionalFormatting>
  <conditionalFormatting sqref="H59:H71">
    <cfRule type="containsErrors" dxfId="13" priority="1">
      <formula>ISERROR(H59)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40</vt:i4>
      </vt:variant>
    </vt:vector>
  </HeadingPairs>
  <TitlesOfParts>
    <vt:vector size="45" baseType="lpstr">
      <vt:lpstr>Customer Set Up - Existing</vt:lpstr>
      <vt:lpstr>LOAD SUMMARY</vt:lpstr>
      <vt:lpstr>JDE LOADSHEETS</vt:lpstr>
      <vt:lpstr>AccMgr Email</vt:lpstr>
      <vt:lpstr>Static</vt:lpstr>
      <vt:lpstr>Adelaide_Marine</vt:lpstr>
      <vt:lpstr>Brisbane</vt:lpstr>
      <vt:lpstr>Brisbane_Marine</vt:lpstr>
      <vt:lpstr>Broome_Marine</vt:lpstr>
      <vt:lpstr>Cairns_Marine</vt:lpstr>
      <vt:lpstr>Class_of_Business</vt:lpstr>
      <vt:lpstr>Credit_Recovery_for_TCI</vt:lpstr>
      <vt:lpstr>Darwin_Marine</vt:lpstr>
      <vt:lpstr>'JDE LOADSHEETS'!DD_CreditTerms</vt:lpstr>
      <vt:lpstr>DD_CreditTerms</vt:lpstr>
      <vt:lpstr>Esperance</vt:lpstr>
      <vt:lpstr>Geraldton_Marine</vt:lpstr>
      <vt:lpstr>Gladstone_Marine</vt:lpstr>
      <vt:lpstr>King_Bay_Marine</vt:lpstr>
      <vt:lpstr>Melbourne_Marine</vt:lpstr>
      <vt:lpstr>Perth</vt:lpstr>
      <vt:lpstr>Perth_Marine</vt:lpstr>
      <vt:lpstr>'JDE LOADSHEETS'!Plant_Code</vt:lpstr>
      <vt:lpstr>Plant_Code</vt:lpstr>
      <vt:lpstr>'JDE LOADSHEETS'!Print_Area</vt:lpstr>
      <vt:lpstr>'JDE LOADSHEETS'!ProdCode_91</vt:lpstr>
      <vt:lpstr>ProdCode_91</vt:lpstr>
      <vt:lpstr>'JDE LOADSHEETS'!ProdCode_95</vt:lpstr>
      <vt:lpstr>'JDE LOADSHEETS'!ProdCode_98</vt:lpstr>
      <vt:lpstr>ProdCode_98</vt:lpstr>
      <vt:lpstr>'JDE LOADSHEETS'!ProdCode_Diesel</vt:lpstr>
      <vt:lpstr>ProdCode_Diesel</vt:lpstr>
      <vt:lpstr>'JDE LOADSHEETS'!ProdCode_DieselExtra</vt:lpstr>
      <vt:lpstr>ProdCode_DieselExtra</vt:lpstr>
      <vt:lpstr>'JDE LOADSHEETS'!ProdCode_E10</vt:lpstr>
      <vt:lpstr>ProdCode_E10</vt:lpstr>
      <vt:lpstr>Product_List</vt:lpstr>
      <vt:lpstr>ProductList</vt:lpstr>
      <vt:lpstr>Reseller</vt:lpstr>
      <vt:lpstr>Select_for_Diesel_Extra</vt:lpstr>
      <vt:lpstr>Sydney_Marine</vt:lpstr>
      <vt:lpstr>Terminal_List</vt:lpstr>
      <vt:lpstr>Townsville</vt:lpstr>
      <vt:lpstr>Townsville_Marine</vt:lpstr>
      <vt:lpstr>Weipa_Marine</vt:lpstr>
    </vt:vector>
  </TitlesOfParts>
  <Company>Shell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Ashley.Harris@vivaenergy.com.au</dc:creator>
  <cp:lastModifiedBy>van Gaalen, Michael J</cp:lastModifiedBy>
  <cp:lastPrinted>2018-03-23T04:47:23Z</cp:lastPrinted>
  <dcterms:created xsi:type="dcterms:W3CDTF">2012-04-27T04:16:09Z</dcterms:created>
  <dcterms:modified xsi:type="dcterms:W3CDTF">2018-08-02T06:28:34Z</dcterms:modified>
</cp:coreProperties>
</file>