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att.simoni/Documents/repos/beer-recipe-calculator.git/"/>
    </mc:Choice>
  </mc:AlternateContent>
  <xr:revisionPtr revIDLastSave="0" documentId="13_ncr:1_{852EAD53-D75E-C144-8A58-28632DEA8E35}" xr6:coauthVersionLast="45" xr6:coauthVersionMax="45" xr10:uidLastSave="{00000000-0000-0000-0000-000000000000}"/>
  <bookViews>
    <workbookView xWindow="11620" yWindow="560" windowWidth="13980" windowHeight="14180" xr2:uid="{00000000-000D-0000-FFFF-FFFF00000000}"/>
  </bookViews>
  <sheets>
    <sheet name="Grains" sheetId="11" r:id="rId1"/>
  </sheets>
  <definedNames>
    <definedName name="Malts">Grains!$B$2:$B$114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1" l="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C87" i="11"/>
  <c r="E86" i="11"/>
  <c r="E85" i="11"/>
  <c r="C85" i="11"/>
  <c r="E84" i="11"/>
  <c r="E83" i="11"/>
  <c r="E82" i="11"/>
  <c r="E81" i="11"/>
  <c r="E80" i="11"/>
  <c r="E78" i="11"/>
  <c r="C78" i="11"/>
  <c r="E77" i="11"/>
  <c r="C77" i="11"/>
  <c r="E76" i="11"/>
  <c r="C76" i="11"/>
  <c r="E75" i="11"/>
  <c r="C75" i="11"/>
  <c r="E74" i="11"/>
  <c r="E73" i="11"/>
  <c r="C73" i="11"/>
  <c r="E72" i="11"/>
  <c r="E71" i="11"/>
  <c r="E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E53" i="11"/>
  <c r="E52" i="11"/>
  <c r="E51" i="11"/>
  <c r="E50" i="11"/>
  <c r="E49" i="11"/>
  <c r="C49" i="11"/>
  <c r="E48" i="11"/>
  <c r="E47" i="11"/>
  <c r="E46" i="11"/>
  <c r="E45" i="11"/>
  <c r="E44" i="11"/>
  <c r="E43" i="11"/>
  <c r="C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C26" i="11"/>
  <c r="E25" i="11"/>
  <c r="E24" i="11"/>
  <c r="C24" i="11"/>
  <c r="E23" i="11"/>
  <c r="C23" i="11"/>
  <c r="E22" i="11"/>
  <c r="E21" i="11"/>
  <c r="E20" i="11"/>
  <c r="C20" i="11"/>
  <c r="E19" i="11"/>
  <c r="E18" i="11"/>
  <c r="E17" i="11"/>
  <c r="E3" i="11"/>
  <c r="E2" i="11"/>
  <c r="E16" i="11"/>
  <c r="E15" i="11"/>
  <c r="E12" i="11"/>
  <c r="E7" i="11"/>
  <c r="E14" i="11"/>
  <c r="E8" i="11"/>
  <c r="E9" i="11"/>
  <c r="E11" i="11"/>
  <c r="E13" i="11"/>
  <c r="E10" i="11"/>
  <c r="E6" i="11"/>
  <c r="E5" i="11"/>
  <c r="E4" i="11"/>
</calcChain>
</file>

<file path=xl/sharedStrings.xml><?xml version="1.0" encoding="utf-8"?>
<sst xmlns="http://schemas.openxmlformats.org/spreadsheetml/2006/main" count="486" uniqueCount="300">
  <si>
    <t>Type</t>
  </si>
  <si>
    <t>2-row Pale Malt</t>
  </si>
  <si>
    <t>Description</t>
  </si>
  <si>
    <t>Other</t>
  </si>
  <si>
    <t>Torrified Wheat</t>
  </si>
  <si>
    <t>Avangard Malz Caramel Light</t>
  </si>
  <si>
    <t>Roasted Barley</t>
  </si>
  <si>
    <t>Crystal Malt - 60L</t>
  </si>
  <si>
    <t>Munich Malt</t>
  </si>
  <si>
    <t>Chocolate Malt</t>
  </si>
  <si>
    <t>Flaked Barley</t>
  </si>
  <si>
    <t>Flaked Oats</t>
  </si>
  <si>
    <t>Lactose</t>
  </si>
  <si>
    <t>CaraAroma® (crystal malt)</t>
  </si>
  <si>
    <t>Dextrin Malt (Carapils)</t>
  </si>
  <si>
    <t>Melanoidin Malt</t>
  </si>
  <si>
    <t>Honey</t>
  </si>
  <si>
    <t>Crystal Malt - 10L</t>
  </si>
  <si>
    <t>Wheat Malt</t>
  </si>
  <si>
    <t>Crystal Malt - 20L</t>
  </si>
  <si>
    <t>Black Barley</t>
  </si>
  <si>
    <t>Imparts dryness. Unmalted; use in porters and dry stouts.</t>
  </si>
  <si>
    <t>525°</t>
  </si>
  <si>
    <t>1.023-1.027</t>
  </si>
  <si>
    <t>Black Patent Malt</t>
  </si>
  <si>
    <t>Provides color and sharp flavor in stouts and porters.</t>
  </si>
  <si>
    <t>500°</t>
  </si>
  <si>
    <t>Use in all types to adjust color and add nutty, toasted flavor. Chocolate flavor.</t>
  </si>
  <si>
    <t>350°</t>
  </si>
  <si>
    <t>Crystal Malt - 40L</t>
  </si>
  <si>
    <t>Sweet, mild caramel flavor and a golden color. Use in light lagers and light ales.</t>
  </si>
  <si>
    <t>40°</t>
  </si>
  <si>
    <t>1.033-1.035</t>
  </si>
  <si>
    <t>Crystal Malt - 90L</t>
  </si>
  <si>
    <t>Pronounced caramel flavor and a red color. For stouts, porters and black beers.</t>
  </si>
  <si>
    <t>90°</t>
  </si>
  <si>
    <t>Sweet caramel flavor, deep golden to red color. For dark amber and brown ales.</t>
  </si>
  <si>
    <t>60°</t>
  </si>
  <si>
    <t>Crystal Malt - 30L</t>
  </si>
  <si>
    <t>30°</t>
  </si>
  <si>
    <t>20°</t>
  </si>
  <si>
    <t>Crystal Malt - 120L</t>
  </si>
  <si>
    <t>120°</t>
  </si>
  <si>
    <t>10°</t>
  </si>
  <si>
    <t>Crystal Malt - 80L</t>
  </si>
  <si>
    <t>Sweet, smooth caramel flavor and a red to deep red color. For porters, old ales.</t>
  </si>
  <si>
    <t>80°</t>
  </si>
  <si>
    <t>Balances body and flavor without adding color, aids in head retention. For any beer.</t>
  </si>
  <si>
    <t>1.5°</t>
  </si>
  <si>
    <t>Sweet, toasted flavor and aroma. For Oktoberfests and malty styles.</t>
  </si>
  <si>
    <t>Smooth, less grainy, moderate malt flavor. Basic malt for all beer styles.</t>
  </si>
  <si>
    <t>1.8°</t>
  </si>
  <si>
    <t>1.037-1.038</t>
  </si>
  <si>
    <t>6-row Pale Malt</t>
  </si>
  <si>
    <t>Moderate malt flavor. Basic malt for all beer styles.</t>
  </si>
  <si>
    <t>Sweet, grainy, coffee flavor and a red to deep brown color. For porters and stouts.</t>
  </si>
  <si>
    <t>300°</t>
  </si>
  <si>
    <t>Special Roast</t>
  </si>
  <si>
    <t>Provides a deep golden to brown color for ales. Use in all darker ales.</t>
  </si>
  <si>
    <t>50°</t>
  </si>
  <si>
    <t>Victory Malt</t>
  </si>
  <si>
    <t>Provides a deep golden to brown color. Use in nut brown ales, IPAs and Scottish ales.</t>
  </si>
  <si>
    <t>25°</t>
  </si>
  <si>
    <t>Vienna Malt</t>
  </si>
  <si>
    <t>Increases malty flavor, provides balance. Use in Vienna, Märzen and Oktoberfest.</t>
  </si>
  <si>
    <t>3.5°-4°</t>
  </si>
  <si>
    <t>Light flavor and creamy head. For American weizenbier, weissbier and dunkelweiss.</t>
  </si>
  <si>
    <t>2°</t>
  </si>
  <si>
    <t>White Wheat Malt</t>
  </si>
  <si>
    <t>Imparts a malty flavor. For American wheat beers, wheat bock and doppel bock.</t>
  </si>
  <si>
    <t>Aromatic Malt</t>
  </si>
  <si>
    <t>Imparts a big malt aroma. Use in brown ales, Belgian dubbels and tripels.</t>
  </si>
  <si>
    <t>20°-26°</t>
  </si>
  <si>
    <t>Belgian Pale Ale Malt</t>
  </si>
  <si>
    <t>Use as a base malt for any Belgian style beer with full body.</t>
  </si>
  <si>
    <t>2.7°-3.8°</t>
  </si>
  <si>
    <t>Biscuit Malt</t>
  </si>
  <si>
    <t>Warm baked biscuit flavor and aroma. Increases body. Use in Belgian beers.</t>
  </si>
  <si>
    <t>23°-25°</t>
  </si>
  <si>
    <t>Caramel Pils</t>
  </si>
  <si>
    <t>A very light crystal malt that lends body, smoother mouth-feel and foam stability.</t>
  </si>
  <si>
    <t>6°-9°</t>
  </si>
  <si>
    <t>Caramunich Malt</t>
  </si>
  <si>
    <t>Caramel, full flavor, copper color. For Belgian ales, German smoked and bocks.</t>
  </si>
  <si>
    <t>56°</t>
  </si>
  <si>
    <t>Caravienne Malt</t>
  </si>
  <si>
    <t>Belgian light crystal malt. Used in lighter Abbey or Trappist style ales.</t>
  </si>
  <si>
    <t>21°-22°</t>
  </si>
  <si>
    <t>Will add a deep red color and nutty/roasted taste.</t>
  </si>
  <si>
    <t>300°-380°</t>
  </si>
  <si>
    <t>De-Bittered Black Malt</t>
  </si>
  <si>
    <t>Will add a deep black color without the astringent flavor of black malt.</t>
  </si>
  <si>
    <t>500°-600°</t>
  </si>
  <si>
    <t>Pale Wheat</t>
  </si>
  <si>
    <t>Can be used in amounts of up to 70% of grist to create many wheat beer styles and aid in head retention in smaller amounts.</t>
  </si>
  <si>
    <t>1.2°-2°</t>
  </si>
  <si>
    <t>Pilsen Malt</t>
  </si>
  <si>
    <t>Light color, malty flavor. For pilsners, dubbels, tripels, whites and specialty ales.</t>
  </si>
  <si>
    <t>Roasted Wheat</t>
  </si>
  <si>
    <t>Slightly roasted wheat which imparts a bready, nut-like quality.</t>
  </si>
  <si>
    <t>10°-14°</t>
  </si>
  <si>
    <t>Special B Malt</t>
  </si>
  <si>
    <t>Extreme caramel aroma and flavor. For dark Abbey beers and other dark beers.</t>
  </si>
  <si>
    <t>130°-220°</t>
  </si>
  <si>
    <t>Amber Malt</t>
  </si>
  <si>
    <t>Roasted malt used in British milds, old ales, brown ales, nut brown ales.</t>
  </si>
  <si>
    <t>35°</t>
  </si>
  <si>
    <t>Imparts a dry, biscuit flavor. Use in porters, brown, nut brown and Belgian ales.</t>
  </si>
  <si>
    <t>65°</t>
  </si>
  <si>
    <t>Dry, burnt, chalky character. Use in porters, stouts, brown ales and dark lagers.</t>
  </si>
  <si>
    <t>Brown Malt</t>
  </si>
  <si>
    <t>Cara-Pils Dextrin</t>
  </si>
  <si>
    <t>Adds body; aids head retention. For porters, stouts and heavier bodied beers.</t>
  </si>
  <si>
    <t>Caramalt</t>
  </si>
  <si>
    <t>NA</t>
  </si>
  <si>
    <t>Made from green malt, imparts a red hue and contributes to flavor and foam stability.</t>
  </si>
  <si>
    <t>30°-37°</t>
  </si>
  <si>
    <t>Nutty, toasted flavor, brown color. Use in brown ales, porters, stouts and bocks.</t>
  </si>
  <si>
    <t>395°-475°</t>
  </si>
  <si>
    <t>Crystal Malt</t>
  </si>
  <si>
    <t>Sweet caramel flavor, adds mouthfeel and head retention. For pale or amber ales.</t>
  </si>
  <si>
    <t>55°-60°</t>
  </si>
  <si>
    <t>Dark Crystal Malt</t>
  </si>
  <si>
    <t>Sweet caramel flavor, mouthfeel. For porters, stouts, old ales and any dark ale.</t>
  </si>
  <si>
    <t>145°-188°</t>
  </si>
  <si>
    <t>Lager Malt</t>
  </si>
  <si>
    <t>Used to make light colored and flavored lagers.</t>
  </si>
  <si>
    <t>1.6°</t>
  </si>
  <si>
    <t>Maris Otter Pale Malt</t>
  </si>
  <si>
    <t>Premium base malt for any beer. Good for pale ales.</t>
  </si>
  <si>
    <t>3°</t>
  </si>
  <si>
    <t>Mild Ale Malt</t>
  </si>
  <si>
    <t>Dry, nutty malty flavor. Promotes body. Use in English mild ales.</t>
  </si>
  <si>
    <t>2.3°-2.7°</t>
  </si>
  <si>
    <t>Oat Malt</t>
  </si>
  <si>
    <t>Enhances body and flavor. For winter beers, stouts, porters and other robust beers.</t>
  </si>
  <si>
    <t>4°</t>
  </si>
  <si>
    <t>Pale Ale</t>
  </si>
  <si>
    <t>Moderate malt flavor. Used to produce traditional English and Scottish style ales.</t>
  </si>
  <si>
    <t>2.2°</t>
  </si>
  <si>
    <t>Pale Chocolate Malt</t>
  </si>
  <si>
    <t>Less roasted than regular chocolate malt, adds color and mild chocolate/coffee flavors to porters, milds &amp; stouts.</t>
  </si>
  <si>
    <t>180°-250°</t>
  </si>
  <si>
    <t>Peat Smoked Malt</t>
  </si>
  <si>
    <t>Imparts a robust smoky flavor and aroma. For Scottish ales and wee heavies.</t>
  </si>
  <si>
    <t>2.8°</t>
  </si>
  <si>
    <t>Dry, roasted flavor, amber color. For stouts, porters and Scottish ales.</t>
  </si>
  <si>
    <t>Toasted Pale Malt</t>
  </si>
  <si>
    <t>Imparts nutty flavor and aroma. Use in IPAs and Scottish ales.</t>
  </si>
  <si>
    <t>Puffed wheat created by high heat. Use in pale ales, bitters and milds.</t>
  </si>
  <si>
    <t>1°-1.5°</t>
  </si>
  <si>
    <t>Light flavor, creamy head. For wheat beers, stouts, doppelbocks and alt beers.</t>
  </si>
  <si>
    <t>Acidulated (Sauer) Malt</t>
  </si>
  <si>
    <t>High lactic acid. For lambics, sour mash beers, Irish stout, pilsners and wheats.</t>
  </si>
  <si>
    <t>1.7°-2.8°</t>
  </si>
  <si>
    <t>Cara Wheat® Malt</t>
  </si>
  <si>
    <t>For dark ales, hefeweizen, dunkelweizen, wheat bocks and double bocks.</t>
  </si>
  <si>
    <t>38°-53°</t>
  </si>
  <si>
    <t>CaraAmber® (crystal malt)</t>
  </si>
  <si>
    <t>Adds aroma and color intensity to darker beers. For use in alts, bocks, stouts and porters.</t>
  </si>
  <si>
    <t>23°-31°</t>
  </si>
  <si>
    <t>Imparts a deep red color, adds body and malt aroma. For use in bocks, porters, stouts and ambers.</t>
  </si>
  <si>
    <t>130°-170°</t>
  </si>
  <si>
    <t>Gives deep aroma and color to dark beers, bocks, stout, alt and schwarzbier.</t>
  </si>
  <si>
    <t>300°-340°</t>
  </si>
  <si>
    <t>Carafa I, II and III also are available de-husked. Adds aroma, color and body.</t>
  </si>
  <si>
    <t>375°-450°</t>
  </si>
  <si>
    <t>490°-560°</t>
  </si>
  <si>
    <t>Improves head retention and body.</t>
  </si>
  <si>
    <t>1.3°-2.3°</t>
  </si>
  <si>
    <t>For light colored beer for body; hefeweizen, pale ale, golden ale, Oktoberfest.</t>
  </si>
  <si>
    <t>8°-12°</t>
  </si>
  <si>
    <t>Provides body. For Oktoberfest, bock, porter, stout, red, amber and brown ales.</t>
  </si>
  <si>
    <t>30°-38°</t>
  </si>
  <si>
    <t>42°-50°</t>
  </si>
  <si>
    <t>CaraMunich Malt III is dark crystal.</t>
  </si>
  <si>
    <t>53°-60°</t>
  </si>
  <si>
    <t>Provides body and a deep red color for use in red ales, lagers, Scottish ales and alts.</t>
  </si>
  <si>
    <t>15°-20°</t>
  </si>
  <si>
    <t>Chocolate Rye Malt</t>
  </si>
  <si>
    <t>Enhances aroma of dark ales and improves color. For dunkel rye wheat and ale.</t>
  </si>
  <si>
    <t>190°-300°</t>
  </si>
  <si>
    <t>Chocolate Wheat Malt</t>
  </si>
  <si>
    <t>Intensifies aroma; improves color. For dark ales, alt, dark wheat, stout and porter.</t>
  </si>
  <si>
    <t>Dark Munich Malt</t>
  </si>
  <si>
    <t>Enhances body and aroma. Stout, schwarzbier, brown ale, dark and amber ales.</t>
  </si>
  <si>
    <t>8°-10°</t>
  </si>
  <si>
    <t>Kölsch Malt</t>
  </si>
  <si>
    <t>Traditionally for Kölsch-style beers, can be used in a variety of German and American styled beers. Adds a light, sweet, biscuity flavor.</t>
  </si>
  <si>
    <t>4.5°</t>
  </si>
  <si>
    <t>Light Munich Malt</t>
  </si>
  <si>
    <t>For a desired malty, nutty flavor. Lagers, Oktoberfests and bock beer.</t>
  </si>
  <si>
    <t>5°-6°</t>
  </si>
  <si>
    <t>For amber lagers and ales, dark lagers and ales, Scottish &amp; red ales.</t>
  </si>
  <si>
    <t>Rauch Smoked Malt</t>
  </si>
  <si>
    <t>For rauchbier, kellerbier, smoked porters, Scottish ales and barleywines.</t>
  </si>
  <si>
    <t>2°-4°</t>
  </si>
  <si>
    <t>Rye Malt</t>
  </si>
  <si>
    <t>Dry character. Can use as a base malt. For seasonal beers, roggenbier and ales.</t>
  </si>
  <si>
    <t>2.8°-4.3°</t>
  </si>
  <si>
    <t>European lager malt kilned slightly more than Pilsner malt. Full bodied, golden color.</t>
  </si>
  <si>
    <t>3.2°-3.9°</t>
  </si>
  <si>
    <t>Wheat Malt Dark</t>
  </si>
  <si>
    <t>6°-8°</t>
  </si>
  <si>
    <t>Wheat Malt Light</t>
  </si>
  <si>
    <t>Typical top fermented aroma, produces superb wheat beers.</t>
  </si>
  <si>
    <t>1.5°-2°</t>
  </si>
  <si>
    <t>Helps head retention, imparts creamy smoothness. For porters and stouts.</t>
  </si>
  <si>
    <t>Flaked Maize</t>
  </si>
  <si>
    <t>Lightens body and color. For light American pilsners and ales.</t>
  </si>
  <si>
    <t>1°</t>
  </si>
  <si>
    <t>Adds body and creamy head. For stouts and oat ales.</t>
  </si>
  <si>
    <t>Flaked Rye</t>
  </si>
  <si>
    <t>Imparts a dry, crisp character. Use in rye beers.</t>
  </si>
  <si>
    <t>Flaked Wheat</t>
  </si>
  <si>
    <t>Imparts a wheat flavor, hazy color. For wheat and Belgian white beers.</t>
  </si>
  <si>
    <t>Franco-Belges Kiln Coffee Malt</t>
  </si>
  <si>
    <t>A unique malt which imparts a coffee flavor.</t>
  </si>
  <si>
    <t>150°-180°</t>
  </si>
  <si>
    <t>Gambrinus Honey Malt</t>
  </si>
  <si>
    <t>Nutty honey flavor. For brown ales, Belgian wheats, bocks and many other styles.</t>
  </si>
  <si>
    <t>Grits</t>
  </si>
  <si>
    <t>Imparts a corn/grain taste. Use in American lagers.</t>
  </si>
  <si>
    <t>Irish Moss</t>
  </si>
  <si>
    <t>Prevents chill haze. Use in all beers except cloudy wheat and white beers.</t>
  </si>
  <si>
    <t>Malto Dextrin</t>
  </si>
  <si>
    <t>Adds body and mouthfeel. For all extract beers. Does not ferment.</t>
  </si>
  <si>
    <t>Oak Chips</t>
  </si>
  <si>
    <t>Creates cask-conditioned flavor and aroma. Use in IPAs, Belgian ales and Scottish ales.</t>
  </si>
  <si>
    <t>Scotmalt Golden Promise</t>
  </si>
  <si>
    <t>Scottish pale ale malt; base malt for all Scottish beers.</t>
  </si>
  <si>
    <t>2.4°</t>
  </si>
  <si>
    <t>Sugar</t>
  </si>
  <si>
    <t>Belgian Candi Sugar (clear)</t>
  </si>
  <si>
    <t>Smooth taste, good head retention, sweet aroma and high gravity without being apparent. Use in Belgian and holiday ales. Use clear for tripels.</t>
  </si>
  <si>
    <t>0.5°</t>
  </si>
  <si>
    <t>Brown Sugar</t>
  </si>
  <si>
    <t>Imparts rich, sweet flavor. Use in Scottish ales, old ales and holiday beers.</t>
  </si>
  <si>
    <t>Candi Sugar (amber)</t>
  </si>
  <si>
    <t>Smooth taste, good head retention, sweet aroma and high gravity without being apparent. Use in Belgian and holiday ales. Use amber for dubbels.</t>
  </si>
  <si>
    <t>75°</t>
  </si>
  <si>
    <t>Candi Sugar (dark)</t>
  </si>
  <si>
    <t>Smooth taste, good head retention, sweet aroma and high gravity without being apparent. Use in Belgian and holiday ales. Use dark in brown beer and strong golden ales.</t>
  </si>
  <si>
    <t>275°</t>
  </si>
  <si>
    <t>Corn Sugar</t>
  </si>
  <si>
    <t>Use in priming beer or in extract recipes where flaked maize would be used in a mash.</t>
  </si>
  <si>
    <t>Dark Brown Sugar</t>
  </si>
  <si>
    <t>Demerara Sugar</t>
  </si>
  <si>
    <t>Imparts mellow, sweet flavor. Use in English ales.</t>
  </si>
  <si>
    <t>1.041-1.042</t>
  </si>
  <si>
    <t>Dextrose (glucose)</t>
  </si>
  <si>
    <t>Imparts a mild sweet taste and smoothness. Use in English beers.</t>
  </si>
  <si>
    <t>Dry Malt Extract</t>
  </si>
  <si>
    <t>Varies</t>
  </si>
  <si>
    <t>Extra light (2.5°), Light (3.5°), Amber (10°), Dark (30°), Wheat (3°)</t>
  </si>
  <si>
    <t>Imparts sweet and dry taste. For honey and brown ales. Also: specialty ales.</t>
  </si>
  <si>
    <t>Invert Sugar</t>
  </si>
  <si>
    <t>Increases alcohol. Use in some Belgian or English ales. Use as an adjunct for priming. Made from sucrose. No dextrins. Use 1 cup for priming.</t>
  </si>
  <si>
    <t>Adds sweetness and body. Use in sweet or milk stouts.</t>
  </si>
  <si>
    <t>Licorice Stick</t>
  </si>
  <si>
    <t>Adds a smooth flavor to stouts, porters, holiday ales and flavored beers.</t>
  </si>
  <si>
    <t>Lyle's Golden Syrup</t>
  </si>
  <si>
    <t>Increases alcohol without flavor. Liquid Invert Sugar. Use in English and Belgian (Chimay) ales.</t>
  </si>
  <si>
    <t>0°</t>
  </si>
  <si>
    <t>Maple Sap</t>
  </si>
  <si>
    <t>Crisp dry, earthy flavor. Use in pale ales, porters and maple ales.</t>
  </si>
  <si>
    <t>Maple Syrup</t>
  </si>
  <si>
    <t>Imparts a dry, woodsy flavor if used in the boil. If beer is bottled with it, it gives it a smooth sweet, maple taste. Use in maple ales, pale ales, brown ales and porters.</t>
  </si>
  <si>
    <t>Molasses</t>
  </si>
  <si>
    <t>Imparts strong sweet flavor. Use in stouts and porters.</t>
  </si>
  <si>
    <t>Rice Solids</t>
  </si>
  <si>
    <t>Lightens flavor without taste. Use in American and Asian lagers.</t>
  </si>
  <si>
    <t>Sucrose (white table sugar)</t>
  </si>
  <si>
    <t>Increases alcohol. Use in Australian lagers and English bitters.</t>
  </si>
  <si>
    <t>Syrup Malt Extract</t>
  </si>
  <si>
    <t>Extra Light (3.5°), Light (3.5 -5°), Amber (10°), Dark (30°), Wheat (2°).</t>
  </si>
  <si>
    <t>1.033-1.037</t>
  </si>
  <si>
    <t>Treacle</t>
  </si>
  <si>
    <t>Imparts intense, sweet flavor. A British mixture of molasses, invert sugar and golden syrup (corn syrup). Use in dark English ales.</t>
  </si>
  <si>
    <t>100°</t>
  </si>
  <si>
    <t>Approximated as Caramel Pils from https://byo.com/resources/grains</t>
  </si>
  <si>
    <t>PPG</t>
  </si>
  <si>
    <t>American</t>
  </si>
  <si>
    <t>Belgian</t>
  </si>
  <si>
    <t>British</t>
  </si>
  <si>
    <t>German</t>
  </si>
  <si>
    <t>Carafa I</t>
  </si>
  <si>
    <t>Carafa II</t>
  </si>
  <si>
    <t>Carafa III</t>
  </si>
  <si>
    <t>CaraFoam (crystal malt)</t>
  </si>
  <si>
    <t>CaraHell (crystal malt)</t>
  </si>
  <si>
    <t xml:space="preserve">CaraMunich Malt I </t>
  </si>
  <si>
    <t xml:space="preserve">CaraMunich Malt II </t>
  </si>
  <si>
    <t xml:space="preserve">CaraMunich Malt III </t>
  </si>
  <si>
    <t>CaraRed (crystal malt)</t>
  </si>
  <si>
    <t>Fermentable</t>
  </si>
  <si>
    <t>Original Degrees Lovibond</t>
  </si>
  <si>
    <t>Original Gravity</t>
  </si>
  <si>
    <t>L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</si>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</sst>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4"/>
  <sheetViews>
    <sheetView tabSelected="1" zoomScale="117" workbookViewId="0">
      <selection activeCell="C2" sqref="C2"/>
    </sheetView>
  </sheetViews>
  <sheetFormatPr baseColWidth="10" defaultColWidth="14.5" defaultRowHeight="15" customHeight="1" x14ac:dyDescent="0.2"/>
  <cols>
    <col min="1" max="1" width="13.33203125" style="8" customWidth="1"/>
    <col min="2" max="2" width="26.5" customWidth="1"/>
    <col min="3" max="3" width="10.6640625" customWidth="1"/>
    <col min="4" max="4" width="8.33203125" customWidth="1"/>
    <col min="5" max="5" width="9.33203125" customWidth="1"/>
    <col min="6" max="6" width="74.5" customWidth="1"/>
    <col min="7" max="8" width="11.1640625" customWidth="1"/>
    <col min="9" max="11" width="11" customWidth="1"/>
  </cols>
  <sheetData>
    <row r="1" spans="1:8" s="5" customFormat="1" ht="60" customHeight="1" x14ac:dyDescent="0.2">
      <c r="A1" s="2" t="s">
        <v>0</v>
      </c>
      <c r="B1" s="2" t="s">
        <v>295</v>
      </c>
      <c r="C1" s="2" t="s">
        <v>298</v>
      </c>
      <c r="D1" s="2" t="s">
        <v>299</v>
      </c>
      <c r="E1" s="2" t="s">
        <v>281</v>
      </c>
      <c r="F1" s="2" t="s">
        <v>2</v>
      </c>
      <c r="G1" s="2" t="s">
        <v>296</v>
      </c>
      <c r="H1" s="2" t="s">
        <v>297</v>
      </c>
    </row>
    <row r="2" spans="1:8" ht="15.75" customHeight="1" x14ac:dyDescent="0.2">
      <c r="A2" s="7" t="s">
        <v>282</v>
      </c>
      <c r="B2" t="s">
        <v>1</v>
      </c>
      <c r="C2" s="3">
        <v>1.8</v>
      </c>
      <c r="D2" s="4">
        <v>1.0369999999999999</v>
      </c>
      <c r="E2" s="1">
        <f t="shared" ref="E2:E33" si="0">(D2-1)*1000</f>
        <v>36.999999999999922</v>
      </c>
      <c r="F2" s="5" t="s">
        <v>50</v>
      </c>
      <c r="G2" t="s">
        <v>51</v>
      </c>
      <c r="H2" t="s">
        <v>52</v>
      </c>
    </row>
    <row r="3" spans="1:8" ht="15.75" customHeight="1" x14ac:dyDescent="0.2">
      <c r="A3" s="7" t="s">
        <v>282</v>
      </c>
      <c r="B3" t="s">
        <v>53</v>
      </c>
      <c r="C3" s="3">
        <v>1.8</v>
      </c>
      <c r="D3" s="4">
        <v>1.0349999999999999</v>
      </c>
      <c r="E3" s="1">
        <f t="shared" si="0"/>
        <v>34.999999999999922</v>
      </c>
      <c r="F3" s="5" t="s">
        <v>54</v>
      </c>
      <c r="G3" t="s">
        <v>51</v>
      </c>
      <c r="H3">
        <v>1.0349999999999999</v>
      </c>
    </row>
    <row r="4" spans="1:8" ht="15.75" customHeight="1" x14ac:dyDescent="0.2">
      <c r="A4" s="7" t="s">
        <v>282</v>
      </c>
      <c r="B4" t="s">
        <v>20</v>
      </c>
      <c r="C4" s="3">
        <v>525</v>
      </c>
      <c r="D4" s="4">
        <v>1.0249999999999999</v>
      </c>
      <c r="E4" s="1">
        <f t="shared" si="0"/>
        <v>24.999999999999911</v>
      </c>
      <c r="F4" s="5" t="s">
        <v>21</v>
      </c>
      <c r="G4" t="s">
        <v>22</v>
      </c>
      <c r="H4" t="s">
        <v>23</v>
      </c>
    </row>
    <row r="5" spans="1:8" ht="15.75" customHeight="1" x14ac:dyDescent="0.2">
      <c r="A5" s="7" t="s">
        <v>282</v>
      </c>
      <c r="B5" t="s">
        <v>24</v>
      </c>
      <c r="C5" s="3">
        <v>500</v>
      </c>
      <c r="D5" s="4">
        <v>1.026</v>
      </c>
      <c r="E5" s="1">
        <f t="shared" si="0"/>
        <v>26.000000000000021</v>
      </c>
      <c r="F5" s="5" t="s">
        <v>25</v>
      </c>
      <c r="G5" t="s">
        <v>26</v>
      </c>
      <c r="H5">
        <v>1.026</v>
      </c>
    </row>
    <row r="6" spans="1:8" ht="15.75" customHeight="1" x14ac:dyDescent="0.2">
      <c r="A6" s="7" t="s">
        <v>282</v>
      </c>
      <c r="B6" t="s">
        <v>9</v>
      </c>
      <c r="C6" s="3">
        <v>350</v>
      </c>
      <c r="D6" s="4">
        <v>1.034</v>
      </c>
      <c r="E6" s="1">
        <f t="shared" si="0"/>
        <v>34.000000000000028</v>
      </c>
      <c r="F6" s="5" t="s">
        <v>27</v>
      </c>
      <c r="G6" t="s">
        <v>28</v>
      </c>
      <c r="H6">
        <v>1.034</v>
      </c>
    </row>
    <row r="7" spans="1:8" ht="15.75" customHeight="1" x14ac:dyDescent="0.2">
      <c r="A7" s="7" t="s">
        <v>282</v>
      </c>
      <c r="B7" t="s">
        <v>17</v>
      </c>
      <c r="C7" s="3">
        <v>10</v>
      </c>
      <c r="D7" s="4">
        <v>1.034</v>
      </c>
      <c r="E7" s="1">
        <f t="shared" si="0"/>
        <v>34.000000000000028</v>
      </c>
      <c r="F7" s="5" t="s">
        <v>30</v>
      </c>
      <c r="G7" t="s">
        <v>43</v>
      </c>
      <c r="H7" t="s">
        <v>32</v>
      </c>
    </row>
    <row r="8" spans="1:8" ht="15.75" customHeight="1" x14ac:dyDescent="0.2">
      <c r="A8" s="7" t="s">
        <v>282</v>
      </c>
      <c r="B8" t="s">
        <v>19</v>
      </c>
      <c r="C8" s="3">
        <v>20</v>
      </c>
      <c r="D8" s="4">
        <v>1.034</v>
      </c>
      <c r="E8" s="1">
        <f t="shared" si="0"/>
        <v>34.000000000000028</v>
      </c>
      <c r="F8" s="5" t="s">
        <v>30</v>
      </c>
      <c r="G8" t="s">
        <v>40</v>
      </c>
      <c r="H8" t="s">
        <v>32</v>
      </c>
    </row>
    <row r="9" spans="1:8" ht="15.75" customHeight="1" x14ac:dyDescent="0.2">
      <c r="A9" s="7" t="s">
        <v>282</v>
      </c>
      <c r="B9" t="s">
        <v>38</v>
      </c>
      <c r="C9" s="3">
        <v>30</v>
      </c>
      <c r="D9" s="4">
        <v>1.034</v>
      </c>
      <c r="E9" s="1">
        <f t="shared" si="0"/>
        <v>34.000000000000028</v>
      </c>
      <c r="F9" s="5" t="s">
        <v>30</v>
      </c>
      <c r="G9" t="s">
        <v>39</v>
      </c>
      <c r="H9" t="s">
        <v>32</v>
      </c>
    </row>
    <row r="10" spans="1:8" ht="15.75" customHeight="1" x14ac:dyDescent="0.2">
      <c r="A10" s="7" t="s">
        <v>282</v>
      </c>
      <c r="B10" t="s">
        <v>29</v>
      </c>
      <c r="C10" s="3">
        <v>40</v>
      </c>
      <c r="D10" s="4">
        <v>1.034</v>
      </c>
      <c r="E10" s="1">
        <f t="shared" si="0"/>
        <v>34.000000000000028</v>
      </c>
      <c r="F10" s="5" t="s">
        <v>30</v>
      </c>
      <c r="G10" t="s">
        <v>31</v>
      </c>
      <c r="H10" t="s">
        <v>32</v>
      </c>
    </row>
    <row r="11" spans="1:8" ht="15.75" customHeight="1" x14ac:dyDescent="0.2">
      <c r="A11" s="7" t="s">
        <v>282</v>
      </c>
      <c r="B11" t="s">
        <v>7</v>
      </c>
      <c r="C11" s="3">
        <v>60</v>
      </c>
      <c r="D11" s="4">
        <v>1.034</v>
      </c>
      <c r="E11" s="1">
        <f t="shared" si="0"/>
        <v>34.000000000000028</v>
      </c>
      <c r="F11" s="5" t="s">
        <v>36</v>
      </c>
      <c r="G11" t="s">
        <v>37</v>
      </c>
      <c r="H11" t="s">
        <v>32</v>
      </c>
    </row>
    <row r="12" spans="1:8" ht="15.75" customHeight="1" x14ac:dyDescent="0.2">
      <c r="A12" s="7" t="s">
        <v>282</v>
      </c>
      <c r="B12" t="s">
        <v>44</v>
      </c>
      <c r="C12" s="3">
        <v>80</v>
      </c>
      <c r="D12" s="4">
        <v>1.034</v>
      </c>
      <c r="E12" s="1">
        <f t="shared" si="0"/>
        <v>34.000000000000028</v>
      </c>
      <c r="F12" s="5" t="s">
        <v>45</v>
      </c>
      <c r="G12" t="s">
        <v>46</v>
      </c>
      <c r="H12" t="s">
        <v>32</v>
      </c>
    </row>
    <row r="13" spans="1:8" ht="15.75" customHeight="1" x14ac:dyDescent="0.2">
      <c r="A13" s="7" t="s">
        <v>282</v>
      </c>
      <c r="B13" t="s">
        <v>33</v>
      </c>
      <c r="C13" s="3">
        <v>90</v>
      </c>
      <c r="D13" s="4">
        <v>1.034</v>
      </c>
      <c r="E13" s="1">
        <f t="shared" si="0"/>
        <v>34.000000000000028</v>
      </c>
      <c r="F13" s="5" t="s">
        <v>34</v>
      </c>
      <c r="G13" t="s">
        <v>35</v>
      </c>
      <c r="H13" t="s">
        <v>32</v>
      </c>
    </row>
    <row r="14" spans="1:8" ht="15.75" customHeight="1" x14ac:dyDescent="0.2">
      <c r="A14" s="7" t="s">
        <v>282</v>
      </c>
      <c r="B14" t="s">
        <v>41</v>
      </c>
      <c r="C14" s="3">
        <v>120</v>
      </c>
      <c r="D14" s="4">
        <v>1.034</v>
      </c>
      <c r="E14" s="1">
        <f t="shared" si="0"/>
        <v>34.000000000000028</v>
      </c>
      <c r="F14" s="5" t="s">
        <v>34</v>
      </c>
      <c r="G14" t="s">
        <v>42</v>
      </c>
      <c r="H14" t="s">
        <v>32</v>
      </c>
    </row>
    <row r="15" spans="1:8" ht="15.75" customHeight="1" x14ac:dyDescent="0.2">
      <c r="A15" s="7" t="s">
        <v>282</v>
      </c>
      <c r="B15" t="s">
        <v>14</v>
      </c>
      <c r="C15" s="3">
        <v>1.5</v>
      </c>
      <c r="D15" s="4">
        <v>1.0329999999999999</v>
      </c>
      <c r="E15" s="1">
        <f t="shared" si="0"/>
        <v>32.999999999999915</v>
      </c>
      <c r="F15" s="5" t="s">
        <v>47</v>
      </c>
      <c r="G15" t="s">
        <v>48</v>
      </c>
      <c r="H15">
        <v>1.0329999999999999</v>
      </c>
    </row>
    <row r="16" spans="1:8" ht="15.75" customHeight="1" x14ac:dyDescent="0.2">
      <c r="A16" s="7" t="s">
        <v>282</v>
      </c>
      <c r="B16" t="s">
        <v>8</v>
      </c>
      <c r="C16" s="3">
        <v>10</v>
      </c>
      <c r="D16" s="4">
        <v>1.034</v>
      </c>
      <c r="E16" s="1">
        <f t="shared" si="0"/>
        <v>34.000000000000028</v>
      </c>
      <c r="F16" s="5" t="s">
        <v>49</v>
      </c>
      <c r="G16" t="s">
        <v>43</v>
      </c>
      <c r="H16">
        <v>1.034</v>
      </c>
    </row>
    <row r="17" spans="1:8" ht="15.75" customHeight="1" x14ac:dyDescent="0.2">
      <c r="A17" s="7" t="s">
        <v>282</v>
      </c>
      <c r="B17" t="s">
        <v>6</v>
      </c>
      <c r="C17" s="3">
        <v>300</v>
      </c>
      <c r="D17" s="4">
        <v>1.0249999999999999</v>
      </c>
      <c r="E17" s="1">
        <f t="shared" si="0"/>
        <v>24.999999999999911</v>
      </c>
      <c r="F17" s="5" t="s">
        <v>55</v>
      </c>
      <c r="G17" t="s">
        <v>56</v>
      </c>
      <c r="H17">
        <v>1.0249999999999999</v>
      </c>
    </row>
    <row r="18" spans="1:8" ht="15.75" customHeight="1" x14ac:dyDescent="0.2">
      <c r="A18" s="7" t="s">
        <v>282</v>
      </c>
      <c r="B18" t="s">
        <v>57</v>
      </c>
      <c r="C18" s="3">
        <v>50</v>
      </c>
      <c r="D18" s="4">
        <v>1.0349999999999999</v>
      </c>
      <c r="E18" s="1">
        <f t="shared" si="0"/>
        <v>34.999999999999922</v>
      </c>
      <c r="F18" s="5" t="s">
        <v>58</v>
      </c>
      <c r="G18" t="s">
        <v>59</v>
      </c>
      <c r="H18">
        <v>1.0349999999999999</v>
      </c>
    </row>
    <row r="19" spans="1:8" ht="15.75" customHeight="1" x14ac:dyDescent="0.2">
      <c r="A19" s="7" t="s">
        <v>282</v>
      </c>
      <c r="B19" t="s">
        <v>60</v>
      </c>
      <c r="C19" s="3">
        <v>25</v>
      </c>
      <c r="D19" s="4">
        <v>1.034</v>
      </c>
      <c r="E19" s="1">
        <f t="shared" si="0"/>
        <v>34.000000000000028</v>
      </c>
      <c r="F19" s="5" t="s">
        <v>61</v>
      </c>
      <c r="G19" t="s">
        <v>62</v>
      </c>
      <c r="H19">
        <v>1.034</v>
      </c>
    </row>
    <row r="20" spans="1:8" ht="15.75" customHeight="1" x14ac:dyDescent="0.2">
      <c r="A20" s="7" t="s">
        <v>282</v>
      </c>
      <c r="B20" t="s">
        <v>63</v>
      </c>
      <c r="C20" s="3">
        <f>AVERAGE(3.5,4)</f>
        <v>3.75</v>
      </c>
      <c r="D20" s="4">
        <v>1.0349999999999999</v>
      </c>
      <c r="E20" s="1">
        <f t="shared" si="0"/>
        <v>34.999999999999922</v>
      </c>
      <c r="F20" s="5" t="s">
        <v>64</v>
      </c>
      <c r="G20" t="s">
        <v>65</v>
      </c>
      <c r="H20">
        <v>1.0349999999999999</v>
      </c>
    </row>
    <row r="21" spans="1:8" ht="15.75" customHeight="1" x14ac:dyDescent="0.2">
      <c r="A21" s="7" t="s">
        <v>282</v>
      </c>
      <c r="B21" t="s">
        <v>18</v>
      </c>
      <c r="C21" s="3">
        <v>2</v>
      </c>
      <c r="D21" s="4">
        <v>1.038</v>
      </c>
      <c r="E21" s="1">
        <f t="shared" si="0"/>
        <v>38.000000000000036</v>
      </c>
      <c r="F21" s="5" t="s">
        <v>66</v>
      </c>
      <c r="G21" t="s">
        <v>67</v>
      </c>
      <c r="H21">
        <v>1.038</v>
      </c>
    </row>
    <row r="22" spans="1:8" ht="15.75" customHeight="1" x14ac:dyDescent="0.2">
      <c r="A22" s="7" t="s">
        <v>282</v>
      </c>
      <c r="B22" t="s">
        <v>68</v>
      </c>
      <c r="C22" s="3">
        <v>2</v>
      </c>
      <c r="D22" s="4">
        <v>1.0369999999999999</v>
      </c>
      <c r="E22" s="1">
        <f t="shared" si="0"/>
        <v>36.999999999999922</v>
      </c>
      <c r="F22" s="5" t="s">
        <v>69</v>
      </c>
      <c r="G22" t="s">
        <v>67</v>
      </c>
      <c r="H22">
        <v>1.0369999999999999</v>
      </c>
    </row>
    <row r="23" spans="1:8" ht="15.75" customHeight="1" x14ac:dyDescent="0.2">
      <c r="A23" s="7" t="s">
        <v>283</v>
      </c>
      <c r="B23" t="s">
        <v>70</v>
      </c>
      <c r="C23" s="3">
        <f>AVERAGE(20,26)</f>
        <v>23</v>
      </c>
      <c r="D23" s="4">
        <v>1.036</v>
      </c>
      <c r="E23" s="1">
        <f t="shared" si="0"/>
        <v>36.000000000000028</v>
      </c>
      <c r="F23" s="5" t="s">
        <v>71</v>
      </c>
      <c r="G23" t="s">
        <v>72</v>
      </c>
      <c r="H23">
        <v>1.036</v>
      </c>
    </row>
    <row r="24" spans="1:8" ht="15.75" customHeight="1" x14ac:dyDescent="0.2">
      <c r="A24" s="7" t="s">
        <v>283</v>
      </c>
      <c r="B24" t="s">
        <v>73</v>
      </c>
      <c r="C24" s="3">
        <f>AVERAGE(2.7,3.8)</f>
        <v>3.25</v>
      </c>
      <c r="D24" s="4">
        <v>1.038</v>
      </c>
      <c r="E24" s="1">
        <f t="shared" si="0"/>
        <v>38.000000000000036</v>
      </c>
      <c r="F24" s="5" t="s">
        <v>74</v>
      </c>
      <c r="G24" t="s">
        <v>75</v>
      </c>
      <c r="H24">
        <v>1.038</v>
      </c>
    </row>
    <row r="25" spans="1:8" ht="15.75" customHeight="1" x14ac:dyDescent="0.2">
      <c r="A25" s="7" t="s">
        <v>283</v>
      </c>
      <c r="B25" t="s">
        <v>76</v>
      </c>
      <c r="C25" s="3">
        <v>24</v>
      </c>
      <c r="D25" s="4">
        <v>1.0349999999999999</v>
      </c>
      <c r="E25" s="1">
        <f t="shared" si="0"/>
        <v>34.999999999999922</v>
      </c>
      <c r="F25" s="5" t="s">
        <v>77</v>
      </c>
      <c r="G25" t="s">
        <v>78</v>
      </c>
      <c r="H25">
        <v>1.0349999999999999</v>
      </c>
    </row>
    <row r="26" spans="1:8" ht="15.75" customHeight="1" x14ac:dyDescent="0.2">
      <c r="A26" s="7" t="s">
        <v>283</v>
      </c>
      <c r="B26" t="s">
        <v>79</v>
      </c>
      <c r="C26" s="3">
        <f>AVERAGE(6,9)</f>
        <v>7.5</v>
      </c>
      <c r="D26" s="4">
        <v>1.03</v>
      </c>
      <c r="E26" s="1">
        <f t="shared" si="0"/>
        <v>30.000000000000028</v>
      </c>
      <c r="F26" s="5" t="s">
        <v>80</v>
      </c>
      <c r="G26" t="s">
        <v>81</v>
      </c>
      <c r="H26">
        <v>1.03</v>
      </c>
    </row>
    <row r="27" spans="1:8" ht="15.75" customHeight="1" x14ac:dyDescent="0.2">
      <c r="A27" s="7" t="s">
        <v>283</v>
      </c>
      <c r="B27" t="s">
        <v>82</v>
      </c>
      <c r="C27" s="3">
        <v>56</v>
      </c>
      <c r="D27" s="4">
        <v>1.0329999999999999</v>
      </c>
      <c r="E27" s="1">
        <f t="shared" si="0"/>
        <v>32.999999999999915</v>
      </c>
      <c r="F27" s="5" t="s">
        <v>83</v>
      </c>
      <c r="G27" t="s">
        <v>84</v>
      </c>
      <c r="H27">
        <v>1.0329999999999999</v>
      </c>
    </row>
    <row r="28" spans="1:8" ht="15.75" customHeight="1" x14ac:dyDescent="0.2">
      <c r="A28" s="7" t="s">
        <v>283</v>
      </c>
      <c r="B28" t="s">
        <v>85</v>
      </c>
      <c r="C28" s="3">
        <v>21</v>
      </c>
      <c r="D28" s="4">
        <v>1.034</v>
      </c>
      <c r="E28" s="1">
        <f t="shared" si="0"/>
        <v>34.000000000000028</v>
      </c>
      <c r="F28" s="5" t="s">
        <v>86</v>
      </c>
      <c r="G28" t="s">
        <v>87</v>
      </c>
      <c r="H28">
        <v>1.034</v>
      </c>
    </row>
    <row r="29" spans="1:8" ht="15.75" customHeight="1" x14ac:dyDescent="0.2">
      <c r="A29" s="7" t="s">
        <v>283</v>
      </c>
      <c r="B29" t="s">
        <v>9</v>
      </c>
      <c r="C29" s="3">
        <v>340</v>
      </c>
      <c r="D29" s="4">
        <v>1.03</v>
      </c>
      <c r="E29" s="1">
        <f t="shared" si="0"/>
        <v>30.000000000000028</v>
      </c>
      <c r="F29" s="5" t="s">
        <v>88</v>
      </c>
      <c r="G29" t="s">
        <v>89</v>
      </c>
      <c r="H29">
        <v>1.03</v>
      </c>
    </row>
    <row r="30" spans="1:8" ht="15.75" customHeight="1" x14ac:dyDescent="0.2">
      <c r="A30" s="7" t="s">
        <v>283</v>
      </c>
      <c r="B30" t="s">
        <v>90</v>
      </c>
      <c r="C30" s="3">
        <v>550</v>
      </c>
      <c r="D30" s="4">
        <v>1.03</v>
      </c>
      <c r="E30" s="1">
        <f t="shared" si="0"/>
        <v>30.000000000000028</v>
      </c>
      <c r="F30" s="5" t="s">
        <v>91</v>
      </c>
      <c r="G30" t="s">
        <v>92</v>
      </c>
      <c r="H30">
        <v>1.03</v>
      </c>
    </row>
    <row r="31" spans="1:8" ht="15.75" customHeight="1" x14ac:dyDescent="0.2">
      <c r="A31" s="7" t="s">
        <v>283</v>
      </c>
      <c r="B31" t="s">
        <v>93</v>
      </c>
      <c r="C31" s="3">
        <v>1.6</v>
      </c>
      <c r="D31" s="4">
        <v>1.038</v>
      </c>
      <c r="E31" s="1">
        <f t="shared" si="0"/>
        <v>38.000000000000036</v>
      </c>
      <c r="F31" s="5" t="s">
        <v>94</v>
      </c>
      <c r="G31" t="s">
        <v>95</v>
      </c>
      <c r="H31">
        <v>1.038</v>
      </c>
    </row>
    <row r="32" spans="1:8" ht="15.75" customHeight="1" x14ac:dyDescent="0.2">
      <c r="A32" s="7" t="s">
        <v>283</v>
      </c>
      <c r="B32" t="s">
        <v>96</v>
      </c>
      <c r="C32" s="3">
        <v>1.5</v>
      </c>
      <c r="D32" s="4">
        <v>1.0369999999999999</v>
      </c>
      <c r="E32" s="1">
        <f t="shared" si="0"/>
        <v>36.999999999999922</v>
      </c>
      <c r="F32" s="5" t="s">
        <v>97</v>
      </c>
      <c r="G32" t="s">
        <v>48</v>
      </c>
      <c r="H32">
        <v>1.0369999999999999</v>
      </c>
    </row>
    <row r="33" spans="1:8" ht="15.75" customHeight="1" x14ac:dyDescent="0.2">
      <c r="A33" s="7" t="s">
        <v>283</v>
      </c>
      <c r="B33" t="s">
        <v>98</v>
      </c>
      <c r="C33" s="3">
        <v>12</v>
      </c>
      <c r="D33" s="4">
        <v>1.036</v>
      </c>
      <c r="E33" s="1">
        <f t="shared" si="0"/>
        <v>36.000000000000028</v>
      </c>
      <c r="F33" s="5" t="s">
        <v>99</v>
      </c>
      <c r="G33" t="s">
        <v>100</v>
      </c>
      <c r="H33">
        <v>1.036</v>
      </c>
    </row>
    <row r="34" spans="1:8" ht="15.75" customHeight="1" x14ac:dyDescent="0.2">
      <c r="A34" s="7" t="s">
        <v>283</v>
      </c>
      <c r="B34" t="s">
        <v>101</v>
      </c>
      <c r="C34" s="3">
        <v>175</v>
      </c>
      <c r="D34" s="4">
        <v>1.03</v>
      </c>
      <c r="E34" s="1">
        <f t="shared" ref="E34:E65" si="1">(D34-1)*1000</f>
        <v>30.000000000000028</v>
      </c>
      <c r="F34" s="5" t="s">
        <v>102</v>
      </c>
      <c r="G34" t="s">
        <v>103</v>
      </c>
      <c r="H34">
        <v>1.03</v>
      </c>
    </row>
    <row r="35" spans="1:8" ht="15.75" customHeight="1" x14ac:dyDescent="0.2">
      <c r="A35" s="7" t="s">
        <v>284</v>
      </c>
      <c r="B35" t="s">
        <v>104</v>
      </c>
      <c r="C35" s="3">
        <v>35</v>
      </c>
      <c r="D35" s="4">
        <v>1.032</v>
      </c>
      <c r="E35" s="1">
        <f t="shared" si="1"/>
        <v>32.000000000000028</v>
      </c>
      <c r="F35" s="5" t="s">
        <v>105</v>
      </c>
      <c r="G35" t="s">
        <v>106</v>
      </c>
      <c r="H35">
        <v>1.032</v>
      </c>
    </row>
    <row r="36" spans="1:8" ht="15.75" customHeight="1" x14ac:dyDescent="0.2">
      <c r="A36" s="7" t="s">
        <v>284</v>
      </c>
      <c r="B36" t="s">
        <v>104</v>
      </c>
      <c r="C36" s="3">
        <v>65</v>
      </c>
      <c r="D36" s="4">
        <v>1.032</v>
      </c>
      <c r="E36" s="1">
        <f t="shared" si="1"/>
        <v>32.000000000000028</v>
      </c>
      <c r="F36" s="5" t="s">
        <v>107</v>
      </c>
      <c r="G36" t="s">
        <v>108</v>
      </c>
      <c r="H36">
        <v>1.032</v>
      </c>
    </row>
    <row r="37" spans="1:8" ht="15.75" customHeight="1" x14ac:dyDescent="0.2">
      <c r="A37" s="7" t="s">
        <v>284</v>
      </c>
      <c r="B37" t="s">
        <v>24</v>
      </c>
      <c r="C37" s="3">
        <v>550</v>
      </c>
      <c r="D37" s="4">
        <v>1.026</v>
      </c>
      <c r="E37" s="1">
        <f t="shared" si="1"/>
        <v>26.000000000000021</v>
      </c>
      <c r="F37" s="5" t="s">
        <v>109</v>
      </c>
      <c r="G37" t="s">
        <v>92</v>
      </c>
      <c r="H37">
        <v>1.026</v>
      </c>
    </row>
    <row r="38" spans="1:8" ht="15.75" customHeight="1" x14ac:dyDescent="0.2">
      <c r="A38" s="7" t="s">
        <v>284</v>
      </c>
      <c r="B38" t="s">
        <v>110</v>
      </c>
      <c r="C38" s="3">
        <v>65</v>
      </c>
      <c r="D38" s="4">
        <v>1.032</v>
      </c>
      <c r="E38" s="1">
        <f t="shared" si="1"/>
        <v>32.000000000000028</v>
      </c>
      <c r="F38" s="5" t="s">
        <v>107</v>
      </c>
      <c r="G38" t="s">
        <v>108</v>
      </c>
      <c r="H38">
        <v>1.032</v>
      </c>
    </row>
    <row r="39" spans="1:8" ht="15.75" customHeight="1" x14ac:dyDescent="0.2">
      <c r="A39" s="7" t="s">
        <v>284</v>
      </c>
      <c r="B39" t="s">
        <v>111</v>
      </c>
      <c r="C39" s="3">
        <v>12</v>
      </c>
      <c r="D39" s="4">
        <v>1.0329999999999999</v>
      </c>
      <c r="E39" s="1">
        <f t="shared" si="1"/>
        <v>32.999999999999915</v>
      </c>
      <c r="F39" s="5" t="s">
        <v>112</v>
      </c>
      <c r="G39" t="s">
        <v>100</v>
      </c>
      <c r="H39">
        <v>1.0329999999999999</v>
      </c>
    </row>
    <row r="40" spans="1:8" ht="15.75" customHeight="1" x14ac:dyDescent="0.2">
      <c r="A40" s="7" t="s">
        <v>284</v>
      </c>
      <c r="B40" t="s">
        <v>113</v>
      </c>
      <c r="C40" s="3">
        <v>34</v>
      </c>
      <c r="D40" s="4" t="s">
        <v>114</v>
      </c>
      <c r="E40" s="1" t="e">
        <f t="shared" si="1"/>
        <v>#VALUE!</v>
      </c>
      <c r="F40" s="5" t="s">
        <v>115</v>
      </c>
      <c r="G40" t="s">
        <v>116</v>
      </c>
      <c r="H40" t="s">
        <v>114</v>
      </c>
    </row>
    <row r="41" spans="1:8" ht="15.75" customHeight="1" x14ac:dyDescent="0.2">
      <c r="A41" s="7" t="s">
        <v>284</v>
      </c>
      <c r="B41" t="s">
        <v>9</v>
      </c>
      <c r="C41" s="3">
        <v>435</v>
      </c>
      <c r="D41" s="4">
        <v>1.034</v>
      </c>
      <c r="E41" s="1">
        <f t="shared" si="1"/>
        <v>34.000000000000028</v>
      </c>
      <c r="F41" s="5" t="s">
        <v>117</v>
      </c>
      <c r="G41" t="s">
        <v>118</v>
      </c>
      <c r="H41">
        <v>1.034</v>
      </c>
    </row>
    <row r="42" spans="1:8" ht="15.75" customHeight="1" x14ac:dyDescent="0.2">
      <c r="A42" s="7" t="s">
        <v>284</v>
      </c>
      <c r="B42" t="s">
        <v>119</v>
      </c>
      <c r="C42" s="3">
        <v>57</v>
      </c>
      <c r="D42" s="4">
        <v>1.034</v>
      </c>
      <c r="E42" s="1">
        <f t="shared" si="1"/>
        <v>34.000000000000028</v>
      </c>
      <c r="F42" s="5" t="s">
        <v>120</v>
      </c>
      <c r="G42" t="s">
        <v>121</v>
      </c>
      <c r="H42" t="s">
        <v>32</v>
      </c>
    </row>
    <row r="43" spans="1:8" ht="15.75" customHeight="1" x14ac:dyDescent="0.2">
      <c r="A43" s="7" t="s">
        <v>284</v>
      </c>
      <c r="B43" t="s">
        <v>122</v>
      </c>
      <c r="C43" s="3">
        <f>AVERAGE(145,188)</f>
        <v>166.5</v>
      </c>
      <c r="D43" s="4">
        <v>1.034</v>
      </c>
      <c r="E43" s="1">
        <f t="shared" si="1"/>
        <v>34.000000000000028</v>
      </c>
      <c r="F43" s="5" t="s">
        <v>123</v>
      </c>
      <c r="G43" t="s">
        <v>124</v>
      </c>
      <c r="H43" t="s">
        <v>32</v>
      </c>
    </row>
    <row r="44" spans="1:8" ht="15.75" customHeight="1" x14ac:dyDescent="0.2">
      <c r="A44" s="7" t="s">
        <v>284</v>
      </c>
      <c r="B44" t="s">
        <v>125</v>
      </c>
      <c r="C44" s="3">
        <v>1.6</v>
      </c>
      <c r="D44" s="4">
        <v>1.038</v>
      </c>
      <c r="E44" s="1">
        <f t="shared" si="1"/>
        <v>38.000000000000036</v>
      </c>
      <c r="F44" s="5" t="s">
        <v>126</v>
      </c>
      <c r="G44" t="s">
        <v>127</v>
      </c>
      <c r="H44">
        <v>1.038</v>
      </c>
    </row>
    <row r="45" spans="1:8" ht="15.75" customHeight="1" x14ac:dyDescent="0.2">
      <c r="A45" s="7" t="s">
        <v>284</v>
      </c>
      <c r="B45" t="s">
        <v>128</v>
      </c>
      <c r="C45" s="3">
        <v>3</v>
      </c>
      <c r="D45" s="4">
        <v>1.038</v>
      </c>
      <c r="E45" s="1">
        <f t="shared" si="1"/>
        <v>38.000000000000036</v>
      </c>
      <c r="F45" s="5" t="s">
        <v>129</v>
      </c>
      <c r="G45" t="s">
        <v>130</v>
      </c>
      <c r="H45">
        <v>1.038</v>
      </c>
    </row>
    <row r="46" spans="1:8" ht="15.75" customHeight="1" x14ac:dyDescent="0.2">
      <c r="A46" s="7" t="s">
        <v>284</v>
      </c>
      <c r="B46" t="s">
        <v>131</v>
      </c>
      <c r="C46" s="3">
        <v>2.5</v>
      </c>
      <c r="D46" s="4">
        <v>1.0369999999999999</v>
      </c>
      <c r="E46" s="1">
        <f t="shared" si="1"/>
        <v>36.999999999999922</v>
      </c>
      <c r="F46" s="5" t="s">
        <v>132</v>
      </c>
      <c r="G46" t="s">
        <v>133</v>
      </c>
      <c r="H46">
        <v>1.0369999999999999</v>
      </c>
    </row>
    <row r="47" spans="1:8" ht="15.75" customHeight="1" x14ac:dyDescent="0.2">
      <c r="A47" s="7" t="s">
        <v>284</v>
      </c>
      <c r="B47" t="s">
        <v>134</v>
      </c>
      <c r="C47" s="3">
        <v>4</v>
      </c>
      <c r="D47" s="4">
        <v>1.034</v>
      </c>
      <c r="E47" s="1">
        <f t="shared" si="1"/>
        <v>34.000000000000028</v>
      </c>
      <c r="F47" s="5" t="s">
        <v>135</v>
      </c>
      <c r="G47" t="s">
        <v>136</v>
      </c>
      <c r="H47">
        <v>1.034</v>
      </c>
    </row>
    <row r="48" spans="1:8" ht="15.75" customHeight="1" x14ac:dyDescent="0.2">
      <c r="A48" s="7" t="s">
        <v>284</v>
      </c>
      <c r="B48" t="s">
        <v>137</v>
      </c>
      <c r="C48" s="3">
        <v>2.2000000000000002</v>
      </c>
      <c r="D48" s="4">
        <v>1.038</v>
      </c>
      <c r="E48" s="1">
        <f t="shared" si="1"/>
        <v>38.000000000000036</v>
      </c>
      <c r="F48" s="5" t="s">
        <v>138</v>
      </c>
      <c r="G48" t="s">
        <v>139</v>
      </c>
      <c r="H48">
        <v>1.038</v>
      </c>
    </row>
    <row r="49" spans="1:8" ht="15.75" customHeight="1" x14ac:dyDescent="0.2">
      <c r="A49" s="7" t="s">
        <v>284</v>
      </c>
      <c r="B49" t="s">
        <v>140</v>
      </c>
      <c r="C49" s="3">
        <f>AVERAGE(180,250)</f>
        <v>215</v>
      </c>
      <c r="D49" s="4">
        <v>1.034</v>
      </c>
      <c r="E49" s="1">
        <f t="shared" si="1"/>
        <v>34.000000000000028</v>
      </c>
      <c r="F49" s="5" t="s">
        <v>141</v>
      </c>
      <c r="G49" t="s">
        <v>142</v>
      </c>
      <c r="H49">
        <v>1.034</v>
      </c>
    </row>
    <row r="50" spans="1:8" ht="15.75" customHeight="1" x14ac:dyDescent="0.2">
      <c r="A50" s="7" t="s">
        <v>284</v>
      </c>
      <c r="B50" t="s">
        <v>143</v>
      </c>
      <c r="C50" s="3">
        <v>2.8</v>
      </c>
      <c r="D50" s="4">
        <v>1.034</v>
      </c>
      <c r="E50" s="1">
        <f t="shared" si="1"/>
        <v>34.000000000000028</v>
      </c>
      <c r="F50" s="5" t="s">
        <v>144</v>
      </c>
      <c r="G50" t="s">
        <v>145</v>
      </c>
      <c r="H50">
        <v>1.034</v>
      </c>
    </row>
    <row r="51" spans="1:8" ht="15.75" customHeight="1" x14ac:dyDescent="0.2">
      <c r="A51" s="7" t="s">
        <v>284</v>
      </c>
      <c r="B51" t="s">
        <v>6</v>
      </c>
      <c r="C51" s="3">
        <v>500</v>
      </c>
      <c r="D51" s="4">
        <v>1.0249999999999999</v>
      </c>
      <c r="E51" s="1">
        <f t="shared" si="1"/>
        <v>24.999999999999911</v>
      </c>
      <c r="F51" s="5" t="s">
        <v>146</v>
      </c>
      <c r="G51" t="s">
        <v>26</v>
      </c>
      <c r="H51">
        <v>1.0249999999999999</v>
      </c>
    </row>
    <row r="52" spans="1:8" ht="15.75" customHeight="1" x14ac:dyDescent="0.2">
      <c r="A52" s="7" t="s">
        <v>284</v>
      </c>
      <c r="B52" t="s">
        <v>147</v>
      </c>
      <c r="C52" s="3">
        <v>25</v>
      </c>
      <c r="D52" s="4">
        <v>1.038</v>
      </c>
      <c r="E52" s="1">
        <f t="shared" si="1"/>
        <v>38.000000000000036</v>
      </c>
      <c r="F52" s="5" t="s">
        <v>148</v>
      </c>
      <c r="G52" t="s">
        <v>62</v>
      </c>
      <c r="H52">
        <v>1.038</v>
      </c>
    </row>
    <row r="53" spans="1:8" ht="15.75" customHeight="1" x14ac:dyDescent="0.2">
      <c r="A53" s="7" t="s">
        <v>284</v>
      </c>
      <c r="B53" t="s">
        <v>4</v>
      </c>
      <c r="C53" s="3">
        <v>1.3</v>
      </c>
      <c r="D53" s="4">
        <v>1.036</v>
      </c>
      <c r="E53" s="1">
        <f t="shared" si="1"/>
        <v>36.000000000000028</v>
      </c>
      <c r="F53" s="5" t="s">
        <v>149</v>
      </c>
      <c r="G53" t="s">
        <v>150</v>
      </c>
      <c r="H53">
        <v>1.036</v>
      </c>
    </row>
    <row r="54" spans="1:8" ht="15.75" customHeight="1" x14ac:dyDescent="0.2">
      <c r="A54" s="7" t="s">
        <v>284</v>
      </c>
      <c r="B54" t="s">
        <v>18</v>
      </c>
      <c r="C54" s="3">
        <v>2</v>
      </c>
      <c r="D54" s="4">
        <v>1.038</v>
      </c>
      <c r="E54" s="1">
        <f t="shared" si="1"/>
        <v>38.000000000000036</v>
      </c>
      <c r="F54" s="5" t="s">
        <v>151</v>
      </c>
      <c r="G54" t="s">
        <v>67</v>
      </c>
      <c r="H54">
        <v>1.038</v>
      </c>
    </row>
    <row r="55" spans="1:8" ht="15.75" customHeight="1" x14ac:dyDescent="0.2">
      <c r="A55" s="7" t="s">
        <v>285</v>
      </c>
      <c r="B55" t="s">
        <v>152</v>
      </c>
      <c r="C55" s="3">
        <f>AVERAGE(1.7,2.8)</f>
        <v>2.25</v>
      </c>
      <c r="D55" s="4">
        <v>1.0329999999999999</v>
      </c>
      <c r="E55" s="1">
        <f t="shared" si="1"/>
        <v>32.999999999999915</v>
      </c>
      <c r="F55" s="5" t="s">
        <v>153</v>
      </c>
      <c r="G55" t="s">
        <v>154</v>
      </c>
      <c r="H55">
        <v>1.0329999999999999</v>
      </c>
    </row>
    <row r="56" spans="1:8" ht="15.75" customHeight="1" x14ac:dyDescent="0.2">
      <c r="A56" s="7" t="s">
        <v>285</v>
      </c>
      <c r="B56" t="s">
        <v>155</v>
      </c>
      <c r="C56" s="3">
        <f>AVERAGE(38,53)</f>
        <v>45.5</v>
      </c>
      <c r="D56" s="4">
        <v>1.0349999999999999</v>
      </c>
      <c r="E56" s="1">
        <f t="shared" si="1"/>
        <v>34.999999999999922</v>
      </c>
      <c r="F56" s="5" t="s">
        <v>156</v>
      </c>
      <c r="G56" t="s">
        <v>157</v>
      </c>
      <c r="H56">
        <v>1.0349999999999999</v>
      </c>
    </row>
    <row r="57" spans="1:8" ht="15.75" customHeight="1" x14ac:dyDescent="0.2">
      <c r="A57" s="7" t="s">
        <v>285</v>
      </c>
      <c r="B57" t="s">
        <v>158</v>
      </c>
      <c r="C57" s="3">
        <f>AVERAGE(23,31)</f>
        <v>27</v>
      </c>
      <c r="D57" s="4">
        <v>1.0329999999999999</v>
      </c>
      <c r="E57" s="1">
        <f t="shared" si="1"/>
        <v>32.999999999999915</v>
      </c>
      <c r="F57" s="5" t="s">
        <v>159</v>
      </c>
      <c r="G57" t="s">
        <v>160</v>
      </c>
      <c r="H57">
        <v>1.0329999999999999</v>
      </c>
    </row>
    <row r="58" spans="1:8" ht="15.75" customHeight="1" x14ac:dyDescent="0.2">
      <c r="A58" s="7" t="s">
        <v>285</v>
      </c>
      <c r="B58" t="s">
        <v>13</v>
      </c>
      <c r="C58" s="3">
        <f>AVERAGE(130,170)</f>
        <v>150</v>
      </c>
      <c r="D58" s="4">
        <v>1.034</v>
      </c>
      <c r="E58" s="1">
        <f t="shared" si="1"/>
        <v>34.000000000000028</v>
      </c>
      <c r="F58" s="5" t="s">
        <v>161</v>
      </c>
      <c r="G58" t="s">
        <v>162</v>
      </c>
      <c r="H58">
        <v>1.034</v>
      </c>
    </row>
    <row r="59" spans="1:8" ht="15.75" customHeight="1" x14ac:dyDescent="0.2">
      <c r="A59" s="7" t="s">
        <v>285</v>
      </c>
      <c r="B59" s="6" t="s">
        <v>286</v>
      </c>
      <c r="C59" s="3">
        <f>AVERAGE(300,340)</f>
        <v>320</v>
      </c>
      <c r="D59" s="4">
        <v>1.038</v>
      </c>
      <c r="E59" s="1">
        <f t="shared" si="1"/>
        <v>38.000000000000036</v>
      </c>
      <c r="F59" s="5" t="s">
        <v>163</v>
      </c>
      <c r="G59" t="s">
        <v>164</v>
      </c>
      <c r="H59">
        <v>1.038</v>
      </c>
    </row>
    <row r="60" spans="1:8" ht="15.75" customHeight="1" x14ac:dyDescent="0.2">
      <c r="A60" s="7" t="s">
        <v>285</v>
      </c>
      <c r="B60" s="6" t="s">
        <v>287</v>
      </c>
      <c r="C60" s="3">
        <f>AVERAGE(375,450)</f>
        <v>412.5</v>
      </c>
      <c r="D60" s="4">
        <v>1.038</v>
      </c>
      <c r="E60" s="1">
        <f t="shared" si="1"/>
        <v>38.000000000000036</v>
      </c>
      <c r="F60" s="5" t="s">
        <v>165</v>
      </c>
      <c r="G60" t="s">
        <v>166</v>
      </c>
      <c r="H60">
        <v>1.038</v>
      </c>
    </row>
    <row r="61" spans="1:8" ht="15.75" customHeight="1" x14ac:dyDescent="0.2">
      <c r="A61" s="7" t="s">
        <v>285</v>
      </c>
      <c r="B61" s="6" t="s">
        <v>288</v>
      </c>
      <c r="C61" s="3">
        <f>AVERAGE(490,560)</f>
        <v>525</v>
      </c>
      <c r="D61" s="4">
        <v>1.038</v>
      </c>
      <c r="E61" s="1">
        <f t="shared" si="1"/>
        <v>38.000000000000036</v>
      </c>
      <c r="F61" s="5"/>
      <c r="G61" t="s">
        <v>167</v>
      </c>
      <c r="H61">
        <v>1.038</v>
      </c>
    </row>
    <row r="62" spans="1:8" ht="15.75" customHeight="1" x14ac:dyDescent="0.2">
      <c r="A62" s="7" t="s">
        <v>285</v>
      </c>
      <c r="B62" s="6" t="s">
        <v>289</v>
      </c>
      <c r="C62" s="3">
        <f>AVERAGE(1.3,2.3)</f>
        <v>1.7999999999999998</v>
      </c>
      <c r="D62" s="4">
        <v>1.0329999999999999</v>
      </c>
      <c r="E62" s="1">
        <f t="shared" si="1"/>
        <v>32.999999999999915</v>
      </c>
      <c r="F62" s="5" t="s">
        <v>168</v>
      </c>
      <c r="G62" t="s">
        <v>169</v>
      </c>
      <c r="H62">
        <v>1.0329999999999999</v>
      </c>
    </row>
    <row r="63" spans="1:8" ht="15.75" customHeight="1" x14ac:dyDescent="0.2">
      <c r="A63" s="7" t="s">
        <v>285</v>
      </c>
      <c r="B63" s="6" t="s">
        <v>290</v>
      </c>
      <c r="C63" s="3">
        <f>AVERAGE(8,12)</f>
        <v>10</v>
      </c>
      <c r="D63" s="4">
        <v>1.034</v>
      </c>
      <c r="E63" s="1">
        <f t="shared" si="1"/>
        <v>34.000000000000028</v>
      </c>
      <c r="F63" s="5" t="s">
        <v>170</v>
      </c>
      <c r="G63" t="s">
        <v>171</v>
      </c>
      <c r="H63" t="s">
        <v>32</v>
      </c>
    </row>
    <row r="64" spans="1:8" ht="15.75" customHeight="1" x14ac:dyDescent="0.2">
      <c r="A64" s="7" t="s">
        <v>285</v>
      </c>
      <c r="B64" s="6" t="s">
        <v>291</v>
      </c>
      <c r="C64" s="3">
        <f>AVERAGE(30,38)</f>
        <v>34</v>
      </c>
      <c r="D64" s="4">
        <v>1.034</v>
      </c>
      <c r="E64" s="1">
        <f t="shared" si="1"/>
        <v>34.000000000000028</v>
      </c>
      <c r="F64" s="5" t="s">
        <v>172</v>
      </c>
      <c r="G64" t="s">
        <v>173</v>
      </c>
      <c r="H64" t="s">
        <v>32</v>
      </c>
    </row>
    <row r="65" spans="1:8" ht="15.75" customHeight="1" x14ac:dyDescent="0.2">
      <c r="A65" s="7" t="s">
        <v>285</v>
      </c>
      <c r="B65" s="6" t="s">
        <v>292</v>
      </c>
      <c r="C65" s="3">
        <f>AVERAGE(42,50)</f>
        <v>46</v>
      </c>
      <c r="D65" s="4">
        <v>1.034</v>
      </c>
      <c r="E65" s="1">
        <f t="shared" si="1"/>
        <v>34.000000000000028</v>
      </c>
      <c r="F65" s="5"/>
      <c r="G65" t="s">
        <v>174</v>
      </c>
      <c r="H65" t="s">
        <v>32</v>
      </c>
    </row>
    <row r="66" spans="1:8" ht="15.75" customHeight="1" x14ac:dyDescent="0.2">
      <c r="A66" s="7" t="s">
        <v>285</v>
      </c>
      <c r="B66" s="6" t="s">
        <v>293</v>
      </c>
      <c r="C66" s="3">
        <f>AVERAGE(53,60)</f>
        <v>56.5</v>
      </c>
      <c r="D66" s="4">
        <v>1.034</v>
      </c>
      <c r="E66" s="1">
        <f t="shared" ref="E66:E97" si="2">(D66-1)*1000</f>
        <v>34.000000000000028</v>
      </c>
      <c r="F66" s="5" t="s">
        <v>175</v>
      </c>
      <c r="G66" t="s">
        <v>176</v>
      </c>
      <c r="H66" t="s">
        <v>32</v>
      </c>
    </row>
    <row r="67" spans="1:8" ht="15.75" customHeight="1" x14ac:dyDescent="0.2">
      <c r="A67" s="7" t="s">
        <v>285</v>
      </c>
      <c r="B67" s="6" t="s">
        <v>294</v>
      </c>
      <c r="C67" s="3">
        <f>AVERAGE(15,20)</f>
        <v>17.5</v>
      </c>
      <c r="D67" s="4">
        <v>1.0329999999999999</v>
      </c>
      <c r="E67" s="1">
        <f t="shared" si="2"/>
        <v>32.999999999999915</v>
      </c>
      <c r="F67" s="5" t="s">
        <v>177</v>
      </c>
      <c r="G67" t="s">
        <v>178</v>
      </c>
      <c r="H67">
        <v>1.0329999999999999</v>
      </c>
    </row>
    <row r="68" spans="1:8" ht="15.75" customHeight="1" x14ac:dyDescent="0.2">
      <c r="A68" s="7" t="s">
        <v>285</v>
      </c>
      <c r="B68" t="s">
        <v>179</v>
      </c>
      <c r="C68" s="3">
        <f>AVERAGE(190,300)</f>
        <v>245</v>
      </c>
      <c r="D68" s="4">
        <v>1.03</v>
      </c>
      <c r="E68" s="1">
        <f t="shared" si="2"/>
        <v>30.000000000000028</v>
      </c>
      <c r="F68" s="5" t="s">
        <v>180</v>
      </c>
      <c r="G68" t="s">
        <v>181</v>
      </c>
      <c r="H68">
        <v>1.03</v>
      </c>
    </row>
    <row r="69" spans="1:8" ht="15.75" customHeight="1" x14ac:dyDescent="0.2">
      <c r="A69" s="7" t="s">
        <v>285</v>
      </c>
      <c r="B69" t="s">
        <v>182</v>
      </c>
      <c r="C69" s="3">
        <f>AVERAGE(375,450)</f>
        <v>412.5</v>
      </c>
      <c r="D69" s="4">
        <v>1.038</v>
      </c>
      <c r="E69" s="1">
        <f t="shared" si="2"/>
        <v>38.000000000000036</v>
      </c>
      <c r="F69" s="5" t="s">
        <v>183</v>
      </c>
      <c r="G69" t="s">
        <v>166</v>
      </c>
      <c r="H69">
        <v>1.038</v>
      </c>
    </row>
    <row r="70" spans="1:8" ht="15.75" customHeight="1" x14ac:dyDescent="0.2">
      <c r="A70" s="7" t="s">
        <v>285</v>
      </c>
      <c r="B70" t="s">
        <v>184</v>
      </c>
      <c r="C70" s="3">
        <v>9</v>
      </c>
      <c r="D70" s="4">
        <v>1.034</v>
      </c>
      <c r="E70" s="1">
        <f t="shared" si="2"/>
        <v>34.000000000000028</v>
      </c>
      <c r="F70" s="5" t="s">
        <v>185</v>
      </c>
      <c r="G70" t="s">
        <v>186</v>
      </c>
      <c r="H70">
        <v>1.034</v>
      </c>
    </row>
    <row r="71" spans="1:8" ht="15.75" customHeight="1" x14ac:dyDescent="0.2">
      <c r="A71" s="7" t="s">
        <v>285</v>
      </c>
      <c r="B71" t="s">
        <v>187</v>
      </c>
      <c r="C71" s="3">
        <v>4.5</v>
      </c>
      <c r="D71" s="4">
        <v>1.034</v>
      </c>
      <c r="E71" s="1">
        <f t="shared" si="2"/>
        <v>34.000000000000028</v>
      </c>
      <c r="F71" s="5" t="s">
        <v>188</v>
      </c>
      <c r="G71" t="s">
        <v>189</v>
      </c>
      <c r="H71">
        <v>1.034</v>
      </c>
    </row>
    <row r="72" spans="1:8" ht="15.75" customHeight="1" x14ac:dyDescent="0.2">
      <c r="A72" s="7" t="s">
        <v>285</v>
      </c>
      <c r="B72" t="s">
        <v>190</v>
      </c>
      <c r="C72" s="3">
        <v>5.5</v>
      </c>
      <c r="D72" s="4">
        <v>1.034</v>
      </c>
      <c r="E72" s="1">
        <f t="shared" si="2"/>
        <v>34.000000000000028</v>
      </c>
      <c r="F72" s="5" t="s">
        <v>191</v>
      </c>
      <c r="G72" t="s">
        <v>192</v>
      </c>
      <c r="H72">
        <v>1.034</v>
      </c>
    </row>
    <row r="73" spans="1:8" ht="15.75" customHeight="1" x14ac:dyDescent="0.2">
      <c r="A73" s="7" t="s">
        <v>285</v>
      </c>
      <c r="B73" t="s">
        <v>15</v>
      </c>
      <c r="C73" s="3">
        <f>AVERAGE(23,31)</f>
        <v>27</v>
      </c>
      <c r="D73" s="4">
        <v>1.0329999999999999</v>
      </c>
      <c r="E73" s="1">
        <f t="shared" si="2"/>
        <v>32.999999999999915</v>
      </c>
      <c r="F73" s="5" t="s">
        <v>193</v>
      </c>
      <c r="G73" t="s">
        <v>160</v>
      </c>
      <c r="H73">
        <v>1.0329999999999999</v>
      </c>
    </row>
    <row r="74" spans="1:8" ht="15.75" customHeight="1" x14ac:dyDescent="0.2">
      <c r="A74" s="7" t="s">
        <v>285</v>
      </c>
      <c r="B74" t="s">
        <v>194</v>
      </c>
      <c r="C74" s="3">
        <v>3</v>
      </c>
      <c r="D74" s="4">
        <v>1.0369999999999999</v>
      </c>
      <c r="E74" s="1">
        <f t="shared" si="2"/>
        <v>36.999999999999922</v>
      </c>
      <c r="F74" s="5" t="s">
        <v>195</v>
      </c>
      <c r="G74" t="s">
        <v>196</v>
      </c>
      <c r="H74">
        <v>1.0369999999999999</v>
      </c>
    </row>
    <row r="75" spans="1:8" ht="15.75" customHeight="1" x14ac:dyDescent="0.2">
      <c r="A75" s="7" t="s">
        <v>285</v>
      </c>
      <c r="B75" t="s">
        <v>197</v>
      </c>
      <c r="C75" s="3">
        <f>AVERAGE(2.8,4.3)</f>
        <v>3.55</v>
      </c>
      <c r="D75" s="4">
        <v>1.0289999999999999</v>
      </c>
      <c r="E75" s="1">
        <f t="shared" si="2"/>
        <v>28.999999999999915</v>
      </c>
      <c r="F75" s="5" t="s">
        <v>198</v>
      </c>
      <c r="G75" t="s">
        <v>199</v>
      </c>
      <c r="H75">
        <v>1.0289999999999999</v>
      </c>
    </row>
    <row r="76" spans="1:8" ht="15.75" customHeight="1" x14ac:dyDescent="0.2">
      <c r="A76" s="7" t="s">
        <v>285</v>
      </c>
      <c r="B76" t="s">
        <v>63</v>
      </c>
      <c r="C76" s="3">
        <f>AVERAGE(3.2,3.9)</f>
        <v>3.55</v>
      </c>
      <c r="D76" s="4">
        <v>1.0349999999999999</v>
      </c>
      <c r="E76" s="1">
        <f t="shared" si="2"/>
        <v>34.999999999999922</v>
      </c>
      <c r="F76" s="5" t="s">
        <v>200</v>
      </c>
      <c r="G76" t="s">
        <v>201</v>
      </c>
      <c r="H76">
        <v>1.0349999999999999</v>
      </c>
    </row>
    <row r="77" spans="1:8" ht="15.75" customHeight="1" x14ac:dyDescent="0.2">
      <c r="A77" s="7" t="s">
        <v>285</v>
      </c>
      <c r="B77" t="s">
        <v>202</v>
      </c>
      <c r="C77" s="3">
        <f>AVERAGE(6,8)</f>
        <v>7</v>
      </c>
      <c r="D77" s="4">
        <v>1.0389999999999999</v>
      </c>
      <c r="E77" s="1">
        <f t="shared" si="2"/>
        <v>38.999999999999922</v>
      </c>
      <c r="F77" s="5"/>
      <c r="G77" t="s">
        <v>203</v>
      </c>
      <c r="H77">
        <v>1.0389999999999999</v>
      </c>
    </row>
    <row r="78" spans="1:8" ht="15.75" customHeight="1" x14ac:dyDescent="0.2">
      <c r="A78" s="7" t="s">
        <v>285</v>
      </c>
      <c r="B78" t="s">
        <v>204</v>
      </c>
      <c r="C78" s="3">
        <f>AVERAGE(1.5,2)</f>
        <v>1.75</v>
      </c>
      <c r="D78" s="4">
        <v>1.0389999999999999</v>
      </c>
      <c r="E78" s="1">
        <f t="shared" si="2"/>
        <v>38.999999999999922</v>
      </c>
      <c r="F78" s="5" t="s">
        <v>205</v>
      </c>
      <c r="G78" t="s">
        <v>206</v>
      </c>
      <c r="H78">
        <v>1.0389999999999999</v>
      </c>
    </row>
    <row r="79" spans="1:8" ht="15.75" customHeight="1" x14ac:dyDescent="0.2">
      <c r="A79" s="7" t="s">
        <v>3</v>
      </c>
      <c r="B79" t="s">
        <v>5</v>
      </c>
      <c r="C79" s="3">
        <v>8</v>
      </c>
      <c r="D79" s="3">
        <v>1.03</v>
      </c>
      <c r="E79" s="1">
        <f t="shared" si="2"/>
        <v>30.000000000000028</v>
      </c>
      <c r="F79" s="5" t="s">
        <v>280</v>
      </c>
    </row>
    <row r="80" spans="1:8" ht="15.75" customHeight="1" x14ac:dyDescent="0.2">
      <c r="A80" s="7" t="s">
        <v>3</v>
      </c>
      <c r="B80" t="s">
        <v>10</v>
      </c>
      <c r="C80" s="3">
        <v>1.5</v>
      </c>
      <c r="D80" s="4">
        <v>1.032</v>
      </c>
      <c r="E80" s="1">
        <f t="shared" si="2"/>
        <v>32.000000000000028</v>
      </c>
      <c r="F80" s="5" t="s">
        <v>207</v>
      </c>
      <c r="G80" t="s">
        <v>48</v>
      </c>
      <c r="H80">
        <v>1.032</v>
      </c>
    </row>
    <row r="81" spans="1:8" ht="15.75" customHeight="1" x14ac:dyDescent="0.2">
      <c r="A81" s="7" t="s">
        <v>3</v>
      </c>
      <c r="B81" t="s">
        <v>208</v>
      </c>
      <c r="C81" s="3">
        <v>1</v>
      </c>
      <c r="D81" s="4">
        <v>1.0369999999999999</v>
      </c>
      <c r="E81" s="1">
        <f t="shared" si="2"/>
        <v>36.999999999999922</v>
      </c>
      <c r="F81" s="5" t="s">
        <v>209</v>
      </c>
      <c r="G81" t="s">
        <v>210</v>
      </c>
      <c r="H81">
        <v>1.0369999999999999</v>
      </c>
    </row>
    <row r="82" spans="1:8" ht="15.75" customHeight="1" x14ac:dyDescent="0.2">
      <c r="A82" s="7" t="s">
        <v>3</v>
      </c>
      <c r="B82" t="s">
        <v>11</v>
      </c>
      <c r="C82" s="3">
        <v>1</v>
      </c>
      <c r="D82" s="4">
        <v>1.0329999999999999</v>
      </c>
      <c r="E82" s="1">
        <f t="shared" si="2"/>
        <v>32.999999999999915</v>
      </c>
      <c r="F82" s="5" t="s">
        <v>211</v>
      </c>
      <c r="G82" t="s">
        <v>210</v>
      </c>
      <c r="H82">
        <v>1.0329999999999999</v>
      </c>
    </row>
    <row r="83" spans="1:8" ht="15.75" customHeight="1" x14ac:dyDescent="0.2">
      <c r="A83" s="7" t="s">
        <v>3</v>
      </c>
      <c r="B83" t="s">
        <v>212</v>
      </c>
      <c r="C83" s="3">
        <v>2</v>
      </c>
      <c r="D83" s="4">
        <v>1.036</v>
      </c>
      <c r="E83" s="1">
        <f t="shared" si="2"/>
        <v>36.000000000000028</v>
      </c>
      <c r="F83" s="5" t="s">
        <v>213</v>
      </c>
      <c r="G83" t="s">
        <v>67</v>
      </c>
      <c r="H83">
        <v>1.036</v>
      </c>
    </row>
    <row r="84" spans="1:8" ht="15.75" customHeight="1" x14ac:dyDescent="0.2">
      <c r="A84" s="7" t="s">
        <v>3</v>
      </c>
      <c r="B84" t="s">
        <v>214</v>
      </c>
      <c r="C84" s="3">
        <v>2</v>
      </c>
      <c r="D84" s="4">
        <v>1.036</v>
      </c>
      <c r="E84" s="1">
        <f t="shared" si="2"/>
        <v>36.000000000000028</v>
      </c>
      <c r="F84" s="5" t="s">
        <v>215</v>
      </c>
      <c r="G84" t="s">
        <v>67</v>
      </c>
      <c r="H84">
        <v>1.036</v>
      </c>
    </row>
    <row r="85" spans="1:8" ht="15.75" customHeight="1" x14ac:dyDescent="0.2">
      <c r="A85" s="7" t="s">
        <v>3</v>
      </c>
      <c r="B85" t="s">
        <v>216</v>
      </c>
      <c r="C85" s="3">
        <f>AVERAGE(150,180)</f>
        <v>165</v>
      </c>
      <c r="D85" s="4" t="s">
        <v>114</v>
      </c>
      <c r="E85" s="1" t="e">
        <f t="shared" si="2"/>
        <v>#VALUE!</v>
      </c>
      <c r="F85" s="5" t="s">
        <v>217</v>
      </c>
      <c r="G85" t="s">
        <v>218</v>
      </c>
      <c r="H85" t="s">
        <v>114</v>
      </c>
    </row>
    <row r="86" spans="1:8" ht="15.75" customHeight="1" x14ac:dyDescent="0.2">
      <c r="A86" s="7" t="s">
        <v>3</v>
      </c>
      <c r="B86" t="s">
        <v>219</v>
      </c>
      <c r="C86" s="3">
        <v>25</v>
      </c>
      <c r="D86" s="4">
        <v>1.034</v>
      </c>
      <c r="E86" s="1">
        <f t="shared" si="2"/>
        <v>34.000000000000028</v>
      </c>
      <c r="F86" s="5" t="s">
        <v>220</v>
      </c>
      <c r="G86" t="s">
        <v>62</v>
      </c>
      <c r="H86">
        <v>1.034</v>
      </c>
    </row>
    <row r="87" spans="1:8" ht="15.75" customHeight="1" x14ac:dyDescent="0.2">
      <c r="A87" s="7" t="s">
        <v>3</v>
      </c>
      <c r="B87" t="s">
        <v>221</v>
      </c>
      <c r="C87" s="3">
        <f>AVERAGE(1,1.5)</f>
        <v>1.25</v>
      </c>
      <c r="D87" s="4">
        <v>1.0369999999999999</v>
      </c>
      <c r="E87" s="1">
        <f t="shared" si="2"/>
        <v>36.999999999999922</v>
      </c>
      <c r="F87" s="5" t="s">
        <v>222</v>
      </c>
      <c r="G87" t="s">
        <v>150</v>
      </c>
      <c r="H87">
        <v>1.0369999999999999</v>
      </c>
    </row>
    <row r="88" spans="1:8" ht="15.75" customHeight="1" x14ac:dyDescent="0.2">
      <c r="A88" s="7" t="s">
        <v>3</v>
      </c>
      <c r="B88" t="s">
        <v>223</v>
      </c>
      <c r="C88" s="3" t="s">
        <v>114</v>
      </c>
      <c r="D88" s="4" t="s">
        <v>114</v>
      </c>
      <c r="E88" s="1" t="e">
        <f t="shared" si="2"/>
        <v>#VALUE!</v>
      </c>
      <c r="F88" s="5" t="s">
        <v>224</v>
      </c>
      <c r="G88" t="s">
        <v>114</v>
      </c>
      <c r="H88" t="s">
        <v>114</v>
      </c>
    </row>
    <row r="89" spans="1:8" ht="15.75" customHeight="1" x14ac:dyDescent="0.2">
      <c r="A89" s="7" t="s">
        <v>3</v>
      </c>
      <c r="B89" t="s">
        <v>225</v>
      </c>
      <c r="C89" s="3" t="s">
        <v>114</v>
      </c>
      <c r="D89" s="4">
        <v>1.0429999999999999</v>
      </c>
      <c r="E89" s="1">
        <f t="shared" si="2"/>
        <v>42.999999999999929</v>
      </c>
      <c r="F89" s="5" t="s">
        <v>226</v>
      </c>
      <c r="G89" t="s">
        <v>114</v>
      </c>
      <c r="H89">
        <v>1.0429999999999999</v>
      </c>
    </row>
    <row r="90" spans="1:8" ht="15.75" customHeight="1" x14ac:dyDescent="0.2">
      <c r="A90" s="7" t="s">
        <v>3</v>
      </c>
      <c r="B90" t="s">
        <v>227</v>
      </c>
      <c r="C90" s="3" t="s">
        <v>114</v>
      </c>
      <c r="D90" s="4" t="s">
        <v>114</v>
      </c>
      <c r="E90" s="1" t="e">
        <f t="shared" si="2"/>
        <v>#VALUE!</v>
      </c>
      <c r="F90" s="5" t="s">
        <v>228</v>
      </c>
      <c r="G90" t="s">
        <v>114</v>
      </c>
      <c r="H90" t="s">
        <v>114</v>
      </c>
    </row>
    <row r="91" spans="1:8" ht="15.75" customHeight="1" x14ac:dyDescent="0.2">
      <c r="A91" s="7" t="s">
        <v>3</v>
      </c>
      <c r="B91" t="s">
        <v>229</v>
      </c>
      <c r="C91" s="3">
        <v>2.4</v>
      </c>
      <c r="D91" s="4">
        <v>1.038</v>
      </c>
      <c r="E91" s="1">
        <f t="shared" si="2"/>
        <v>38.000000000000036</v>
      </c>
      <c r="F91" s="5" t="s">
        <v>230</v>
      </c>
      <c r="G91" t="s">
        <v>231</v>
      </c>
      <c r="H91">
        <v>1.038</v>
      </c>
    </row>
    <row r="92" spans="1:8" ht="15.75" customHeight="1" x14ac:dyDescent="0.2">
      <c r="A92" s="7" t="s">
        <v>232</v>
      </c>
      <c r="B92" t="s">
        <v>233</v>
      </c>
      <c r="C92" s="3">
        <v>0.5</v>
      </c>
      <c r="D92" s="4">
        <v>1.036</v>
      </c>
      <c r="E92" s="1">
        <f t="shared" si="2"/>
        <v>36.000000000000028</v>
      </c>
      <c r="F92" s="5" t="s">
        <v>234</v>
      </c>
      <c r="G92" t="s">
        <v>235</v>
      </c>
      <c r="H92">
        <v>1.036</v>
      </c>
    </row>
    <row r="93" spans="1:8" ht="15.75" customHeight="1" x14ac:dyDescent="0.2">
      <c r="A93" s="7" t="s">
        <v>232</v>
      </c>
      <c r="B93" t="s">
        <v>236</v>
      </c>
      <c r="C93" s="3">
        <v>40</v>
      </c>
      <c r="D93" s="4">
        <v>1.046</v>
      </c>
      <c r="E93" s="1">
        <f t="shared" si="2"/>
        <v>46.000000000000043</v>
      </c>
      <c r="F93" s="5" t="s">
        <v>237</v>
      </c>
      <c r="G93" t="s">
        <v>31</v>
      </c>
      <c r="H93">
        <v>1.046</v>
      </c>
    </row>
    <row r="94" spans="1:8" ht="15.75" customHeight="1" x14ac:dyDescent="0.2">
      <c r="A94" s="7" t="s">
        <v>232</v>
      </c>
      <c r="B94" t="s">
        <v>238</v>
      </c>
      <c r="C94" s="3">
        <v>75</v>
      </c>
      <c r="D94" s="4">
        <v>1.036</v>
      </c>
      <c r="E94" s="1">
        <f t="shared" si="2"/>
        <v>36.000000000000028</v>
      </c>
      <c r="F94" s="5" t="s">
        <v>239</v>
      </c>
      <c r="G94" t="s">
        <v>240</v>
      </c>
      <c r="H94">
        <v>1.036</v>
      </c>
    </row>
    <row r="95" spans="1:8" ht="15.75" customHeight="1" x14ac:dyDescent="0.2">
      <c r="A95" s="7" t="s">
        <v>232</v>
      </c>
      <c r="B95" t="s">
        <v>241</v>
      </c>
      <c r="C95" s="3">
        <v>275</v>
      </c>
      <c r="D95" s="4">
        <v>1.036</v>
      </c>
      <c r="E95" s="1">
        <f t="shared" si="2"/>
        <v>36.000000000000028</v>
      </c>
      <c r="F95" s="5" t="s">
        <v>242</v>
      </c>
      <c r="G95" t="s">
        <v>243</v>
      </c>
      <c r="H95">
        <v>1.036</v>
      </c>
    </row>
    <row r="96" spans="1:8" ht="15.75" customHeight="1" x14ac:dyDescent="0.2">
      <c r="A96" s="7" t="s">
        <v>232</v>
      </c>
      <c r="B96" t="s">
        <v>244</v>
      </c>
      <c r="C96" s="3">
        <v>1</v>
      </c>
      <c r="D96" s="4">
        <v>1.0369999999999999</v>
      </c>
      <c r="E96" s="1">
        <f t="shared" si="2"/>
        <v>36.999999999999922</v>
      </c>
      <c r="F96" s="5" t="s">
        <v>245</v>
      </c>
      <c r="G96" t="s">
        <v>210</v>
      </c>
      <c r="H96">
        <v>1.0369999999999999</v>
      </c>
    </row>
    <row r="97" spans="1:8" ht="15.75" customHeight="1" x14ac:dyDescent="0.2">
      <c r="A97" s="7" t="s">
        <v>232</v>
      </c>
      <c r="B97" t="s">
        <v>246</v>
      </c>
      <c r="C97" s="3">
        <v>60</v>
      </c>
      <c r="D97" s="4">
        <v>1.046</v>
      </c>
      <c r="E97" s="1">
        <f t="shared" si="2"/>
        <v>46.000000000000043</v>
      </c>
      <c r="F97" s="5" t="s">
        <v>237</v>
      </c>
      <c r="G97" t="s">
        <v>37</v>
      </c>
      <c r="H97">
        <v>1.046</v>
      </c>
    </row>
    <row r="98" spans="1:8" ht="15.75" customHeight="1" x14ac:dyDescent="0.2">
      <c r="A98" s="7" t="s">
        <v>232</v>
      </c>
      <c r="B98" t="s">
        <v>247</v>
      </c>
      <c r="C98" s="3">
        <v>1</v>
      </c>
      <c r="D98" s="4">
        <v>1.0409999999999999</v>
      </c>
      <c r="E98" s="1">
        <f t="shared" ref="E98:E112" si="3">(D98-1)*1000</f>
        <v>40.999999999999929</v>
      </c>
      <c r="F98" s="5" t="s">
        <v>248</v>
      </c>
      <c r="G98" t="s">
        <v>210</v>
      </c>
      <c r="H98" t="s">
        <v>249</v>
      </c>
    </row>
    <row r="99" spans="1:8" ht="15.75" customHeight="1" x14ac:dyDescent="0.2">
      <c r="A99" s="7" t="s">
        <v>232</v>
      </c>
      <c r="B99" t="s">
        <v>250</v>
      </c>
      <c r="C99" s="3">
        <v>1</v>
      </c>
      <c r="D99" s="4">
        <v>1.0369999999999999</v>
      </c>
      <c r="E99" s="1">
        <f t="shared" si="3"/>
        <v>36.999999999999922</v>
      </c>
      <c r="F99" s="5" t="s">
        <v>251</v>
      </c>
      <c r="G99" t="s">
        <v>210</v>
      </c>
      <c r="H99">
        <v>1.0369999999999999</v>
      </c>
    </row>
    <row r="100" spans="1:8" ht="15.75" customHeight="1" x14ac:dyDescent="0.2">
      <c r="A100" s="7" t="s">
        <v>232</v>
      </c>
      <c r="B100" t="s">
        <v>252</v>
      </c>
      <c r="C100" s="3" t="s">
        <v>253</v>
      </c>
      <c r="D100" s="4">
        <v>1.044</v>
      </c>
      <c r="E100" s="1">
        <f t="shared" si="3"/>
        <v>44.000000000000043</v>
      </c>
      <c r="F100" s="5" t="s">
        <v>254</v>
      </c>
      <c r="G100" t="s">
        <v>253</v>
      </c>
      <c r="H100">
        <v>1.044</v>
      </c>
    </row>
    <row r="101" spans="1:8" ht="15.75" customHeight="1" x14ac:dyDescent="0.2">
      <c r="A101" s="7" t="s">
        <v>232</v>
      </c>
      <c r="B101" t="s">
        <v>16</v>
      </c>
      <c r="C101" s="3" t="s">
        <v>253</v>
      </c>
      <c r="D101" s="4">
        <v>1.032</v>
      </c>
      <c r="E101" s="1">
        <f t="shared" si="3"/>
        <v>32.000000000000028</v>
      </c>
      <c r="F101" s="5" t="s">
        <v>255</v>
      </c>
      <c r="G101" t="s">
        <v>253</v>
      </c>
      <c r="H101">
        <v>1.032</v>
      </c>
    </row>
    <row r="102" spans="1:8" ht="15.75" customHeight="1" x14ac:dyDescent="0.2">
      <c r="A102" s="7" t="s">
        <v>232</v>
      </c>
      <c r="B102" t="s">
        <v>256</v>
      </c>
      <c r="C102" s="3" t="s">
        <v>114</v>
      </c>
      <c r="D102" s="4">
        <v>1.046</v>
      </c>
      <c r="E102" s="1">
        <f t="shared" si="3"/>
        <v>46.000000000000043</v>
      </c>
      <c r="F102" s="5" t="s">
        <v>257</v>
      </c>
      <c r="G102" t="s">
        <v>114</v>
      </c>
      <c r="H102">
        <v>1.046</v>
      </c>
    </row>
    <row r="103" spans="1:8" ht="15.75" customHeight="1" x14ac:dyDescent="0.2">
      <c r="A103" s="7" t="s">
        <v>232</v>
      </c>
      <c r="B103" t="s">
        <v>12</v>
      </c>
      <c r="C103" s="3" t="s">
        <v>114</v>
      </c>
      <c r="D103" s="4">
        <v>1.0429999999999999</v>
      </c>
      <c r="E103" s="1">
        <f t="shared" si="3"/>
        <v>42.999999999999929</v>
      </c>
      <c r="F103" s="5" t="s">
        <v>258</v>
      </c>
      <c r="G103" t="s">
        <v>114</v>
      </c>
      <c r="H103">
        <v>1.0429999999999999</v>
      </c>
    </row>
    <row r="104" spans="1:8" ht="15.75" customHeight="1" x14ac:dyDescent="0.2">
      <c r="A104" s="7" t="s">
        <v>232</v>
      </c>
      <c r="B104" t="s">
        <v>259</v>
      </c>
      <c r="C104" s="3" t="s">
        <v>114</v>
      </c>
      <c r="D104" s="4" t="s">
        <v>114</v>
      </c>
      <c r="E104" s="1" t="e">
        <f t="shared" si="3"/>
        <v>#VALUE!</v>
      </c>
      <c r="F104" s="5" t="s">
        <v>260</v>
      </c>
      <c r="G104" t="s">
        <v>114</v>
      </c>
      <c r="H104" t="s">
        <v>114</v>
      </c>
    </row>
    <row r="105" spans="1:8" ht="15.75" customHeight="1" x14ac:dyDescent="0.2">
      <c r="A105" s="7" t="s">
        <v>232</v>
      </c>
      <c r="B105" t="s">
        <v>261</v>
      </c>
      <c r="C105" s="3">
        <v>0</v>
      </c>
      <c r="D105" s="4">
        <v>1.036</v>
      </c>
      <c r="E105" s="1">
        <f t="shared" si="3"/>
        <v>36.000000000000028</v>
      </c>
      <c r="F105" s="5" t="s">
        <v>262</v>
      </c>
      <c r="G105" t="s">
        <v>263</v>
      </c>
      <c r="H105">
        <v>1.036</v>
      </c>
    </row>
    <row r="106" spans="1:8" ht="15.75" customHeight="1" x14ac:dyDescent="0.2">
      <c r="A106" s="7" t="s">
        <v>232</v>
      </c>
      <c r="B106" t="s">
        <v>264</v>
      </c>
      <c r="C106" s="3">
        <v>3</v>
      </c>
      <c r="D106" s="4">
        <v>1.0089999999999999</v>
      </c>
      <c r="E106" s="1">
        <f t="shared" si="3"/>
        <v>8.999999999999897</v>
      </c>
      <c r="F106" s="5" t="s">
        <v>265</v>
      </c>
      <c r="G106" t="s">
        <v>130</v>
      </c>
      <c r="H106">
        <v>1.0089999999999999</v>
      </c>
    </row>
    <row r="107" spans="1:8" ht="15.75" customHeight="1" x14ac:dyDescent="0.2">
      <c r="A107" s="7" t="s">
        <v>232</v>
      </c>
      <c r="B107" t="s">
        <v>266</v>
      </c>
      <c r="C107" s="3">
        <v>35</v>
      </c>
      <c r="D107" s="4">
        <v>1.03</v>
      </c>
      <c r="E107" s="1">
        <f t="shared" si="3"/>
        <v>30.000000000000028</v>
      </c>
      <c r="F107" s="5" t="s">
        <v>267</v>
      </c>
      <c r="G107" t="s">
        <v>106</v>
      </c>
      <c r="H107">
        <v>1.03</v>
      </c>
    </row>
    <row r="108" spans="1:8" ht="15.75" customHeight="1" x14ac:dyDescent="0.2">
      <c r="A108" s="7" t="s">
        <v>232</v>
      </c>
      <c r="B108" t="s">
        <v>268</v>
      </c>
      <c r="C108" s="3">
        <v>80</v>
      </c>
      <c r="D108" s="4">
        <v>1.036</v>
      </c>
      <c r="E108" s="1">
        <f t="shared" si="3"/>
        <v>36.000000000000028</v>
      </c>
      <c r="F108" s="5" t="s">
        <v>269</v>
      </c>
      <c r="G108" t="s">
        <v>46</v>
      </c>
      <c r="H108">
        <v>1.036</v>
      </c>
    </row>
    <row r="109" spans="1:8" ht="15.75" customHeight="1" x14ac:dyDescent="0.2">
      <c r="A109" s="7" t="s">
        <v>232</v>
      </c>
      <c r="B109" t="s">
        <v>270</v>
      </c>
      <c r="C109" s="3">
        <v>0</v>
      </c>
      <c r="D109" s="4">
        <v>1.04</v>
      </c>
      <c r="E109" s="1">
        <f t="shared" si="3"/>
        <v>40.000000000000036</v>
      </c>
      <c r="F109" s="5" t="s">
        <v>271</v>
      </c>
      <c r="G109" t="s">
        <v>263</v>
      </c>
      <c r="H109">
        <v>1.04</v>
      </c>
    </row>
    <row r="110" spans="1:8" ht="15.75" customHeight="1" x14ac:dyDescent="0.2">
      <c r="A110" s="7" t="s">
        <v>232</v>
      </c>
      <c r="B110" t="s">
        <v>272</v>
      </c>
      <c r="C110" s="3" t="s">
        <v>114</v>
      </c>
      <c r="D110" s="4">
        <v>1.046</v>
      </c>
      <c r="E110" s="1">
        <f t="shared" si="3"/>
        <v>46.000000000000043</v>
      </c>
      <c r="F110" s="5" t="s">
        <v>273</v>
      </c>
      <c r="G110" t="s">
        <v>114</v>
      </c>
      <c r="H110">
        <v>1.046</v>
      </c>
    </row>
    <row r="111" spans="1:8" ht="15.75" customHeight="1" x14ac:dyDescent="0.2">
      <c r="A111" s="7" t="s">
        <v>232</v>
      </c>
      <c r="B111" t="s">
        <v>274</v>
      </c>
      <c r="C111" s="3" t="s">
        <v>253</v>
      </c>
      <c r="D111" s="4">
        <v>1.0349999999999999</v>
      </c>
      <c r="E111" s="1">
        <f t="shared" si="3"/>
        <v>34.999999999999922</v>
      </c>
      <c r="F111" s="5" t="s">
        <v>275</v>
      </c>
      <c r="G111" t="s">
        <v>253</v>
      </c>
      <c r="H111" t="s">
        <v>276</v>
      </c>
    </row>
    <row r="112" spans="1:8" ht="15.75" customHeight="1" x14ac:dyDescent="0.2">
      <c r="A112" s="7" t="s">
        <v>232</v>
      </c>
      <c r="B112" t="s">
        <v>277</v>
      </c>
      <c r="C112" s="3">
        <v>100</v>
      </c>
      <c r="D112" s="4">
        <v>1.036</v>
      </c>
      <c r="E112" s="1">
        <f t="shared" si="3"/>
        <v>36.000000000000028</v>
      </c>
      <c r="F112" s="5" t="s">
        <v>278</v>
      </c>
      <c r="G112" t="s">
        <v>279</v>
      </c>
      <c r="H112">
        <v>1.036</v>
      </c>
    </row>
    <row r="113" spans="3:5" ht="15.75" customHeight="1" x14ac:dyDescent="0.2">
      <c r="C113" s="1"/>
      <c r="D113" s="1"/>
      <c r="E113" s="1"/>
    </row>
    <row r="114" spans="3:5" ht="15.75" customHeight="1" x14ac:dyDescent="0.2">
      <c r="C114" s="1"/>
      <c r="D114" s="1"/>
      <c r="E114" s="1"/>
    </row>
  </sheetData>
  <sortState ref="A2:H112">
    <sortCondition ref="A2:A112"/>
    <sortCondition ref="B2:B112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Grains</vt:lpstr>
      <vt:lpstr>Malts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2017-05-13T12:49:42Z</cp:lastPrinted>
  <dcterms:created xsi:type="dcterms:W3CDTF">2016-03-21T23:43:01Z</dcterms:created>
  <dcterms:modified xsi:type="dcterms:W3CDTF">2020-02-14T03:42:36Z</dcterms:modified>
</cp:coreProperties>
</file>