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식수계산기" sheetId="1" r:id="rId4"/>
    <sheet state="visible" name="간이영수증" sheetId="2" r:id="rId5"/>
    <sheet state="visible" name="회사1 2월" sheetId="3" r:id="rId6"/>
    <sheet state="visible" name="회사2 2월" sheetId="4" r:id="rId7"/>
    <sheet state="visible" name="회사3 2월" sheetId="5" r:id="rId8"/>
    <sheet state="visible" name="회사4 2월" sheetId="6" r:id="rId9"/>
    <sheet state="visible" name="회사5 2월" sheetId="7" r:id="rId10"/>
    <sheet state="visible" name="회사6 2월" sheetId="8" r:id="rId11"/>
  </sheets>
  <definedNames/>
  <calcPr/>
</workbook>
</file>

<file path=xl/sharedStrings.xml><?xml version="1.0" encoding="utf-8"?>
<sst xmlns="http://schemas.openxmlformats.org/spreadsheetml/2006/main" count="571" uniqueCount="49">
  <si>
    <t>회사1</t>
  </si>
  <si>
    <t>회사2</t>
  </si>
  <si>
    <t>회사3</t>
  </si>
  <si>
    <t>회사4</t>
  </si>
  <si>
    <t>회사5</t>
  </si>
  <si>
    <t>회사6</t>
  </si>
  <si>
    <t>1/1</t>
  </si>
  <si>
    <t>/1</t>
  </si>
  <si>
    <t>1/</t>
  </si>
  <si>
    <t>2/2</t>
  </si>
  <si>
    <t>4/5</t>
  </si>
  <si>
    <t>7/7</t>
  </si>
  <si>
    <t>12/3</t>
  </si>
  <si>
    <t>4/1</t>
  </si>
  <si>
    <t>2/</t>
  </si>
  <si>
    <t>1/4</t>
  </si>
  <si>
    <t>2/3</t>
  </si>
  <si>
    <t>31/1</t>
  </si>
  <si>
    <t>5/5</t>
  </si>
  <si>
    <t>4/4</t>
  </si>
  <si>
    <t>3/3</t>
  </si>
  <si>
    <t>5/3</t>
  </si>
  <si>
    <t>1/2</t>
  </si>
  <si>
    <t>_x0008_총 식수</t>
  </si>
  <si>
    <t>식수 값</t>
  </si>
  <si>
    <t>부가가치세 포함 여부(Y/N)</t>
  </si>
  <si>
    <t>Y</t>
  </si>
  <si>
    <t>N</t>
  </si>
  <si>
    <t>총 식수 값</t>
  </si>
  <si>
    <t>영 수 증</t>
  </si>
  <si>
    <t>(공급받는자 보관용)</t>
  </si>
  <si>
    <t>No.</t>
  </si>
  <si>
    <t>귀하</t>
  </si>
  <si>
    <t>공
급
자</t>
  </si>
  <si>
    <t>등록번호</t>
  </si>
  <si>
    <t>상   호</t>
  </si>
  <si>
    <t>성
명</t>
  </si>
  <si>
    <t>사 업 장
소 재 지</t>
  </si>
  <si>
    <t>업   태</t>
  </si>
  <si>
    <t>종
목</t>
  </si>
  <si>
    <t>작성년월일</t>
  </si>
  <si>
    <t>금 액</t>
  </si>
  <si>
    <t>비 고</t>
  </si>
  <si>
    <t>위 금액을 영수(청구)함</t>
  </si>
  <si>
    <t>월일</t>
  </si>
  <si>
    <t>품 목</t>
  </si>
  <si>
    <t>수량</t>
  </si>
  <si>
    <t>단가</t>
  </si>
  <si>
    <t>식수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</si>
</sst>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yyyy&quot;년&quot;mmm"/>
    <numFmt numFmtId="165" formatCode="d&quot;일&quot;"/>
    <numFmt numFmtId="166" formatCode="[$₩-412]#,##0"/>
    <numFmt numFmtId="167" formatCode="yyyy\.mm\.dd"/>
    <numFmt numFmtId="168" formatCode="#,##0_);[Red]\(#,##0\)"/>
    <numFmt numFmtId="169" formatCode="m/d"/>
    <numFmt numFmtId="170" formatCode="mm-dd"/>
    <numFmt numFmtId="171" formatCode="&quot;₩&quot;\ #,##0"/>
  </numFmts>
  <fonts count="13">
    <font>
      <sz val="10.0"/>
      <color rgb="FF000000"/>
      <name val="Gulimche"/>
      <scheme val="minor"/>
    </font>
    <font>
      <sz val="12.0"/>
      <color theme="1"/>
      <name val="Gulimche"/>
      <scheme val="minor"/>
    </font>
    <font>
      <color theme="1"/>
      <name val="Gulimche"/>
      <scheme val="minor"/>
    </font>
    <font>
      <sz val="11.0"/>
      <color theme="1"/>
      <name val="Gulimche"/>
    </font>
    <font>
      <color theme="1"/>
      <name val="Gulimche"/>
    </font>
    <font>
      <b/>
      <sz val="18.0"/>
      <color rgb="FF0000FF"/>
      <name val="Gulimche"/>
    </font>
    <font/>
    <font>
      <sz val="9.0"/>
      <color theme="1"/>
      <name val="Gulimche"/>
    </font>
    <font>
      <sz val="9.0"/>
      <color rgb="FF0000FF"/>
      <name val="Gulimche"/>
    </font>
    <font>
      <b/>
      <sz val="12.0"/>
      <color theme="1"/>
      <name val="Gulimche"/>
    </font>
    <font>
      <b/>
      <sz val="12.0"/>
      <color rgb="FF0000FF"/>
      <name val="Gulimche"/>
    </font>
    <font>
      <b/>
      <sz val="9.0"/>
      <color rgb="FF0000FF"/>
      <name val="Gulimche"/>
    </font>
    <font>
      <b/>
      <sz val="11.0"/>
      <color theme="1"/>
      <name val="Gulimche"/>
    </font>
  </fonts>
  <fills count="2">
    <fill>
      <patternFill patternType="none"/>
    </fill>
    <fill>
      <patternFill patternType="lightGray"/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medium">
        <color rgb="FF0000FF"/>
      </left>
      <top style="medium">
        <color rgb="FF0000FF"/>
      </top>
    </border>
    <border>
      <top style="medium">
        <color rgb="FF0000FF"/>
      </top>
    </border>
    <border>
      <right style="medium">
        <color rgb="FF0000FF"/>
      </right>
      <top style="medium">
        <color rgb="FF0000FF"/>
      </top>
    </border>
    <border>
      <left style="medium">
        <color rgb="FF0000FF"/>
      </left>
    </border>
    <border>
      <top style="thin">
        <color rgb="FF0000FF"/>
      </top>
    </border>
    <border>
      <right style="medium">
        <color rgb="FF0000FF"/>
      </right>
    </border>
    <border>
      <left style="medium">
        <color rgb="FF0000FF"/>
      </left>
      <top style="thin">
        <color rgb="FF0000FF"/>
      </top>
      <bottom style="thin">
        <color rgb="FF0000FF"/>
      </bottom>
    </border>
    <border>
      <top style="thin">
        <color rgb="FF0000FF"/>
      </top>
      <bottom style="thin">
        <color rgb="FF0000FF"/>
      </bottom>
    </border>
    <border>
      <right style="thin">
        <color rgb="FF0000FF"/>
      </right>
      <top style="thin">
        <color rgb="FF0000FF"/>
      </top>
      <bottom style="thin">
        <color rgb="FF0000FF"/>
      </bottom>
    </border>
    <border>
      <left style="thin">
        <color rgb="FF0000FF"/>
      </left>
      <bottom style="thin">
        <color rgb="FF0000FF"/>
      </bottom>
    </border>
    <border>
      <bottom style="thin">
        <color rgb="FF0000FF"/>
      </bottom>
    </border>
    <border>
      <right style="medium">
        <color rgb="FF0000FF"/>
      </right>
      <bottom style="thin">
        <color rgb="FF0000FF"/>
      </bottom>
    </border>
    <border>
      <left style="medium">
        <color rgb="FF0000FF"/>
      </left>
      <right style="thin">
        <color rgb="FF0000FF"/>
      </right>
      <top style="thin">
        <color rgb="FF0000FF"/>
      </top>
    </border>
    <border>
      <left style="thin">
        <color rgb="FF0000FF"/>
      </left>
      <top style="thin">
        <color rgb="FF0000FF"/>
      </top>
      <bottom style="thin">
        <color rgb="FF0000FF"/>
      </bottom>
    </border>
    <border>
      <right style="medium">
        <color rgb="FF0000FF"/>
      </right>
      <top style="thin">
        <color rgb="FF0000FF"/>
      </top>
      <bottom style="thin">
        <color rgb="FF0000FF"/>
      </bottom>
    </border>
    <border>
      <left style="medium">
        <color rgb="FF0000FF"/>
      </left>
      <right style="thin">
        <color rgb="FF0000FF"/>
      </right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  <border>
      <left style="medium">
        <color rgb="FF0000FF"/>
      </left>
      <right style="thin">
        <color rgb="FF0000FF"/>
      </right>
      <bottom style="thin">
        <color rgb="FF0000FF"/>
      </bottom>
    </border>
    <border>
      <left style="thin">
        <color rgb="FF0000FF"/>
      </left>
      <top style="thin">
        <color rgb="FF0000FF"/>
      </top>
    </border>
    <border>
      <right style="thin">
        <color rgb="FF0000FF"/>
      </right>
      <top style="thin">
        <color rgb="FF0000FF"/>
      </top>
    </border>
    <border>
      <left style="thin">
        <color rgb="FF0000FF"/>
      </left>
      <right style="thin">
        <color rgb="FF0000FF"/>
      </right>
      <top style="thin">
        <color rgb="FF0000FF"/>
      </top>
    </border>
    <border>
      <left style="medium">
        <color rgb="FF0000FF"/>
      </left>
      <top style="thin">
        <color rgb="FF0000FF"/>
      </top>
    </border>
    <border>
      <right style="medium">
        <color rgb="FF0000FF"/>
      </right>
      <top style="thin">
        <color rgb="FF0000FF"/>
      </top>
    </border>
    <border>
      <left style="medium">
        <color rgb="FF0000FF"/>
      </left>
      <bottom style="thin">
        <color rgb="FF0000FF"/>
      </bottom>
    </border>
    <border>
      <right style="thin">
        <color rgb="FF0000FF"/>
      </right>
      <bottom style="thin">
        <color rgb="FF0000FF"/>
      </bottom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  <border>
      <left style="thin">
        <color rgb="FF0000FF"/>
      </left>
    </border>
    <border>
      <left style="medium">
        <color rgb="FF0000FF"/>
      </left>
      <right style="thin">
        <color rgb="FF0000FF"/>
      </right>
      <bottom style="medium">
        <color rgb="FF0000FF"/>
      </bottom>
    </border>
    <border>
      <left style="thin">
        <color rgb="FF0000FF"/>
      </left>
      <bottom style="medium">
        <color rgb="FF0000FF"/>
      </bottom>
    </border>
    <border>
      <bottom style="medium">
        <color rgb="FF0000FF"/>
      </bottom>
    </border>
    <border>
      <right style="medium">
        <color rgb="FF0000FF"/>
      </right>
      <bottom style="medium">
        <color rgb="FF0000FF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4" fillId="0" fontId="2" numFmtId="165" xfId="0" applyAlignment="1" applyBorder="1" applyFont="1" applyNumberFormat="1">
      <alignment horizontal="center" vertical="center"/>
    </xf>
    <xf borderId="0" fillId="0" fontId="1" numFmtId="49" xfId="0" applyAlignment="1" applyFont="1" applyNumberFormat="1">
      <alignment horizontal="center" readingOrder="0" vertical="center"/>
    </xf>
    <xf borderId="0" fillId="0" fontId="1" numFmtId="49" xfId="0" applyAlignment="1" applyFont="1" applyNumberFormat="1">
      <alignment horizontal="center" vertical="center"/>
    </xf>
    <xf borderId="5" fillId="0" fontId="1" numFmtId="49" xfId="0" applyAlignment="1" applyBorder="1" applyFont="1" applyNumberFormat="1">
      <alignment horizontal="center" vertical="center"/>
    </xf>
    <xf borderId="6" fillId="0" fontId="2" numFmtId="165" xfId="0" applyAlignment="1" applyBorder="1" applyFont="1" applyNumberFormat="1">
      <alignment horizontal="center" vertical="center"/>
    </xf>
    <xf borderId="7" fillId="0" fontId="2" numFmtId="49" xfId="0" applyAlignment="1" applyBorder="1" applyFont="1" applyNumberFormat="1">
      <alignment horizontal="center" readingOrder="0" vertical="center"/>
    </xf>
    <xf borderId="7" fillId="0" fontId="2" numFmtId="49" xfId="0" applyAlignment="1" applyBorder="1" applyFont="1" applyNumberFormat="1">
      <alignment horizontal="center" vertical="center"/>
    </xf>
    <xf borderId="8" fillId="0" fontId="2" numFmtId="49" xfId="0" applyAlignment="1" applyBorder="1" applyFont="1" applyNumberFormat="1">
      <alignment horizontal="center" vertical="center"/>
    </xf>
    <xf borderId="9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readingOrder="0" vertical="center"/>
    </xf>
    <xf borderId="12" fillId="0" fontId="1" numFmtId="166" xfId="0" applyAlignment="1" applyBorder="1" applyFont="1" applyNumberFormat="1">
      <alignment horizontal="center" readingOrder="0" vertical="center"/>
    </xf>
    <xf borderId="0" fillId="0" fontId="1" numFmtId="166" xfId="0" applyAlignment="1" applyFont="1" applyNumberFormat="1">
      <alignment horizontal="center" readingOrder="0" vertical="center"/>
    </xf>
    <xf borderId="5" fillId="0" fontId="1" numFmtId="166" xfId="0" applyAlignment="1" applyBorder="1" applyFont="1" applyNumberFormat="1">
      <alignment horizontal="center" readingOrder="0" vertical="center"/>
    </xf>
    <xf borderId="13" fillId="0" fontId="1" numFmtId="0" xfId="0" applyAlignment="1" applyBorder="1" applyFont="1">
      <alignment horizontal="center" readingOrder="0" vertical="center"/>
    </xf>
    <xf borderId="13" fillId="0" fontId="1" numFmtId="166" xfId="0" applyAlignment="1" applyBorder="1" applyFont="1" applyNumberFormat="1">
      <alignment horizontal="center" vertical="center"/>
    </xf>
    <xf borderId="7" fillId="0" fontId="1" numFmtId="166" xfId="0" applyAlignment="1" applyBorder="1" applyFont="1" applyNumberFormat="1">
      <alignment horizontal="center" vertical="center"/>
    </xf>
    <xf borderId="8" fillId="0" fontId="1" numFmtId="166" xfId="0" applyAlignment="1" applyBorder="1" applyFont="1" applyNumberFormat="1">
      <alignment horizontal="center" vertical="center"/>
    </xf>
    <xf borderId="0" fillId="0" fontId="3" numFmtId="0" xfId="0" applyAlignment="1" applyFont="1">
      <alignment shrinkToFit="0" vertical="center" wrapText="0"/>
    </xf>
    <xf borderId="0" fillId="0" fontId="4" numFmtId="0" xfId="0" applyFont="1"/>
    <xf borderId="14" fillId="0" fontId="5" numFmtId="0" xfId="0" applyAlignment="1" applyBorder="1" applyFont="1">
      <alignment horizontal="center" shrinkToFit="0" vertical="center" wrapText="1"/>
    </xf>
    <xf borderId="15" fillId="0" fontId="6" numFmtId="0" xfId="0" applyBorder="1" applyFont="1"/>
    <xf borderId="16" fillId="0" fontId="6" numFmtId="0" xfId="0" applyBorder="1" applyFont="1"/>
    <xf borderId="0" fillId="0" fontId="7" numFmtId="0" xfId="0" applyAlignment="1" applyFont="1">
      <alignment horizontal="center" shrinkToFit="0" vertical="center" wrapText="0"/>
    </xf>
    <xf borderId="17" fillId="0" fontId="8" numFmtId="0" xfId="0" applyAlignment="1" applyBorder="1" applyFont="1">
      <alignment shrinkToFit="0" vertical="center" wrapText="0"/>
    </xf>
    <xf borderId="0" fillId="0" fontId="8" numFmtId="0" xfId="0" applyAlignment="1" applyFont="1">
      <alignment shrinkToFit="0" vertical="center" wrapText="0"/>
    </xf>
    <xf borderId="18" fillId="0" fontId="8" numFmtId="0" xfId="0" applyAlignment="1" applyBorder="1" applyFont="1">
      <alignment horizontal="center" shrinkToFit="0" vertical="center" wrapText="0"/>
    </xf>
    <xf borderId="18" fillId="0" fontId="6" numFmtId="0" xfId="0" applyBorder="1" applyFont="1"/>
    <xf borderId="19" fillId="0" fontId="8" numFmtId="0" xfId="0" applyAlignment="1" applyBorder="1" applyFont="1">
      <alignment shrinkToFit="0" vertical="center" wrapText="0"/>
    </xf>
    <xf borderId="20" fillId="0" fontId="8" numFmtId="0" xfId="0" applyAlignment="1" applyBorder="1" applyFont="1">
      <alignment horizontal="left" shrinkToFit="0" vertical="center" wrapText="0"/>
    </xf>
    <xf borderId="21" fillId="0" fontId="6" numFmtId="0" xfId="0" applyBorder="1" applyFont="1"/>
    <xf borderId="22" fillId="0" fontId="6" numFmtId="0" xfId="0" applyBorder="1" applyFont="1"/>
    <xf borderId="23" fillId="0" fontId="9" numFmtId="0" xfId="0" applyAlignment="1" applyBorder="1" applyFont="1">
      <alignment horizontal="center" shrinkToFit="0" vertical="center" wrapText="0"/>
    </xf>
    <xf borderId="24" fillId="0" fontId="6" numFmtId="0" xfId="0" applyBorder="1" applyFont="1"/>
    <xf borderId="24" fillId="0" fontId="10" numFmtId="0" xfId="0" applyAlignment="1" applyBorder="1" applyFont="1">
      <alignment shrinkToFit="0" vertical="center" wrapText="0"/>
    </xf>
    <xf borderId="25" fillId="0" fontId="9" numFmtId="0" xfId="0" applyAlignment="1" applyBorder="1" applyFont="1">
      <alignment shrinkToFit="0" vertical="center" wrapText="0"/>
    </xf>
    <xf borderId="26" fillId="0" fontId="11" numFmtId="0" xfId="0" applyAlignment="1" applyBorder="1" applyFont="1">
      <alignment horizontal="center" shrinkToFit="0" vertical="center" wrapText="1"/>
    </xf>
    <xf borderId="27" fillId="0" fontId="8" numFmtId="0" xfId="0" applyAlignment="1" applyBorder="1" applyFont="1">
      <alignment horizontal="center" shrinkToFit="0" vertical="center" wrapText="0"/>
    </xf>
    <xf borderId="27" fillId="0" fontId="7" numFmtId="0" xfId="0" applyAlignment="1" applyBorder="1" applyFont="1">
      <alignment horizontal="center" shrinkToFit="0" vertical="center" wrapText="0"/>
    </xf>
    <xf borderId="28" fillId="0" fontId="6" numFmtId="0" xfId="0" applyBorder="1" applyFont="1"/>
    <xf borderId="29" fillId="0" fontId="6" numFmtId="0" xfId="0" applyBorder="1" applyFont="1"/>
    <xf borderId="30" fillId="0" fontId="8" numFmtId="0" xfId="0" applyAlignment="1" applyBorder="1" applyFont="1">
      <alignment horizontal="center" shrinkToFit="0" vertical="center" wrapText="1"/>
    </xf>
    <xf borderId="27" fillId="0" fontId="8" numFmtId="0" xfId="0" applyAlignment="1" applyBorder="1" applyFont="1">
      <alignment horizontal="center" shrinkToFit="0" vertical="center" wrapText="1"/>
    </xf>
    <xf borderId="31" fillId="0" fontId="6" numFmtId="0" xfId="0" applyBorder="1" applyFont="1"/>
    <xf borderId="32" fillId="0" fontId="7" numFmtId="0" xfId="0" applyAlignment="1" applyBorder="1" applyFont="1">
      <alignment horizontal="center" shrinkToFit="0" vertical="center" wrapText="0"/>
    </xf>
    <xf borderId="33" fillId="0" fontId="6" numFmtId="0" xfId="0" applyBorder="1" applyFont="1"/>
    <xf borderId="34" fillId="0" fontId="8" numFmtId="0" xfId="0" applyAlignment="1" applyBorder="1" applyFont="1">
      <alignment horizontal="center" shrinkToFit="0" vertical="center" wrapText="1"/>
    </xf>
    <xf borderId="27" fillId="0" fontId="7" numFmtId="0" xfId="0" applyAlignment="1" applyBorder="1" applyFont="1">
      <alignment horizontal="center" shrinkToFit="0" vertical="center" wrapText="1"/>
    </xf>
    <xf borderId="20" fillId="0" fontId="8" numFmtId="0" xfId="0" applyAlignment="1" applyBorder="1" applyFont="1">
      <alignment horizontal="center" shrinkToFit="0" vertical="center" wrapText="0"/>
    </xf>
    <xf borderId="21" fillId="0" fontId="8" numFmtId="0" xfId="0" applyAlignment="1" applyBorder="1" applyFont="1">
      <alignment horizontal="center" shrinkToFit="0" vertical="center" wrapText="0"/>
    </xf>
    <xf borderId="35" fillId="0" fontId="12" numFmtId="167" xfId="0" applyAlignment="1" applyBorder="1" applyFont="1" applyNumberFormat="1">
      <alignment horizontal="center" shrinkToFit="0" vertical="center" wrapText="0"/>
    </xf>
    <xf borderId="32" fillId="0" fontId="12" numFmtId="166" xfId="0" applyAlignment="1" applyBorder="1" applyFont="1" applyNumberFormat="1">
      <alignment shrinkToFit="0" vertical="center" wrapText="0"/>
    </xf>
    <xf borderId="18" fillId="0" fontId="7" numFmtId="0" xfId="0" applyAlignment="1" applyBorder="1" applyFont="1">
      <alignment horizontal="center" shrinkToFit="0" vertical="center" wrapText="0"/>
    </xf>
    <xf borderId="36" fillId="0" fontId="6" numFmtId="0" xfId="0" applyBorder="1" applyFont="1"/>
    <xf borderId="32" fillId="0" fontId="12" numFmtId="168" xfId="0" applyAlignment="1" applyBorder="1" applyFont="1" applyNumberFormat="1">
      <alignment shrinkToFit="0" vertical="center" wrapText="0"/>
    </xf>
    <xf borderId="37" fillId="0" fontId="6" numFmtId="0" xfId="0" applyBorder="1" applyFont="1"/>
    <xf borderId="38" fillId="0" fontId="6" numFmtId="0" xfId="0" applyBorder="1" applyFont="1"/>
    <xf borderId="23" fillId="0" fontId="6" numFmtId="0" xfId="0" applyBorder="1" applyFont="1"/>
    <xf borderId="25" fillId="0" fontId="6" numFmtId="0" xfId="0" applyBorder="1" applyFont="1"/>
    <xf borderId="39" fillId="0" fontId="8" numFmtId="0" xfId="0" applyAlignment="1" applyBorder="1" applyFont="1">
      <alignment horizontal="center" shrinkToFit="0" vertical="center" wrapText="0"/>
    </xf>
    <xf borderId="30" fillId="0" fontId="8" numFmtId="0" xfId="0" applyAlignment="1" applyBorder="1" applyFont="1">
      <alignment horizontal="center" shrinkToFit="0" vertical="center" wrapText="0"/>
    </xf>
    <xf borderId="39" fillId="0" fontId="7" numFmtId="0" xfId="0" applyAlignment="1" applyBorder="1" applyFont="1">
      <alignment horizontal="center" readingOrder="0" shrinkToFit="0" vertical="center" wrapText="1"/>
    </xf>
    <xf borderId="27" fillId="0" fontId="7" numFmtId="0" xfId="0" applyAlignment="1" applyBorder="1" applyFont="1">
      <alignment horizontal="center" readingOrder="0" shrinkToFit="0" vertical="center" wrapText="0"/>
    </xf>
    <xf borderId="30" fillId="0" fontId="7" numFmtId="169" xfId="0" applyAlignment="1" applyBorder="1" applyFont="1" applyNumberFormat="1">
      <alignment horizontal="center" readingOrder="0" shrinkToFit="0" vertical="center" wrapText="0"/>
    </xf>
    <xf borderId="30" fillId="0" fontId="7" numFmtId="168" xfId="0" applyAlignment="1" applyBorder="1" applyFont="1" applyNumberFormat="1">
      <alignment horizontal="center" shrinkToFit="0" vertical="center" wrapText="0"/>
    </xf>
    <xf borderId="27" fillId="0" fontId="7" numFmtId="168" xfId="0" applyAlignment="1" applyBorder="1" applyFont="1" applyNumberFormat="1">
      <alignment shrinkToFit="0" vertical="center" wrapText="0"/>
    </xf>
    <xf borderId="39" fillId="0" fontId="7" numFmtId="0" xfId="0" applyAlignment="1" applyBorder="1" applyFont="1">
      <alignment horizontal="center" readingOrder="0" shrinkToFit="0" vertical="center" wrapText="0"/>
    </xf>
    <xf borderId="29" fillId="0" fontId="7" numFmtId="170" xfId="0" applyAlignment="1" applyBorder="1" applyFont="1" applyNumberFormat="1">
      <alignment horizontal="center" shrinkToFit="0" vertical="center" wrapText="0"/>
    </xf>
    <xf borderId="40" fillId="0" fontId="12" numFmtId="171" xfId="0" applyAlignment="1" applyBorder="1" applyFont="1" applyNumberFormat="1">
      <alignment horizontal="right" shrinkToFit="0" vertical="center" wrapText="0"/>
    </xf>
    <xf borderId="19" fillId="0" fontId="6" numFmtId="0" xfId="0" applyBorder="1" applyFont="1"/>
    <xf borderId="41" fillId="0" fontId="6" numFmtId="0" xfId="0" applyBorder="1" applyFont="1"/>
    <xf borderId="42" fillId="0" fontId="6" numFmtId="0" xfId="0" applyBorder="1" applyFont="1"/>
    <xf borderId="43" fillId="0" fontId="6" numFmtId="0" xfId="0" applyBorder="1" applyFont="1"/>
    <xf borderId="44" fillId="0" fontId="6" numFmtId="0" xfId="0" applyBorder="1" applyFont="1"/>
    <xf borderId="0" fillId="0" fontId="4" numFmtId="0" xfId="0" applyAlignment="1" applyFont="1">
      <alignment vertical="bottom"/>
    </xf>
    <xf borderId="23" fillId="0" fontId="9" numFmtId="0" xfId="0" applyAlignment="1" applyBorder="1" applyFont="1">
      <alignment horizontal="center" readingOrder="0" shrinkToFit="0" vertical="center" wrapText="0"/>
    </xf>
    <xf borderId="30" fillId="0" fontId="7" numFmtId="168" xfId="0" applyAlignment="1" applyBorder="1" applyFont="1" applyNumberFormat="1">
      <alignment horizontal="center" readingOrder="0" shrinkToFit="0" vertical="center" wrapText="0"/>
    </xf>
  </cellXfs>
  <cellStyles count="1">
    <cellStyle xfId="0" name="Normal" builtinId="0"/>
  </cellStyles>
  <dxfs count="7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식수계산기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:T36" displayName="Table_1" name="Table_1" id="1">
  <tableColumns count="1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</tableColumns>
  <tableStyleInfo name="식수계산기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Gulimche"/>
        <a:ea typeface="Gulimche"/>
        <a:cs typeface="Gulimche"/>
      </a:majorFont>
      <a:minorFont>
        <a:latin typeface="Gulimche"/>
        <a:ea typeface="Gulimche"/>
        <a:cs typeface="Gulimch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1.43"/>
  </cols>
  <sheetData>
    <row r="1" ht="28.5" customHeight="1">
      <c r="A1" s="1">
        <v>45323.0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/>
      <c r="H1" s="2" t="s">
        <v>5</v>
      </c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4"/>
    </row>
    <row r="2" ht="18.75" customHeight="1">
      <c r="A2" s="5">
        <f>A1</f>
        <v>45323</v>
      </c>
      <c r="B2" s="6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8"/>
    </row>
    <row r="3" ht="18.75" customHeight="1">
      <c r="A3" s="5">
        <f t="shared" ref="A3:A29" si="1">date(year(A2), month(A2), day(A2) + 1)</f>
        <v>45324</v>
      </c>
      <c r="B3" s="6" t="s">
        <v>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ht="18.75" customHeight="1">
      <c r="A4" s="5">
        <f t="shared" si="1"/>
        <v>45325</v>
      </c>
      <c r="B4" s="6" t="s">
        <v>8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8"/>
    </row>
    <row r="5" ht="18.75" customHeight="1">
      <c r="A5" s="5">
        <f t="shared" si="1"/>
        <v>45326</v>
      </c>
      <c r="B5" s="7"/>
      <c r="C5" s="6" t="s">
        <v>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8"/>
    </row>
    <row r="6" ht="18.75" customHeight="1">
      <c r="A6" s="5">
        <f t="shared" si="1"/>
        <v>45327</v>
      </c>
      <c r="B6" s="7"/>
      <c r="C6" s="7"/>
      <c r="D6" s="7"/>
      <c r="E6" s="7"/>
      <c r="F6" s="7"/>
      <c r="G6" s="6" t="s">
        <v>6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8"/>
    </row>
    <row r="7" ht="18.75" customHeight="1">
      <c r="A7" s="5">
        <f t="shared" si="1"/>
        <v>45328</v>
      </c>
      <c r="B7" s="7"/>
      <c r="C7" s="7"/>
      <c r="D7" s="7"/>
      <c r="E7" s="6" t="s">
        <v>6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8"/>
    </row>
    <row r="8" ht="18.75" customHeight="1">
      <c r="A8" s="5">
        <f t="shared" si="1"/>
        <v>45329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8"/>
    </row>
    <row r="9" ht="18.75" customHeight="1">
      <c r="A9" s="5">
        <f t="shared" si="1"/>
        <v>45330</v>
      </c>
      <c r="B9" s="7"/>
      <c r="C9" s="7"/>
      <c r="D9" s="7"/>
      <c r="E9" s="7"/>
      <c r="F9" s="7"/>
      <c r="G9" s="7"/>
      <c r="H9" s="6" t="s">
        <v>6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8"/>
    </row>
    <row r="10" ht="18.75" customHeight="1">
      <c r="A10" s="5">
        <f t="shared" si="1"/>
        <v>45331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8"/>
    </row>
    <row r="11" ht="18.75" customHeight="1">
      <c r="A11" s="5">
        <f t="shared" si="1"/>
        <v>45332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</row>
    <row r="12" ht="18.75" customHeight="1">
      <c r="A12" s="5">
        <f t="shared" si="1"/>
        <v>45333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8"/>
    </row>
    <row r="13" ht="18.75" customHeight="1">
      <c r="A13" s="5">
        <f t="shared" si="1"/>
        <v>45334</v>
      </c>
      <c r="B13" s="7"/>
      <c r="C13" s="7"/>
      <c r="D13" s="7"/>
      <c r="E13" s="7"/>
      <c r="F13" s="7"/>
      <c r="G13" s="7"/>
      <c r="H13" s="7"/>
      <c r="I13" s="6" t="s">
        <v>9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8"/>
    </row>
    <row r="14" ht="18.75" customHeight="1">
      <c r="A14" s="5">
        <f t="shared" si="1"/>
        <v>45335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8"/>
    </row>
    <row r="15" ht="18.75" customHeight="1">
      <c r="A15" s="5">
        <f t="shared" si="1"/>
        <v>45336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8"/>
    </row>
    <row r="16" ht="18.75" customHeight="1">
      <c r="A16" s="5">
        <f t="shared" si="1"/>
        <v>45337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8"/>
    </row>
    <row r="17" ht="18.75" customHeight="1">
      <c r="A17" s="5">
        <f t="shared" si="1"/>
        <v>45338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6" t="s">
        <v>10</v>
      </c>
      <c r="M17" s="7"/>
      <c r="N17" s="7"/>
      <c r="O17" s="7"/>
      <c r="P17" s="7"/>
      <c r="Q17" s="7"/>
      <c r="R17" s="7"/>
      <c r="S17" s="7"/>
      <c r="T17" s="8"/>
    </row>
    <row r="18" ht="18.75" customHeight="1">
      <c r="A18" s="5">
        <f t="shared" si="1"/>
        <v>45339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8"/>
    </row>
    <row r="19" ht="18.75" customHeight="1">
      <c r="A19" s="5">
        <f t="shared" si="1"/>
        <v>45340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8"/>
    </row>
    <row r="20" ht="18.75" customHeight="1">
      <c r="A20" s="5">
        <f t="shared" si="1"/>
        <v>45341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6" t="s">
        <v>11</v>
      </c>
      <c r="O20" s="7"/>
      <c r="P20" s="7"/>
      <c r="Q20" s="7"/>
      <c r="R20" s="7"/>
      <c r="S20" s="7"/>
      <c r="T20" s="8"/>
    </row>
    <row r="21" ht="18.75" customHeight="1">
      <c r="A21" s="5">
        <f t="shared" si="1"/>
        <v>45342</v>
      </c>
      <c r="B21" s="7"/>
      <c r="C21" s="7"/>
      <c r="D21" s="7"/>
      <c r="E21" s="7"/>
      <c r="F21" s="7"/>
      <c r="G21" s="7"/>
      <c r="H21" s="6" t="s">
        <v>12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8"/>
    </row>
    <row r="22" ht="18.75" customHeight="1">
      <c r="A22" s="5">
        <f t="shared" si="1"/>
        <v>45343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8"/>
    </row>
    <row r="23" ht="18.75" customHeight="1">
      <c r="A23" s="5">
        <f t="shared" si="1"/>
        <v>45344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8"/>
    </row>
    <row r="24" ht="18.75" customHeight="1">
      <c r="A24" s="5">
        <f t="shared" si="1"/>
        <v>45345</v>
      </c>
      <c r="B24" s="7"/>
      <c r="C24" s="7"/>
      <c r="D24" s="7"/>
      <c r="E24" s="6" t="s">
        <v>8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8"/>
    </row>
    <row r="25" ht="18.75" customHeight="1">
      <c r="A25" s="5">
        <f t="shared" si="1"/>
        <v>45346</v>
      </c>
      <c r="B25" s="6" t="s">
        <v>8</v>
      </c>
      <c r="C25" s="7"/>
      <c r="D25" s="7"/>
      <c r="E25" s="7"/>
      <c r="F25" s="6" t="s">
        <v>8</v>
      </c>
      <c r="G25" s="6" t="s">
        <v>13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8"/>
    </row>
    <row r="26" ht="18.75" customHeight="1">
      <c r="A26" s="5">
        <f t="shared" si="1"/>
        <v>45347</v>
      </c>
      <c r="B26" s="6" t="s">
        <v>14</v>
      </c>
      <c r="C26" s="7"/>
      <c r="D26" s="7"/>
      <c r="E26" s="7"/>
      <c r="F26" s="7"/>
      <c r="G26" s="7"/>
      <c r="H26" s="6" t="s">
        <v>8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8"/>
    </row>
    <row r="27" ht="18.75" customHeight="1">
      <c r="A27" s="5">
        <f t="shared" si="1"/>
        <v>45348</v>
      </c>
      <c r="B27" s="6" t="s">
        <v>15</v>
      </c>
      <c r="C27" s="7"/>
      <c r="D27" s="6" t="s">
        <v>7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8"/>
    </row>
    <row r="28" ht="18.75" customHeight="1">
      <c r="A28" s="5">
        <f t="shared" si="1"/>
        <v>45349</v>
      </c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8"/>
    </row>
    <row r="29" ht="18.75" customHeight="1">
      <c r="A29" s="5">
        <f t="shared" si="1"/>
        <v>45350</v>
      </c>
      <c r="B29" s="6" t="s">
        <v>7</v>
      </c>
      <c r="C29" s="6" t="s">
        <v>8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8"/>
    </row>
    <row r="30" ht="18.75" customHeight="1">
      <c r="A30" s="5">
        <f t="shared" ref="A30:A32" si="2">IF(DAY(DATE(YEAR($A$1), MONTH($A$1) + 1, 0)) &gt;= day(A29) + 1, DATE(YEAR(A29), MONTH(A29), day(A29) + 1), "")
</f>
        <v>45351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8"/>
    </row>
    <row r="31" ht="18.75" customHeight="1">
      <c r="A31" s="5" t="str">
        <f t="shared" si="2"/>
        <v/>
      </c>
      <c r="B31" s="7"/>
      <c r="C31" s="7"/>
      <c r="D31" s="7"/>
      <c r="E31" s="7"/>
      <c r="F31" s="6" t="s">
        <v>16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8"/>
    </row>
    <row r="32" ht="18.75" customHeight="1">
      <c r="A32" s="9" t="str">
        <f t="shared" si="2"/>
        <v/>
      </c>
      <c r="B32" s="10" t="s">
        <v>17</v>
      </c>
      <c r="C32" s="10" t="s">
        <v>18</v>
      </c>
      <c r="D32" s="10" t="s">
        <v>19</v>
      </c>
      <c r="E32" s="10" t="s">
        <v>20</v>
      </c>
      <c r="F32" s="11"/>
      <c r="G32" s="10" t="s">
        <v>21</v>
      </c>
      <c r="H32" s="10" t="s">
        <v>22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2"/>
    </row>
    <row r="33">
      <c r="A33" s="13" t="s">
        <v>23</v>
      </c>
      <c r="B33" s="14">
        <f>IFERROR(__xludf.DUMMYFUNCTION("iferror(SUM(ArrayFormula(VALUE(SPLIT(FILTER(B2:B32, B2:B32&lt;&gt;""""), ""/"")))), """")"),45.0)</f>
        <v>45</v>
      </c>
      <c r="C33" s="15">
        <f>IFERROR(__xludf.DUMMYFUNCTION("iferror(SUM(ArrayFormula(VALUE(SPLIT(FILTER(C2:C32, C2:C32&lt;&gt;""""), ""/"")))), """")"),13.0)</f>
        <v>13</v>
      </c>
      <c r="D33" s="15">
        <f>IFERROR(__xludf.DUMMYFUNCTION("iferror(SUM(ArrayFormula(VALUE(SPLIT(FILTER(D2:D32, D2:D32&lt;&gt;""""), ""/"")))), """")"),9.0)</f>
        <v>9</v>
      </c>
      <c r="E33" s="15">
        <f>IFERROR(__xludf.DUMMYFUNCTION("iferror(SUM(ArrayFormula(VALUE(SPLIT(FILTER(E2:E32, E2:E32&lt;&gt;""""), ""/"")))), """")"),9.0)</f>
        <v>9</v>
      </c>
      <c r="F33" s="15">
        <f>IFERROR(__xludf.DUMMYFUNCTION("iferror(SUM(ArrayFormula(VALUE(SPLIT(FILTER(F2:F32, F2:F32&lt;&gt;""""), ""/"")))), """")"),6.0)</f>
        <v>6</v>
      </c>
      <c r="G33" s="15">
        <f>IFERROR(__xludf.DUMMYFUNCTION("iferror(SUM(ArrayFormula(VALUE(SPLIT(FILTER(G2:G32, G2:G32&lt;&gt;""""), ""/"")))), """")"),15.0)</f>
        <v>15</v>
      </c>
      <c r="H33" s="15">
        <f>IFERROR(__xludf.DUMMYFUNCTION("iferror(SUM(ArrayFormula(VALUE(SPLIT(FILTER(H2:H32, H2:H32&lt;&gt;""""), ""/"")))), """")"),21.0)</f>
        <v>21</v>
      </c>
      <c r="I33" s="15">
        <f>IFERROR(__xludf.DUMMYFUNCTION("iferror(SUM(ArrayFormula(VALUE(SPLIT(FILTER(I2:I32, I2:I32&lt;&gt;""""), ""/"")))), """")"),4.0)</f>
        <v>4</v>
      </c>
      <c r="J33" s="15" t="str">
        <f>IFERROR(__xludf.DUMMYFUNCTION("iferror(SUM(ArrayFormula(VALUE(SPLIT(FILTER(J2:J32, J2:J32&lt;&gt;""""), ""/"")))), """")"),"")</f>
        <v/>
      </c>
      <c r="K33" s="15" t="str">
        <f>IFERROR(__xludf.DUMMYFUNCTION("iferror(SUM(ArrayFormula(VALUE(SPLIT(FILTER(K2:K32, K2:K32&lt;&gt;""""), ""/"")))), """")"),"")</f>
        <v/>
      </c>
      <c r="L33" s="15">
        <f>IFERROR(__xludf.DUMMYFUNCTION("iferror(SUM(ArrayFormula(VALUE(SPLIT(FILTER(L2:L32, L2:L32&lt;&gt;""""), ""/"")))), """")"),9.0)</f>
        <v>9</v>
      </c>
      <c r="M33" s="15" t="str">
        <f>IFERROR(__xludf.DUMMYFUNCTION("iferror(SUM(ArrayFormula(VALUE(SPLIT(FILTER(M2:M32, M2:M32&lt;&gt;""""), ""/"")))), """")"),"")</f>
        <v/>
      </c>
      <c r="N33" s="15">
        <f>IFERROR(__xludf.DUMMYFUNCTION("iferror(SUM(ArrayFormula(VALUE(SPLIT(FILTER(N2:N32, N2:N32&lt;&gt;""""), ""/"")))), """")"),14.0)</f>
        <v>14</v>
      </c>
      <c r="O33" s="15" t="str">
        <f>IFERROR(__xludf.DUMMYFUNCTION("iferror(SUM(ArrayFormula(VALUE(SPLIT(FILTER(O2:O32, O2:O32&lt;&gt;""""), ""/"")))), """")"),"")</f>
        <v/>
      </c>
      <c r="P33" s="15" t="str">
        <f>IFERROR(__xludf.DUMMYFUNCTION("iferror(SUM(ArrayFormula(VALUE(SPLIT(FILTER(P2:P32, P2:P32&lt;&gt;""""), ""/"")))), """")"),"")</f>
        <v/>
      </c>
      <c r="Q33" s="15" t="str">
        <f>IFERROR(__xludf.DUMMYFUNCTION("iferror(SUM(ArrayFormula(VALUE(SPLIT(FILTER(Q2:Q32, Q2:Q32&lt;&gt;""""), ""/"")))), """")"),"")</f>
        <v/>
      </c>
      <c r="R33" s="15" t="str">
        <f>IFERROR(__xludf.DUMMYFUNCTION("iferror(SUM(ArrayFormula(VALUE(SPLIT(FILTER(R2:R32, R2:R32&lt;&gt;""""), ""/"")))), """")"),"")</f>
        <v/>
      </c>
      <c r="S33" s="15" t="str">
        <f>IFERROR(__xludf.DUMMYFUNCTION("iferror(SUM(ArrayFormula(VALUE(SPLIT(FILTER(S2:S32, S2:S32&lt;&gt;""""), ""/"")))), """")"),"")</f>
        <v/>
      </c>
      <c r="T33" s="16" t="str">
        <f>IFERROR(__xludf.DUMMYFUNCTION("iferror(SUM(ArrayFormula(VALUE(SPLIT(FILTER(T2:T32, T2:T32&lt;&gt;""""), ""/"")))), """")"),"")</f>
        <v/>
      </c>
    </row>
    <row r="34">
      <c r="A34" s="17" t="s">
        <v>24</v>
      </c>
      <c r="B34" s="18">
        <v>7000.0</v>
      </c>
      <c r="C34" s="19">
        <v>4000.0</v>
      </c>
      <c r="D34" s="19">
        <v>6512.0</v>
      </c>
      <c r="E34" s="19">
        <v>7000.0</v>
      </c>
      <c r="F34" s="19">
        <v>7000.0</v>
      </c>
      <c r="G34" s="19">
        <v>7000.0</v>
      </c>
      <c r="H34" s="19">
        <v>1111.0</v>
      </c>
      <c r="I34" s="19">
        <v>7000.0</v>
      </c>
      <c r="J34" s="19">
        <v>7000.0</v>
      </c>
      <c r="K34" s="19">
        <v>7000.0</v>
      </c>
      <c r="L34" s="19">
        <v>7000.0</v>
      </c>
      <c r="M34" s="19">
        <v>7000.0</v>
      </c>
      <c r="N34" s="19">
        <v>7000.0</v>
      </c>
      <c r="O34" s="19">
        <v>7000.0</v>
      </c>
      <c r="P34" s="19">
        <v>7000.0</v>
      </c>
      <c r="Q34" s="19">
        <v>7000.0</v>
      </c>
      <c r="R34" s="19">
        <v>7000.0</v>
      </c>
      <c r="S34" s="19">
        <v>7000.0</v>
      </c>
      <c r="T34" s="20">
        <v>7000.0</v>
      </c>
    </row>
    <row r="35">
      <c r="A35" s="17" t="s">
        <v>25</v>
      </c>
      <c r="B35" s="18" t="s">
        <v>26</v>
      </c>
      <c r="C35" s="19" t="s">
        <v>26</v>
      </c>
      <c r="D35" s="19" t="s">
        <v>27</v>
      </c>
      <c r="E35" s="19" t="s">
        <v>27</v>
      </c>
      <c r="F35" s="19" t="s">
        <v>26</v>
      </c>
      <c r="G35" s="19" t="s">
        <v>26</v>
      </c>
      <c r="H35" s="19" t="s">
        <v>26</v>
      </c>
      <c r="I35" s="19" t="s">
        <v>26</v>
      </c>
      <c r="J35" s="19" t="s">
        <v>26</v>
      </c>
      <c r="K35" s="19" t="s">
        <v>26</v>
      </c>
      <c r="L35" s="19" t="s">
        <v>26</v>
      </c>
      <c r="M35" s="19" t="s">
        <v>26</v>
      </c>
      <c r="N35" s="19" t="s">
        <v>26</v>
      </c>
      <c r="O35" s="19" t="s">
        <v>26</v>
      </c>
      <c r="P35" s="19" t="s">
        <v>26</v>
      </c>
      <c r="Q35" s="19" t="s">
        <v>26</v>
      </c>
      <c r="R35" s="19" t="s">
        <v>26</v>
      </c>
      <c r="S35" s="19" t="s">
        <v>26</v>
      </c>
      <c r="T35" s="20" t="s">
        <v>26</v>
      </c>
    </row>
    <row r="36">
      <c r="A36" s="21" t="s">
        <v>28</v>
      </c>
      <c r="B36" s="22">
        <f t="shared" ref="B36:T36" si="3">if(lower(B35)="y", B33*B34* 1.1, B33*B34)</f>
        <v>346500</v>
      </c>
      <c r="C36" s="23">
        <f t="shared" si="3"/>
        <v>57200</v>
      </c>
      <c r="D36" s="23">
        <f t="shared" si="3"/>
        <v>58608</v>
      </c>
      <c r="E36" s="23">
        <f t="shared" si="3"/>
        <v>63000</v>
      </c>
      <c r="F36" s="23">
        <f t="shared" si="3"/>
        <v>46200</v>
      </c>
      <c r="G36" s="23">
        <f t="shared" si="3"/>
        <v>115500</v>
      </c>
      <c r="H36" s="23">
        <f t="shared" si="3"/>
        <v>25664.1</v>
      </c>
      <c r="I36" s="23">
        <f t="shared" si="3"/>
        <v>30800</v>
      </c>
      <c r="J36" s="23">
        <f t="shared" si="3"/>
        <v>0</v>
      </c>
      <c r="K36" s="23">
        <f t="shared" si="3"/>
        <v>0</v>
      </c>
      <c r="L36" s="23">
        <f t="shared" si="3"/>
        <v>69300</v>
      </c>
      <c r="M36" s="23">
        <f t="shared" si="3"/>
        <v>0</v>
      </c>
      <c r="N36" s="23">
        <f t="shared" si="3"/>
        <v>107800</v>
      </c>
      <c r="O36" s="23">
        <f t="shared" si="3"/>
        <v>0</v>
      </c>
      <c r="P36" s="23">
        <f t="shared" si="3"/>
        <v>0</v>
      </c>
      <c r="Q36" s="23">
        <f t="shared" si="3"/>
        <v>0</v>
      </c>
      <c r="R36" s="23">
        <f t="shared" si="3"/>
        <v>0</v>
      </c>
      <c r="S36" s="23">
        <f t="shared" si="3"/>
        <v>0</v>
      </c>
      <c r="T36" s="24">
        <f t="shared" si="3"/>
        <v>0</v>
      </c>
    </row>
  </sheetData>
  <conditionalFormatting sqref="A2:A32">
    <cfRule type="expression" dxfId="0" priority="1">
      <formula>if(A2 &lt;&gt; "", weekday(A2) = 1, False) = True</formula>
    </cfRule>
  </conditionalFormatting>
  <conditionalFormatting sqref="A2:A32">
    <cfRule type="expression" dxfId="1" priority="2">
      <formula>if(A2 &lt;&gt; "", or(weekday(A2) = 7), False) = True</formula>
    </cfRule>
  </conditionalFormatting>
  <conditionalFormatting sqref="B1:T1">
    <cfRule type="containsBlanks" dxfId="2" priority="3">
      <formula>LEN(TRIM(B1))=0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4" width="4.14"/>
    <col customWidth="1" min="5" max="7" width="1.71"/>
    <col customWidth="1" min="8" max="8" width="4.14"/>
    <col customWidth="1" min="9" max="9" width="9.29"/>
    <col customWidth="1" min="10" max="12" width="3.57"/>
    <col customWidth="1" min="13" max="13" width="4.14"/>
    <col customWidth="1" hidden="1" min="14" max="25" width="4.14"/>
  </cols>
  <sheetData>
    <row r="1" ht="19.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ht="22.5" customHeight="1">
      <c r="B2" s="27" t="s">
        <v>29</v>
      </c>
      <c r="C2" s="28"/>
      <c r="D2" s="28"/>
      <c r="E2" s="28"/>
      <c r="F2" s="28"/>
      <c r="G2" s="28"/>
      <c r="H2" s="28"/>
      <c r="I2" s="28"/>
      <c r="J2" s="28"/>
      <c r="K2" s="28"/>
      <c r="L2" s="29"/>
      <c r="M2" s="30"/>
      <c r="N2" s="27" t="s">
        <v>29</v>
      </c>
      <c r="O2" s="28"/>
      <c r="P2" s="28"/>
      <c r="Q2" s="28"/>
      <c r="R2" s="28"/>
      <c r="S2" s="28"/>
      <c r="T2" s="28"/>
      <c r="U2" s="28"/>
      <c r="V2" s="28"/>
      <c r="W2" s="28"/>
      <c r="X2" s="29"/>
      <c r="Y2" s="26"/>
    </row>
    <row r="3" ht="17.25" customHeight="1">
      <c r="B3" s="31"/>
      <c r="C3" s="32"/>
      <c r="D3" s="32"/>
      <c r="E3" s="33" t="s">
        <v>30</v>
      </c>
      <c r="F3" s="34"/>
      <c r="G3" s="34"/>
      <c r="H3" s="34"/>
      <c r="I3" s="34"/>
      <c r="J3" s="32"/>
      <c r="K3" s="32"/>
      <c r="L3" s="35"/>
      <c r="M3" s="30"/>
      <c r="N3" s="31"/>
      <c r="O3" s="32"/>
      <c r="P3" s="32"/>
      <c r="Q3" s="33" t="s">
        <v>30</v>
      </c>
      <c r="R3" s="34"/>
      <c r="S3" s="34"/>
      <c r="T3" s="34"/>
      <c r="U3" s="34"/>
      <c r="V3" s="32"/>
      <c r="W3" s="32"/>
      <c r="X3" s="35"/>
      <c r="Y3" s="26"/>
    </row>
    <row r="4" ht="18.0" customHeight="1">
      <c r="B4" s="36" t="s">
        <v>31</v>
      </c>
      <c r="C4" s="37"/>
      <c r="D4" s="38"/>
      <c r="E4" s="39"/>
      <c r="F4" s="40"/>
      <c r="G4" s="40"/>
      <c r="H4" s="40"/>
      <c r="I4" s="40"/>
      <c r="J4" s="40"/>
      <c r="K4" s="41" t="s">
        <v>32</v>
      </c>
      <c r="L4" s="42"/>
      <c r="M4" s="30"/>
      <c r="N4" s="36" t="s">
        <v>31</v>
      </c>
      <c r="O4" s="37"/>
      <c r="P4" s="38"/>
      <c r="Q4" s="39"/>
      <c r="R4" s="40"/>
      <c r="S4" s="40"/>
      <c r="T4" s="40"/>
      <c r="U4" s="40"/>
      <c r="V4" s="40"/>
      <c r="W4" s="41" t="s">
        <v>32</v>
      </c>
      <c r="X4" s="42"/>
      <c r="Y4" s="26"/>
    </row>
    <row r="5" ht="19.5" customHeight="1">
      <c r="B5" s="43" t="s">
        <v>33</v>
      </c>
      <c r="C5" s="44" t="s">
        <v>34</v>
      </c>
      <c r="D5" s="38"/>
      <c r="E5" s="45"/>
      <c r="F5" s="37"/>
      <c r="G5" s="37"/>
      <c r="H5" s="37"/>
      <c r="I5" s="37"/>
      <c r="J5" s="37"/>
      <c r="K5" s="37"/>
      <c r="L5" s="46"/>
      <c r="M5" s="30"/>
      <c r="N5" s="43" t="s">
        <v>33</v>
      </c>
      <c r="O5" s="44" t="s">
        <v>34</v>
      </c>
      <c r="P5" s="38"/>
      <c r="Q5" s="45"/>
      <c r="R5" s="37"/>
      <c r="S5" s="37"/>
      <c r="T5" s="37"/>
      <c r="U5" s="37"/>
      <c r="V5" s="37"/>
      <c r="W5" s="37"/>
      <c r="X5" s="46"/>
      <c r="Y5" s="26"/>
    </row>
    <row r="6" ht="19.5" customHeight="1">
      <c r="B6" s="47"/>
      <c r="C6" s="44" t="s">
        <v>35</v>
      </c>
      <c r="D6" s="38"/>
      <c r="E6" s="45"/>
      <c r="F6" s="37"/>
      <c r="G6" s="37"/>
      <c r="H6" s="38"/>
      <c r="I6" s="48" t="s">
        <v>36</v>
      </c>
      <c r="J6" s="45"/>
      <c r="K6" s="37"/>
      <c r="L6" s="46"/>
      <c r="M6" s="30"/>
      <c r="N6" s="47"/>
      <c r="O6" s="44" t="s">
        <v>35</v>
      </c>
      <c r="P6" s="38"/>
      <c r="Q6" s="45"/>
      <c r="R6" s="37"/>
      <c r="S6" s="37"/>
      <c r="T6" s="38"/>
      <c r="U6" s="48" t="s">
        <v>36</v>
      </c>
      <c r="V6" s="45"/>
      <c r="W6" s="37"/>
      <c r="X6" s="46"/>
      <c r="Y6" s="26"/>
    </row>
    <row r="7" ht="21.75" customHeight="1">
      <c r="B7" s="47"/>
      <c r="C7" s="49" t="s">
        <v>37</v>
      </c>
      <c r="D7" s="38"/>
      <c r="E7" s="45"/>
      <c r="F7" s="37"/>
      <c r="G7" s="37"/>
      <c r="H7" s="37"/>
      <c r="I7" s="37"/>
      <c r="J7" s="37"/>
      <c r="K7" s="37"/>
      <c r="L7" s="46"/>
      <c r="M7" s="30"/>
      <c r="N7" s="47"/>
      <c r="O7" s="49" t="s">
        <v>37</v>
      </c>
      <c r="P7" s="38"/>
      <c r="Q7" s="45"/>
      <c r="R7" s="37"/>
      <c r="S7" s="37"/>
      <c r="T7" s="37"/>
      <c r="U7" s="37"/>
      <c r="V7" s="37"/>
      <c r="W7" s="37"/>
      <c r="X7" s="46"/>
      <c r="Y7" s="26"/>
    </row>
    <row r="8" ht="21.0" customHeight="1">
      <c r="B8" s="50"/>
      <c r="C8" s="44" t="s">
        <v>38</v>
      </c>
      <c r="D8" s="38"/>
      <c r="E8" s="51"/>
      <c r="F8" s="34"/>
      <c r="G8" s="52"/>
      <c r="H8" s="53" t="s">
        <v>39</v>
      </c>
      <c r="I8" s="54"/>
      <c r="J8" s="37"/>
      <c r="K8" s="37"/>
      <c r="L8" s="46"/>
      <c r="M8" s="30"/>
      <c r="N8" s="50"/>
      <c r="O8" s="44" t="s">
        <v>38</v>
      </c>
      <c r="P8" s="38"/>
      <c r="Q8" s="51"/>
      <c r="R8" s="34"/>
      <c r="S8" s="52"/>
      <c r="T8" s="53" t="s">
        <v>39</v>
      </c>
      <c r="U8" s="54"/>
      <c r="V8" s="37"/>
      <c r="W8" s="37"/>
      <c r="X8" s="46"/>
      <c r="Y8" s="26"/>
    </row>
    <row r="9" ht="15.75" customHeight="1">
      <c r="B9" s="55" t="s">
        <v>40</v>
      </c>
      <c r="C9" s="37"/>
      <c r="D9" s="38"/>
      <c r="E9" s="44" t="s">
        <v>41</v>
      </c>
      <c r="F9" s="37"/>
      <c r="G9" s="37"/>
      <c r="H9" s="37"/>
      <c r="I9" s="38"/>
      <c r="J9" s="56" t="s">
        <v>42</v>
      </c>
      <c r="K9" s="37"/>
      <c r="L9" s="46"/>
      <c r="M9" s="30"/>
      <c r="N9" s="55" t="s">
        <v>40</v>
      </c>
      <c r="O9" s="37"/>
      <c r="P9" s="38"/>
      <c r="Q9" s="44" t="s">
        <v>41</v>
      </c>
      <c r="R9" s="37"/>
      <c r="S9" s="37"/>
      <c r="T9" s="37"/>
      <c r="U9" s="38"/>
      <c r="V9" s="56" t="s">
        <v>42</v>
      </c>
      <c r="W9" s="37"/>
      <c r="X9" s="46"/>
      <c r="Y9" s="26"/>
    </row>
    <row r="10" ht="12.0" customHeight="1">
      <c r="B10" s="57">
        <f>now()</f>
        <v>45621.96848</v>
      </c>
      <c r="C10" s="34"/>
      <c r="D10" s="52"/>
      <c r="E10" s="58">
        <f>C45</f>
        <v>0</v>
      </c>
      <c r="F10" s="34"/>
      <c r="G10" s="34"/>
      <c r="H10" s="34"/>
      <c r="I10" s="52"/>
      <c r="J10" s="59"/>
      <c r="K10" s="34"/>
      <c r="L10" s="60"/>
      <c r="M10" s="30"/>
      <c r="N10" s="57">
        <f>now()</f>
        <v>45621.96848</v>
      </c>
      <c r="O10" s="34"/>
      <c r="P10" s="52"/>
      <c r="Q10" s="61">
        <f>SUM(V14:X44)</f>
        <v>0</v>
      </c>
      <c r="R10" s="34"/>
      <c r="S10" s="34"/>
      <c r="T10" s="34"/>
      <c r="U10" s="52"/>
      <c r="V10" s="59"/>
      <c r="W10" s="34"/>
      <c r="X10" s="60"/>
      <c r="Y10" s="26"/>
    </row>
    <row r="11" ht="12.0" customHeight="1">
      <c r="B11" s="62"/>
      <c r="C11" s="40"/>
      <c r="D11" s="63"/>
      <c r="E11" s="64"/>
      <c r="F11" s="40"/>
      <c r="G11" s="40"/>
      <c r="H11" s="40"/>
      <c r="I11" s="63"/>
      <c r="J11" s="40"/>
      <c r="K11" s="40"/>
      <c r="L11" s="65"/>
      <c r="M11" s="30"/>
      <c r="N11" s="62"/>
      <c r="O11" s="40"/>
      <c r="P11" s="63"/>
      <c r="Q11" s="64"/>
      <c r="R11" s="40"/>
      <c r="S11" s="40"/>
      <c r="T11" s="40"/>
      <c r="U11" s="63"/>
      <c r="V11" s="40"/>
      <c r="W11" s="40"/>
      <c r="X11" s="65"/>
      <c r="Y11" s="26"/>
    </row>
    <row r="12" ht="15.75" customHeight="1">
      <c r="B12" s="55" t="s">
        <v>43</v>
      </c>
      <c r="C12" s="37"/>
      <c r="D12" s="37"/>
      <c r="E12" s="37"/>
      <c r="F12" s="37"/>
      <c r="G12" s="37"/>
      <c r="H12" s="37"/>
      <c r="I12" s="37"/>
      <c r="J12" s="37"/>
      <c r="K12" s="37"/>
      <c r="L12" s="46"/>
      <c r="M12" s="30"/>
      <c r="N12" s="55" t="s">
        <v>43</v>
      </c>
      <c r="O12" s="37"/>
      <c r="P12" s="37"/>
      <c r="Q12" s="37"/>
      <c r="R12" s="37"/>
      <c r="S12" s="37"/>
      <c r="T12" s="37"/>
      <c r="U12" s="37"/>
      <c r="V12" s="37"/>
      <c r="W12" s="37"/>
      <c r="X12" s="46"/>
      <c r="Y12" s="26"/>
    </row>
    <row r="13" ht="18.0" customHeight="1">
      <c r="B13" s="66" t="s">
        <v>44</v>
      </c>
      <c r="C13" s="44" t="s">
        <v>45</v>
      </c>
      <c r="D13" s="37"/>
      <c r="E13" s="37"/>
      <c r="F13" s="37"/>
      <c r="G13" s="38"/>
      <c r="H13" s="67" t="s">
        <v>46</v>
      </c>
      <c r="I13" s="67" t="s">
        <v>47</v>
      </c>
      <c r="J13" s="44" t="s">
        <v>41</v>
      </c>
      <c r="K13" s="37"/>
      <c r="L13" s="46"/>
      <c r="M13" s="30"/>
      <c r="N13" s="66" t="s">
        <v>44</v>
      </c>
      <c r="O13" s="44" t="s">
        <v>45</v>
      </c>
      <c r="P13" s="37"/>
      <c r="Q13" s="37"/>
      <c r="R13" s="37"/>
      <c r="S13" s="38"/>
      <c r="T13" s="67" t="s">
        <v>46</v>
      </c>
      <c r="U13" s="67" t="s">
        <v>47</v>
      </c>
      <c r="V13" s="44" t="s">
        <v>41</v>
      </c>
      <c r="W13" s="37"/>
      <c r="X13" s="46"/>
      <c r="Y13" s="26"/>
    </row>
    <row r="14" ht="15.75" customHeight="1">
      <c r="B14" s="68">
        <v>1.0</v>
      </c>
      <c r="C14" s="69" t="s">
        <v>48</v>
      </c>
      <c r="D14" s="37"/>
      <c r="E14" s="37"/>
      <c r="F14" s="37"/>
      <c r="G14" s="38"/>
      <c r="H14" s="70"/>
      <c r="I14" s="71"/>
      <c r="J14" s="72" t="str">
        <f>IFERROR(__xludf.DUMMYFUNCTION("iferror(SUM(ArrayFormula(VALUE(SPLIT(FILTER(H14, H14&lt;&gt;""""), ""/"")))) * I14, """")"),"")</f>
        <v/>
      </c>
      <c r="K14" s="37"/>
      <c r="L14" s="46"/>
      <c r="M14" s="30"/>
      <c r="N14" s="68">
        <v>1.0</v>
      </c>
      <c r="O14" s="45"/>
      <c r="P14" s="37"/>
      <c r="Q14" s="37"/>
      <c r="R14" s="37"/>
      <c r="S14" s="38"/>
      <c r="T14" s="71"/>
      <c r="U14" s="71"/>
      <c r="V14" s="72"/>
      <c r="W14" s="37"/>
      <c r="X14" s="46"/>
      <c r="Y14" s="26"/>
    </row>
    <row r="15" ht="15.75" customHeight="1">
      <c r="B15" s="73">
        <f t="shared" ref="B15:B43" si="1">1+B14</f>
        <v>2</v>
      </c>
      <c r="C15" s="69" t="s">
        <v>48</v>
      </c>
      <c r="D15" s="37"/>
      <c r="E15" s="37"/>
      <c r="F15" s="37"/>
      <c r="G15" s="38"/>
      <c r="H15" s="71"/>
      <c r="I15" s="71"/>
      <c r="J15" s="72" t="str">
        <f>IFERROR(__xludf.DUMMYFUNCTION("iferror(SUM(ArrayFormula(VALUE(SPLIT(FILTER(H15, H15&lt;&gt;""""), ""/"")))) * I15, """")"),"")</f>
        <v/>
      </c>
      <c r="K15" s="37"/>
      <c r="L15" s="46"/>
      <c r="M15" s="30"/>
      <c r="N15" s="73">
        <f t="shared" ref="N15:N43" si="2">1+N14</f>
        <v>2</v>
      </c>
      <c r="O15" s="45"/>
      <c r="P15" s="37"/>
      <c r="Q15" s="37"/>
      <c r="R15" s="37"/>
      <c r="S15" s="38"/>
      <c r="T15" s="71"/>
      <c r="U15" s="71"/>
      <c r="V15" s="72"/>
      <c r="W15" s="37"/>
      <c r="X15" s="46"/>
      <c r="Y15" s="26"/>
    </row>
    <row r="16" ht="15.75" customHeight="1">
      <c r="B16" s="73">
        <f t="shared" si="1"/>
        <v>3</v>
      </c>
      <c r="C16" s="69" t="s">
        <v>48</v>
      </c>
      <c r="D16" s="37"/>
      <c r="E16" s="37"/>
      <c r="F16" s="37"/>
      <c r="G16" s="38"/>
      <c r="H16" s="71"/>
      <c r="I16" s="71"/>
      <c r="J16" s="72" t="str">
        <f>IFERROR(__xludf.DUMMYFUNCTION("iferror(SUM(ArrayFormula(VALUE(SPLIT(FILTER(H16, H16&lt;&gt;""""), ""/"")))) * I16, """")"),"")</f>
        <v/>
      </c>
      <c r="K16" s="37"/>
      <c r="L16" s="46"/>
      <c r="M16" s="30"/>
      <c r="N16" s="73">
        <f t="shared" si="2"/>
        <v>3</v>
      </c>
      <c r="O16" s="45"/>
      <c r="P16" s="37"/>
      <c r="Q16" s="37"/>
      <c r="R16" s="37"/>
      <c r="S16" s="38"/>
      <c r="T16" s="71"/>
      <c r="U16" s="71"/>
      <c r="V16" s="72"/>
      <c r="W16" s="37"/>
      <c r="X16" s="46"/>
      <c r="Y16" s="26"/>
    </row>
    <row r="17" ht="15.75" customHeight="1">
      <c r="B17" s="73">
        <f t="shared" si="1"/>
        <v>4</v>
      </c>
      <c r="C17" s="69" t="s">
        <v>48</v>
      </c>
      <c r="D17" s="37"/>
      <c r="E17" s="37"/>
      <c r="F17" s="37"/>
      <c r="G17" s="38"/>
      <c r="H17" s="71"/>
      <c r="I17" s="71"/>
      <c r="J17" s="72" t="str">
        <f>IFERROR(__xludf.DUMMYFUNCTION("iferror(SUM(ArrayFormula(VALUE(SPLIT(FILTER(H17, H17&lt;&gt;""""), ""/"")))) * I17, """")"),"")</f>
        <v/>
      </c>
      <c r="K17" s="37"/>
      <c r="L17" s="46"/>
      <c r="M17" s="30"/>
      <c r="N17" s="73">
        <f t="shared" si="2"/>
        <v>4</v>
      </c>
      <c r="O17" s="45"/>
      <c r="P17" s="37"/>
      <c r="Q17" s="37"/>
      <c r="R17" s="37"/>
      <c r="S17" s="38"/>
      <c r="T17" s="71"/>
      <c r="U17" s="71"/>
      <c r="V17" s="72"/>
      <c r="W17" s="37"/>
      <c r="X17" s="46"/>
      <c r="Y17" s="26"/>
    </row>
    <row r="18" ht="15.75" customHeight="1">
      <c r="B18" s="73">
        <f t="shared" si="1"/>
        <v>5</v>
      </c>
      <c r="C18" s="69" t="s">
        <v>48</v>
      </c>
      <c r="D18" s="37"/>
      <c r="E18" s="37"/>
      <c r="F18" s="37"/>
      <c r="G18" s="38"/>
      <c r="H18" s="71"/>
      <c r="I18" s="71"/>
      <c r="J18" s="72" t="str">
        <f>IFERROR(__xludf.DUMMYFUNCTION("iferror(SUM(ArrayFormula(VALUE(SPLIT(FILTER(H18, H18&lt;&gt;""""), ""/"")))) * I18, """")"),"")</f>
        <v/>
      </c>
      <c r="K18" s="37"/>
      <c r="L18" s="46"/>
      <c r="M18" s="30"/>
      <c r="N18" s="73">
        <f t="shared" si="2"/>
        <v>5</v>
      </c>
      <c r="O18" s="45"/>
      <c r="P18" s="37"/>
      <c r="Q18" s="37"/>
      <c r="R18" s="37"/>
      <c r="S18" s="38"/>
      <c r="T18" s="71"/>
      <c r="U18" s="71"/>
      <c r="V18" s="72"/>
      <c r="W18" s="37"/>
      <c r="X18" s="46"/>
      <c r="Y18" s="26"/>
    </row>
    <row r="19" ht="15.75" customHeight="1">
      <c r="B19" s="73">
        <f t="shared" si="1"/>
        <v>6</v>
      </c>
      <c r="C19" s="69" t="s">
        <v>48</v>
      </c>
      <c r="D19" s="37"/>
      <c r="E19" s="37"/>
      <c r="F19" s="37"/>
      <c r="G19" s="38"/>
      <c r="H19" s="71"/>
      <c r="I19" s="71"/>
      <c r="J19" s="72" t="str">
        <f>IFERROR(__xludf.DUMMYFUNCTION("iferror(SUM(ArrayFormula(VALUE(SPLIT(FILTER(H19, H19&lt;&gt;""""), ""/"")))) * I19, """")"),"")</f>
        <v/>
      </c>
      <c r="K19" s="37"/>
      <c r="L19" s="46"/>
      <c r="M19" s="30"/>
      <c r="N19" s="73">
        <f t="shared" si="2"/>
        <v>6</v>
      </c>
      <c r="O19" s="45"/>
      <c r="P19" s="37"/>
      <c r="Q19" s="37"/>
      <c r="R19" s="37"/>
      <c r="S19" s="38"/>
      <c r="T19" s="71"/>
      <c r="U19" s="71"/>
      <c r="V19" s="72"/>
      <c r="W19" s="37"/>
      <c r="X19" s="46"/>
      <c r="Y19" s="26"/>
    </row>
    <row r="20" ht="15.75" customHeight="1">
      <c r="B20" s="73">
        <f t="shared" si="1"/>
        <v>7</v>
      </c>
      <c r="C20" s="69" t="s">
        <v>48</v>
      </c>
      <c r="D20" s="37"/>
      <c r="E20" s="37"/>
      <c r="F20" s="37"/>
      <c r="G20" s="38"/>
      <c r="H20" s="71"/>
      <c r="I20" s="71"/>
      <c r="J20" s="72" t="str">
        <f>IFERROR(__xludf.DUMMYFUNCTION("iferror(SUM(ArrayFormula(VALUE(SPLIT(FILTER(H20, H20&lt;&gt;""""), ""/"")))) * I20, """")"),"")</f>
        <v/>
      </c>
      <c r="K20" s="37"/>
      <c r="L20" s="46"/>
      <c r="M20" s="30"/>
      <c r="N20" s="73">
        <f t="shared" si="2"/>
        <v>7</v>
      </c>
      <c r="O20" s="45"/>
      <c r="P20" s="37"/>
      <c r="Q20" s="37"/>
      <c r="R20" s="37"/>
      <c r="S20" s="38"/>
      <c r="T20" s="71"/>
      <c r="U20" s="71"/>
      <c r="V20" s="72"/>
      <c r="W20" s="37"/>
      <c r="X20" s="46"/>
      <c r="Y20" s="26"/>
    </row>
    <row r="21" ht="15.75" customHeight="1">
      <c r="B21" s="73">
        <f t="shared" si="1"/>
        <v>8</v>
      </c>
      <c r="C21" s="69" t="s">
        <v>48</v>
      </c>
      <c r="D21" s="37"/>
      <c r="E21" s="37"/>
      <c r="F21" s="37"/>
      <c r="G21" s="38"/>
      <c r="H21" s="71"/>
      <c r="I21" s="71"/>
      <c r="J21" s="72" t="str">
        <f>IFERROR(__xludf.DUMMYFUNCTION("iferror(SUM(ArrayFormula(VALUE(SPLIT(FILTER(H21, H21&lt;&gt;""""), ""/"")))) * I21, """")"),"")</f>
        <v/>
      </c>
      <c r="K21" s="37"/>
      <c r="L21" s="46"/>
      <c r="M21" s="30"/>
      <c r="N21" s="73">
        <f t="shared" si="2"/>
        <v>8</v>
      </c>
      <c r="O21" s="45"/>
      <c r="P21" s="37"/>
      <c r="Q21" s="37"/>
      <c r="R21" s="37"/>
      <c r="S21" s="38"/>
      <c r="T21" s="71"/>
      <c r="U21" s="71"/>
      <c r="V21" s="72"/>
      <c r="W21" s="37"/>
      <c r="X21" s="46"/>
      <c r="Y21" s="26"/>
    </row>
    <row r="22" ht="15.75" customHeight="1">
      <c r="B22" s="73">
        <f t="shared" si="1"/>
        <v>9</v>
      </c>
      <c r="C22" s="69" t="s">
        <v>48</v>
      </c>
      <c r="D22" s="37"/>
      <c r="E22" s="37"/>
      <c r="F22" s="37"/>
      <c r="G22" s="38"/>
      <c r="H22" s="71"/>
      <c r="I22" s="71"/>
      <c r="J22" s="72" t="str">
        <f>IFERROR(__xludf.DUMMYFUNCTION("iferror(SUM(ArrayFormula(VALUE(SPLIT(FILTER(H22, H22&lt;&gt;""""), ""/"")))) * I22, """")"),"")</f>
        <v/>
      </c>
      <c r="K22" s="37"/>
      <c r="L22" s="46"/>
      <c r="M22" s="30"/>
      <c r="N22" s="73">
        <f t="shared" si="2"/>
        <v>9</v>
      </c>
      <c r="O22" s="45"/>
      <c r="P22" s="37"/>
      <c r="Q22" s="37"/>
      <c r="R22" s="37"/>
      <c r="S22" s="38"/>
      <c r="T22" s="71"/>
      <c r="U22" s="71"/>
      <c r="V22" s="72"/>
      <c r="W22" s="37"/>
      <c r="X22" s="46"/>
      <c r="Y22" s="26"/>
    </row>
    <row r="23" ht="15.75" customHeight="1">
      <c r="B23" s="73">
        <f t="shared" si="1"/>
        <v>10</v>
      </c>
      <c r="C23" s="69" t="s">
        <v>48</v>
      </c>
      <c r="D23" s="37"/>
      <c r="E23" s="37"/>
      <c r="F23" s="37"/>
      <c r="G23" s="38"/>
      <c r="H23" s="71"/>
      <c r="I23" s="71"/>
      <c r="J23" s="72" t="str">
        <f>IFERROR(__xludf.DUMMYFUNCTION("iferror(SUM(ArrayFormula(VALUE(SPLIT(FILTER(H23, H23&lt;&gt;""""), ""/"")))) * I23, """")"),"")</f>
        <v/>
      </c>
      <c r="K23" s="37"/>
      <c r="L23" s="46"/>
      <c r="M23" s="30"/>
      <c r="N23" s="73">
        <f t="shared" si="2"/>
        <v>10</v>
      </c>
      <c r="O23" s="45"/>
      <c r="P23" s="37"/>
      <c r="Q23" s="37"/>
      <c r="R23" s="37"/>
      <c r="S23" s="38"/>
      <c r="T23" s="71"/>
      <c r="U23" s="71"/>
      <c r="V23" s="72"/>
      <c r="W23" s="37"/>
      <c r="X23" s="46"/>
      <c r="Y23" s="26"/>
    </row>
    <row r="24" ht="15.75" customHeight="1">
      <c r="B24" s="73">
        <f t="shared" si="1"/>
        <v>11</v>
      </c>
      <c r="C24" s="69" t="s">
        <v>48</v>
      </c>
      <c r="D24" s="37"/>
      <c r="E24" s="37"/>
      <c r="F24" s="37"/>
      <c r="G24" s="38"/>
      <c r="H24" s="71"/>
      <c r="I24" s="71"/>
      <c r="J24" s="72" t="str">
        <f>IFERROR(__xludf.DUMMYFUNCTION("iferror(SUM(ArrayFormula(VALUE(SPLIT(FILTER(H24, H24&lt;&gt;""""), ""/"")))) * I24, """")"),"")</f>
        <v/>
      </c>
      <c r="K24" s="37"/>
      <c r="L24" s="46"/>
      <c r="M24" s="30"/>
      <c r="N24" s="73">
        <f t="shared" si="2"/>
        <v>11</v>
      </c>
      <c r="O24" s="45"/>
      <c r="P24" s="37"/>
      <c r="Q24" s="37"/>
      <c r="R24" s="37"/>
      <c r="S24" s="38"/>
      <c r="T24" s="71"/>
      <c r="U24" s="71"/>
      <c r="V24" s="72"/>
      <c r="W24" s="37"/>
      <c r="X24" s="46"/>
      <c r="Y24" s="26"/>
    </row>
    <row r="25" ht="15.75" customHeight="1">
      <c r="B25" s="73">
        <f t="shared" si="1"/>
        <v>12</v>
      </c>
      <c r="C25" s="69" t="s">
        <v>48</v>
      </c>
      <c r="D25" s="37"/>
      <c r="E25" s="37"/>
      <c r="F25" s="37"/>
      <c r="G25" s="38"/>
      <c r="H25" s="71"/>
      <c r="I25" s="71"/>
      <c r="J25" s="72" t="str">
        <f>IFERROR(__xludf.DUMMYFUNCTION("iferror(SUM(ArrayFormula(VALUE(SPLIT(FILTER(H25, H25&lt;&gt;""""), ""/"")))) * I25, """")"),"")</f>
        <v/>
      </c>
      <c r="K25" s="37"/>
      <c r="L25" s="46"/>
      <c r="M25" s="30"/>
      <c r="N25" s="73">
        <f t="shared" si="2"/>
        <v>12</v>
      </c>
      <c r="O25" s="45"/>
      <c r="P25" s="37"/>
      <c r="Q25" s="37"/>
      <c r="R25" s="37"/>
      <c r="S25" s="38"/>
      <c r="T25" s="71"/>
      <c r="U25" s="71"/>
      <c r="V25" s="72"/>
      <c r="W25" s="37"/>
      <c r="X25" s="46"/>
      <c r="Y25" s="26"/>
    </row>
    <row r="26" ht="15.75" customHeight="1">
      <c r="B26" s="73">
        <f t="shared" si="1"/>
        <v>13</v>
      </c>
      <c r="C26" s="69" t="s">
        <v>48</v>
      </c>
      <c r="D26" s="37"/>
      <c r="E26" s="37"/>
      <c r="F26" s="37"/>
      <c r="G26" s="38"/>
      <c r="H26" s="71"/>
      <c r="I26" s="71"/>
      <c r="J26" s="72" t="str">
        <f>IFERROR(__xludf.DUMMYFUNCTION("iferror(SUM(ArrayFormula(VALUE(SPLIT(FILTER(H26, H26&lt;&gt;""""), ""/"")))) * I26, """")"),"")</f>
        <v/>
      </c>
      <c r="K26" s="37"/>
      <c r="L26" s="46"/>
      <c r="M26" s="30"/>
      <c r="N26" s="73">
        <f t="shared" si="2"/>
        <v>13</v>
      </c>
      <c r="O26" s="45"/>
      <c r="P26" s="37"/>
      <c r="Q26" s="37"/>
      <c r="R26" s="37"/>
      <c r="S26" s="38"/>
      <c r="T26" s="71"/>
      <c r="U26" s="71"/>
      <c r="V26" s="72"/>
      <c r="W26" s="37"/>
      <c r="X26" s="46"/>
      <c r="Y26" s="26"/>
    </row>
    <row r="27" ht="15.75" customHeight="1">
      <c r="B27" s="73">
        <f t="shared" si="1"/>
        <v>14</v>
      </c>
      <c r="C27" s="69" t="s">
        <v>48</v>
      </c>
      <c r="D27" s="37"/>
      <c r="E27" s="37"/>
      <c r="F27" s="37"/>
      <c r="G27" s="38"/>
      <c r="H27" s="71"/>
      <c r="I27" s="71"/>
      <c r="J27" s="72" t="str">
        <f>IFERROR(__xludf.DUMMYFUNCTION("iferror(SUM(ArrayFormula(VALUE(SPLIT(FILTER(H27, H27&lt;&gt;""""), ""/"")))) * I27, """")"),"")</f>
        <v/>
      </c>
      <c r="K27" s="37"/>
      <c r="L27" s="46"/>
      <c r="M27" s="30"/>
      <c r="N27" s="73">
        <f t="shared" si="2"/>
        <v>14</v>
      </c>
      <c r="O27" s="45"/>
      <c r="P27" s="37"/>
      <c r="Q27" s="37"/>
      <c r="R27" s="37"/>
      <c r="S27" s="38"/>
      <c r="T27" s="71"/>
      <c r="U27" s="71"/>
      <c r="V27" s="72"/>
      <c r="W27" s="37"/>
      <c r="X27" s="46"/>
      <c r="Y27" s="26"/>
    </row>
    <row r="28" ht="15.75" customHeight="1">
      <c r="B28" s="73">
        <f t="shared" si="1"/>
        <v>15</v>
      </c>
      <c r="C28" s="69" t="s">
        <v>48</v>
      </c>
      <c r="D28" s="37"/>
      <c r="E28" s="37"/>
      <c r="F28" s="37"/>
      <c r="G28" s="38"/>
      <c r="H28" s="71"/>
      <c r="I28" s="71"/>
      <c r="J28" s="72" t="str">
        <f>IFERROR(__xludf.DUMMYFUNCTION("iferror(SUM(ArrayFormula(VALUE(SPLIT(FILTER(H28, H28&lt;&gt;""""), ""/"")))) * I28, """")"),"")</f>
        <v/>
      </c>
      <c r="K28" s="37"/>
      <c r="L28" s="46"/>
      <c r="M28" s="30"/>
      <c r="N28" s="73">
        <f t="shared" si="2"/>
        <v>15</v>
      </c>
      <c r="O28" s="45"/>
      <c r="P28" s="37"/>
      <c r="Q28" s="37"/>
      <c r="R28" s="37"/>
      <c r="S28" s="38"/>
      <c r="T28" s="71"/>
      <c r="U28" s="71"/>
      <c r="V28" s="72"/>
      <c r="W28" s="37"/>
      <c r="X28" s="46"/>
      <c r="Y28" s="26"/>
    </row>
    <row r="29" ht="15.75" customHeight="1">
      <c r="B29" s="73">
        <f t="shared" si="1"/>
        <v>16</v>
      </c>
      <c r="C29" s="69" t="s">
        <v>48</v>
      </c>
      <c r="D29" s="37"/>
      <c r="E29" s="37"/>
      <c r="F29" s="37"/>
      <c r="G29" s="38"/>
      <c r="H29" s="71"/>
      <c r="I29" s="71"/>
      <c r="J29" s="72" t="str">
        <f>IFERROR(__xludf.DUMMYFUNCTION("iferror(SUM(ArrayFormula(VALUE(SPLIT(FILTER(H29, H29&lt;&gt;""""), ""/"")))) * I29, """")"),"")</f>
        <v/>
      </c>
      <c r="K29" s="37"/>
      <c r="L29" s="46"/>
      <c r="M29" s="30"/>
      <c r="N29" s="73">
        <f t="shared" si="2"/>
        <v>16</v>
      </c>
      <c r="O29" s="45"/>
      <c r="P29" s="37"/>
      <c r="Q29" s="37"/>
      <c r="R29" s="37"/>
      <c r="S29" s="38"/>
      <c r="T29" s="71"/>
      <c r="U29" s="71"/>
      <c r="V29" s="72"/>
      <c r="W29" s="37"/>
      <c r="X29" s="46"/>
      <c r="Y29" s="26"/>
    </row>
    <row r="30" ht="15.75" customHeight="1">
      <c r="B30" s="73">
        <f t="shared" si="1"/>
        <v>17</v>
      </c>
      <c r="C30" s="69" t="s">
        <v>48</v>
      </c>
      <c r="D30" s="37"/>
      <c r="E30" s="37"/>
      <c r="F30" s="37"/>
      <c r="G30" s="38"/>
      <c r="H30" s="71"/>
      <c r="I30" s="71"/>
      <c r="J30" s="72" t="str">
        <f>IFERROR(__xludf.DUMMYFUNCTION("iferror(SUM(ArrayFormula(VALUE(SPLIT(FILTER(H30, H30&lt;&gt;""""), ""/"")))) * I30, """")"),"")</f>
        <v/>
      </c>
      <c r="K30" s="37"/>
      <c r="L30" s="46"/>
      <c r="M30" s="30"/>
      <c r="N30" s="73">
        <f t="shared" si="2"/>
        <v>17</v>
      </c>
      <c r="O30" s="45"/>
      <c r="P30" s="37"/>
      <c r="Q30" s="37"/>
      <c r="R30" s="37"/>
      <c r="S30" s="38"/>
      <c r="T30" s="71"/>
      <c r="U30" s="71"/>
      <c r="V30" s="72"/>
      <c r="W30" s="37"/>
      <c r="X30" s="46"/>
      <c r="Y30" s="26"/>
    </row>
    <row r="31" ht="15.75" customHeight="1">
      <c r="B31" s="73">
        <f t="shared" si="1"/>
        <v>18</v>
      </c>
      <c r="C31" s="69" t="s">
        <v>48</v>
      </c>
      <c r="D31" s="37"/>
      <c r="E31" s="37"/>
      <c r="F31" s="37"/>
      <c r="G31" s="38"/>
      <c r="H31" s="71"/>
      <c r="I31" s="71"/>
      <c r="J31" s="72" t="str">
        <f>IFERROR(__xludf.DUMMYFUNCTION("iferror(SUM(ArrayFormula(VALUE(SPLIT(FILTER(H31, H31&lt;&gt;""""), ""/"")))) * I31, """")"),"")</f>
        <v/>
      </c>
      <c r="K31" s="37"/>
      <c r="L31" s="46"/>
      <c r="M31" s="30"/>
      <c r="N31" s="73">
        <f t="shared" si="2"/>
        <v>18</v>
      </c>
      <c r="O31" s="45"/>
      <c r="P31" s="37"/>
      <c r="Q31" s="37"/>
      <c r="R31" s="37"/>
      <c r="S31" s="38"/>
      <c r="T31" s="71"/>
      <c r="U31" s="71"/>
      <c r="V31" s="72"/>
      <c r="W31" s="37"/>
      <c r="X31" s="46"/>
      <c r="Y31" s="26"/>
    </row>
    <row r="32" ht="15.75" customHeight="1">
      <c r="B32" s="73">
        <f t="shared" si="1"/>
        <v>19</v>
      </c>
      <c r="C32" s="69" t="s">
        <v>48</v>
      </c>
      <c r="D32" s="37"/>
      <c r="E32" s="37"/>
      <c r="F32" s="37"/>
      <c r="G32" s="38"/>
      <c r="H32" s="71"/>
      <c r="I32" s="71"/>
      <c r="J32" s="72" t="str">
        <f>IFERROR(__xludf.DUMMYFUNCTION("iferror(SUM(ArrayFormula(VALUE(SPLIT(FILTER(H32, H32&lt;&gt;""""), ""/"")))) * I32, """")"),"")</f>
        <v/>
      </c>
      <c r="K32" s="37"/>
      <c r="L32" s="46"/>
      <c r="M32" s="30"/>
      <c r="N32" s="73">
        <f t="shared" si="2"/>
        <v>19</v>
      </c>
      <c r="O32" s="45"/>
      <c r="P32" s="37"/>
      <c r="Q32" s="37"/>
      <c r="R32" s="37"/>
      <c r="S32" s="38"/>
      <c r="T32" s="71"/>
      <c r="U32" s="71"/>
      <c r="V32" s="72"/>
      <c r="W32" s="37"/>
      <c r="X32" s="46"/>
      <c r="Y32" s="26"/>
    </row>
    <row r="33" ht="15.75" customHeight="1">
      <c r="B33" s="73">
        <f t="shared" si="1"/>
        <v>20</v>
      </c>
      <c r="C33" s="69" t="s">
        <v>48</v>
      </c>
      <c r="D33" s="37"/>
      <c r="E33" s="37"/>
      <c r="F33" s="37"/>
      <c r="G33" s="38"/>
      <c r="H33" s="71"/>
      <c r="I33" s="71"/>
      <c r="J33" s="72" t="str">
        <f>IFERROR(__xludf.DUMMYFUNCTION("iferror(SUM(ArrayFormula(VALUE(SPLIT(FILTER(H33, H33&lt;&gt;""""), ""/"")))) * I33, """")"),"")</f>
        <v/>
      </c>
      <c r="K33" s="37"/>
      <c r="L33" s="46"/>
      <c r="M33" s="30"/>
      <c r="N33" s="73">
        <f t="shared" si="2"/>
        <v>20</v>
      </c>
      <c r="O33" s="45"/>
      <c r="P33" s="37"/>
      <c r="Q33" s="37"/>
      <c r="R33" s="37"/>
      <c r="S33" s="38"/>
      <c r="T33" s="71"/>
      <c r="U33" s="71"/>
      <c r="V33" s="72"/>
      <c r="W33" s="37"/>
      <c r="X33" s="46"/>
      <c r="Y33" s="26"/>
    </row>
    <row r="34" ht="15.75" customHeight="1">
      <c r="B34" s="73">
        <f t="shared" si="1"/>
        <v>21</v>
      </c>
      <c r="C34" s="69" t="s">
        <v>48</v>
      </c>
      <c r="D34" s="37"/>
      <c r="E34" s="37"/>
      <c r="F34" s="37"/>
      <c r="G34" s="38"/>
      <c r="H34" s="71"/>
      <c r="I34" s="71"/>
      <c r="J34" s="72" t="str">
        <f>IFERROR(__xludf.DUMMYFUNCTION("iferror(SUM(ArrayFormula(VALUE(SPLIT(FILTER(H34, H34&lt;&gt;""""), ""/"")))) * I34, """")"),"")</f>
        <v/>
      </c>
      <c r="K34" s="37"/>
      <c r="L34" s="46"/>
      <c r="M34" s="30"/>
      <c r="N34" s="73">
        <f t="shared" si="2"/>
        <v>21</v>
      </c>
      <c r="O34" s="45"/>
      <c r="P34" s="37"/>
      <c r="Q34" s="37"/>
      <c r="R34" s="37"/>
      <c r="S34" s="38"/>
      <c r="T34" s="71"/>
      <c r="U34" s="71"/>
      <c r="V34" s="72"/>
      <c r="W34" s="37"/>
      <c r="X34" s="46"/>
      <c r="Y34" s="26"/>
    </row>
    <row r="35" ht="15.75" customHeight="1">
      <c r="B35" s="73">
        <f t="shared" si="1"/>
        <v>22</v>
      </c>
      <c r="C35" s="69" t="s">
        <v>48</v>
      </c>
      <c r="D35" s="37"/>
      <c r="E35" s="37"/>
      <c r="F35" s="37"/>
      <c r="G35" s="38"/>
      <c r="H35" s="71"/>
      <c r="I35" s="71"/>
      <c r="J35" s="72" t="str">
        <f>IFERROR(__xludf.DUMMYFUNCTION("iferror(SUM(ArrayFormula(VALUE(SPLIT(FILTER(H35, H35&lt;&gt;""""), ""/"")))) * I35, """")"),"")</f>
        <v/>
      </c>
      <c r="K35" s="37"/>
      <c r="L35" s="46"/>
      <c r="M35" s="30"/>
      <c r="N35" s="73">
        <f t="shared" si="2"/>
        <v>22</v>
      </c>
      <c r="O35" s="45"/>
      <c r="P35" s="37"/>
      <c r="Q35" s="37"/>
      <c r="R35" s="37"/>
      <c r="S35" s="38"/>
      <c r="T35" s="71"/>
      <c r="U35" s="71"/>
      <c r="V35" s="72"/>
      <c r="W35" s="37"/>
      <c r="X35" s="46"/>
      <c r="Y35" s="26"/>
    </row>
    <row r="36" ht="15.75" customHeight="1">
      <c r="B36" s="73">
        <f t="shared" si="1"/>
        <v>23</v>
      </c>
      <c r="C36" s="69" t="s">
        <v>48</v>
      </c>
      <c r="D36" s="37"/>
      <c r="E36" s="37"/>
      <c r="F36" s="37"/>
      <c r="G36" s="38"/>
      <c r="H36" s="71"/>
      <c r="I36" s="71"/>
      <c r="J36" s="72" t="str">
        <f>IFERROR(__xludf.DUMMYFUNCTION("iferror(SUM(ArrayFormula(VALUE(SPLIT(FILTER(H36, H36&lt;&gt;""""), ""/"")))) * I36, """")"),"")</f>
        <v/>
      </c>
      <c r="K36" s="37"/>
      <c r="L36" s="46"/>
      <c r="M36" s="30"/>
      <c r="N36" s="73">
        <f t="shared" si="2"/>
        <v>23</v>
      </c>
      <c r="O36" s="45"/>
      <c r="P36" s="37"/>
      <c r="Q36" s="37"/>
      <c r="R36" s="37"/>
      <c r="S36" s="38"/>
      <c r="T36" s="71"/>
      <c r="U36" s="71"/>
      <c r="V36" s="72"/>
      <c r="W36" s="37"/>
      <c r="X36" s="46"/>
      <c r="Y36" s="26"/>
    </row>
    <row r="37" ht="15.75" customHeight="1">
      <c r="B37" s="73">
        <f t="shared" si="1"/>
        <v>24</v>
      </c>
      <c r="C37" s="69" t="s">
        <v>48</v>
      </c>
      <c r="D37" s="37"/>
      <c r="E37" s="37"/>
      <c r="F37" s="37"/>
      <c r="G37" s="38"/>
      <c r="H37" s="71"/>
      <c r="I37" s="71"/>
      <c r="J37" s="72" t="str">
        <f>IFERROR(__xludf.DUMMYFUNCTION("iferror(SUM(ArrayFormula(VALUE(SPLIT(FILTER(H37, H37&lt;&gt;""""), ""/"")))) * I37, """")"),"")</f>
        <v/>
      </c>
      <c r="K37" s="37"/>
      <c r="L37" s="46"/>
      <c r="M37" s="30"/>
      <c r="N37" s="73">
        <f t="shared" si="2"/>
        <v>24</v>
      </c>
      <c r="O37" s="45"/>
      <c r="P37" s="37"/>
      <c r="Q37" s="37"/>
      <c r="R37" s="37"/>
      <c r="S37" s="38"/>
      <c r="T37" s="71"/>
      <c r="U37" s="71"/>
      <c r="V37" s="72"/>
      <c r="W37" s="37"/>
      <c r="X37" s="46"/>
      <c r="Y37" s="26"/>
    </row>
    <row r="38" ht="15.75" customHeight="1">
      <c r="B38" s="73">
        <f t="shared" si="1"/>
        <v>25</v>
      </c>
      <c r="C38" s="69" t="s">
        <v>48</v>
      </c>
      <c r="D38" s="37"/>
      <c r="E38" s="37"/>
      <c r="F38" s="37"/>
      <c r="G38" s="38"/>
      <c r="H38" s="71"/>
      <c r="I38" s="71"/>
      <c r="J38" s="72" t="str">
        <f>IFERROR(__xludf.DUMMYFUNCTION("iferror(SUM(ArrayFormula(VALUE(SPLIT(FILTER(H38, H38&lt;&gt;""""), ""/"")))) * I38, """")"),"")</f>
        <v/>
      </c>
      <c r="K38" s="37"/>
      <c r="L38" s="46"/>
      <c r="M38" s="30"/>
      <c r="N38" s="73">
        <f t="shared" si="2"/>
        <v>25</v>
      </c>
      <c r="O38" s="45"/>
      <c r="P38" s="37"/>
      <c r="Q38" s="37"/>
      <c r="R38" s="37"/>
      <c r="S38" s="38"/>
      <c r="T38" s="71"/>
      <c r="U38" s="71"/>
      <c r="V38" s="72"/>
      <c r="W38" s="37"/>
      <c r="X38" s="46"/>
      <c r="Y38" s="26"/>
    </row>
    <row r="39" ht="15.75" customHeight="1">
      <c r="B39" s="73">
        <f t="shared" si="1"/>
        <v>26</v>
      </c>
      <c r="C39" s="69" t="s">
        <v>48</v>
      </c>
      <c r="D39" s="37"/>
      <c r="E39" s="37"/>
      <c r="F39" s="37"/>
      <c r="G39" s="38"/>
      <c r="H39" s="71"/>
      <c r="I39" s="71"/>
      <c r="J39" s="72" t="str">
        <f>IFERROR(__xludf.DUMMYFUNCTION("iferror(SUM(ArrayFormula(VALUE(SPLIT(FILTER(H39, H39&lt;&gt;""""), ""/"")))) * I39, """")"),"")</f>
        <v/>
      </c>
      <c r="K39" s="37"/>
      <c r="L39" s="46"/>
      <c r="M39" s="30"/>
      <c r="N39" s="73">
        <f t="shared" si="2"/>
        <v>26</v>
      </c>
      <c r="O39" s="45"/>
      <c r="P39" s="37"/>
      <c r="Q39" s="37"/>
      <c r="R39" s="37"/>
      <c r="S39" s="38"/>
      <c r="T39" s="71"/>
      <c r="U39" s="71"/>
      <c r="V39" s="72"/>
      <c r="W39" s="37"/>
      <c r="X39" s="46"/>
      <c r="Y39" s="26"/>
    </row>
    <row r="40" ht="15.75" customHeight="1">
      <c r="B40" s="73">
        <f t="shared" si="1"/>
        <v>27</v>
      </c>
      <c r="C40" s="69" t="s">
        <v>48</v>
      </c>
      <c r="D40" s="37"/>
      <c r="E40" s="37"/>
      <c r="F40" s="37"/>
      <c r="G40" s="38"/>
      <c r="H40" s="71"/>
      <c r="I40" s="71"/>
      <c r="J40" s="72" t="str">
        <f>IFERROR(__xludf.DUMMYFUNCTION("iferror(SUM(ArrayFormula(VALUE(SPLIT(FILTER(H40, H40&lt;&gt;""""), ""/"")))) * I40, """")"),"")</f>
        <v/>
      </c>
      <c r="K40" s="37"/>
      <c r="L40" s="46"/>
      <c r="M40" s="30"/>
      <c r="N40" s="73">
        <f t="shared" si="2"/>
        <v>27</v>
      </c>
      <c r="O40" s="45"/>
      <c r="P40" s="37"/>
      <c r="Q40" s="37"/>
      <c r="R40" s="37"/>
      <c r="S40" s="38"/>
      <c r="T40" s="71"/>
      <c r="U40" s="71"/>
      <c r="V40" s="72"/>
      <c r="W40" s="37"/>
      <c r="X40" s="46"/>
      <c r="Y40" s="26"/>
    </row>
    <row r="41" ht="15.75" customHeight="1">
      <c r="B41" s="73">
        <f t="shared" si="1"/>
        <v>28</v>
      </c>
      <c r="C41" s="69" t="s">
        <v>48</v>
      </c>
      <c r="D41" s="37"/>
      <c r="E41" s="37"/>
      <c r="F41" s="37"/>
      <c r="G41" s="38"/>
      <c r="H41" s="71"/>
      <c r="I41" s="71"/>
      <c r="J41" s="72" t="str">
        <f>IFERROR(__xludf.DUMMYFUNCTION("iferror(SUM(ArrayFormula(VALUE(SPLIT(FILTER(H41, H41&lt;&gt;""""), ""/"")))) * I41, """")"),"")</f>
        <v/>
      </c>
      <c r="K41" s="37"/>
      <c r="L41" s="46"/>
      <c r="M41" s="30"/>
      <c r="N41" s="73">
        <f t="shared" si="2"/>
        <v>28</v>
      </c>
      <c r="O41" s="45"/>
      <c r="P41" s="37"/>
      <c r="Q41" s="37"/>
      <c r="R41" s="37"/>
      <c r="S41" s="38"/>
      <c r="T41" s="71"/>
      <c r="U41" s="71"/>
      <c r="V41" s="72"/>
      <c r="W41" s="37"/>
      <c r="X41" s="46"/>
      <c r="Y41" s="26"/>
    </row>
    <row r="42" ht="15.75" customHeight="1">
      <c r="B42" s="73">
        <f t="shared" si="1"/>
        <v>29</v>
      </c>
      <c r="C42" s="69" t="s">
        <v>48</v>
      </c>
      <c r="D42" s="37"/>
      <c r="E42" s="37"/>
      <c r="F42" s="37"/>
      <c r="G42" s="38"/>
      <c r="H42" s="71"/>
      <c r="I42" s="71"/>
      <c r="J42" s="72" t="str">
        <f>IFERROR(__xludf.DUMMYFUNCTION("iferror(SUM(ArrayFormula(VALUE(SPLIT(FILTER(H42, H42&lt;&gt;""""), ""/"")))) * I42, """")"),"")</f>
        <v/>
      </c>
      <c r="K42" s="37"/>
      <c r="L42" s="46"/>
      <c r="M42" s="30"/>
      <c r="N42" s="73">
        <f t="shared" si="2"/>
        <v>29</v>
      </c>
      <c r="O42" s="45"/>
      <c r="P42" s="37"/>
      <c r="Q42" s="37"/>
      <c r="R42" s="37"/>
      <c r="S42" s="38"/>
      <c r="T42" s="71"/>
      <c r="U42" s="71"/>
      <c r="V42" s="72"/>
      <c r="W42" s="37"/>
      <c r="X42" s="46"/>
      <c r="Y42" s="26"/>
    </row>
    <row r="43" ht="15.75" customHeight="1">
      <c r="B43" s="73">
        <f t="shared" si="1"/>
        <v>30</v>
      </c>
      <c r="C43" s="69" t="s">
        <v>48</v>
      </c>
      <c r="D43" s="37"/>
      <c r="E43" s="37"/>
      <c r="F43" s="37"/>
      <c r="G43" s="38"/>
      <c r="H43" s="71"/>
      <c r="I43" s="71"/>
      <c r="J43" s="72" t="str">
        <f>IFERROR(__xludf.DUMMYFUNCTION("iferror(SUM(ArrayFormula(VALUE(SPLIT(FILTER(H43, H43&lt;&gt;""""), ""/"")))) * I43, """")"),"")</f>
        <v/>
      </c>
      <c r="K43" s="37"/>
      <c r="L43" s="46"/>
      <c r="M43" s="30"/>
      <c r="N43" s="73">
        <f t="shared" si="2"/>
        <v>30</v>
      </c>
      <c r="O43" s="45"/>
      <c r="P43" s="37"/>
      <c r="Q43" s="37"/>
      <c r="R43" s="37"/>
      <c r="S43" s="38"/>
      <c r="T43" s="71"/>
      <c r="U43" s="71"/>
      <c r="V43" s="72"/>
      <c r="W43" s="37"/>
      <c r="X43" s="46"/>
      <c r="Y43" s="26"/>
    </row>
    <row r="44" ht="15.75" customHeight="1">
      <c r="B44" s="68">
        <v>31.0</v>
      </c>
      <c r="C44" s="69" t="s">
        <v>48</v>
      </c>
      <c r="D44" s="37"/>
      <c r="E44" s="37"/>
      <c r="F44" s="37"/>
      <c r="G44" s="38"/>
      <c r="H44" s="71"/>
      <c r="I44" s="71"/>
      <c r="J44" s="72" t="str">
        <f>IFERROR(__xludf.DUMMYFUNCTION("iferror(SUM(ArrayFormula(VALUE(SPLIT(FILTER(H44, H44&lt;&gt;""""), ""/"")))) * I44, """")"),"")</f>
        <v/>
      </c>
      <c r="K44" s="37"/>
      <c r="L44" s="46"/>
      <c r="M44" s="30"/>
      <c r="N44" s="68">
        <v>31.0</v>
      </c>
      <c r="O44" s="45"/>
      <c r="P44" s="37"/>
      <c r="Q44" s="37"/>
      <c r="R44" s="37"/>
      <c r="S44" s="38"/>
      <c r="T44" s="71"/>
      <c r="U44" s="71"/>
      <c r="V44" s="72"/>
      <c r="W44" s="37"/>
      <c r="X44" s="46"/>
      <c r="Y44" s="26"/>
    </row>
    <row r="45" ht="13.5" customHeight="1">
      <c r="B45" s="74"/>
      <c r="C45" s="75">
        <f>SUM(J14:L44)</f>
        <v>0</v>
      </c>
      <c r="L45" s="76"/>
      <c r="M45" s="30"/>
      <c r="N45" s="74"/>
      <c r="O45" s="75">
        <f>SUM(V14:X44)</f>
        <v>0</v>
      </c>
      <c r="X45" s="76"/>
      <c r="Y45" s="26"/>
    </row>
    <row r="46" ht="9.75" customHeight="1">
      <c r="B46" s="77"/>
      <c r="C46" s="78"/>
      <c r="D46" s="79"/>
      <c r="E46" s="79"/>
      <c r="F46" s="79"/>
      <c r="G46" s="79"/>
      <c r="H46" s="79"/>
      <c r="I46" s="79"/>
      <c r="J46" s="79"/>
      <c r="K46" s="79"/>
      <c r="L46" s="80"/>
      <c r="M46" s="30"/>
      <c r="N46" s="77"/>
      <c r="O46" s="78"/>
      <c r="P46" s="79"/>
      <c r="Q46" s="79"/>
      <c r="R46" s="79"/>
      <c r="S46" s="79"/>
      <c r="T46" s="79"/>
      <c r="U46" s="79"/>
      <c r="V46" s="79"/>
      <c r="W46" s="79"/>
      <c r="X46" s="80"/>
      <c r="Y46" s="26"/>
    </row>
    <row r="47" ht="18.0" customHeight="1"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</row>
  </sheetData>
  <mergeCells count="176">
    <mergeCell ref="C8:D8"/>
    <mergeCell ref="E8:G8"/>
    <mergeCell ref="O8:P8"/>
    <mergeCell ref="Q8:S8"/>
    <mergeCell ref="U8:X8"/>
    <mergeCell ref="C6:D6"/>
    <mergeCell ref="B9:D9"/>
    <mergeCell ref="B10:D11"/>
    <mergeCell ref="J10:L11"/>
    <mergeCell ref="N10:P11"/>
    <mergeCell ref="Q10:U11"/>
    <mergeCell ref="V10:X11"/>
    <mergeCell ref="N4:P4"/>
    <mergeCell ref="O5:P5"/>
    <mergeCell ref="O6:P6"/>
    <mergeCell ref="Q6:T6"/>
    <mergeCell ref="V6:X6"/>
    <mergeCell ref="B2:L2"/>
    <mergeCell ref="N2:X2"/>
    <mergeCell ref="E3:I3"/>
    <mergeCell ref="Q3:U3"/>
    <mergeCell ref="E4:J4"/>
    <mergeCell ref="Q4:V4"/>
    <mergeCell ref="E5:L5"/>
    <mergeCell ref="Q5:X5"/>
    <mergeCell ref="C7:D7"/>
    <mergeCell ref="E7:L7"/>
    <mergeCell ref="O7:P7"/>
    <mergeCell ref="Q7:X7"/>
    <mergeCell ref="E9:I9"/>
    <mergeCell ref="J9:L9"/>
    <mergeCell ref="N9:P9"/>
    <mergeCell ref="Q9:U9"/>
    <mergeCell ref="V9:X9"/>
    <mergeCell ref="B4:D4"/>
    <mergeCell ref="B5:B8"/>
    <mergeCell ref="C5:D5"/>
    <mergeCell ref="N5:N8"/>
    <mergeCell ref="E6:H6"/>
    <mergeCell ref="J6:L6"/>
    <mergeCell ref="I8:L8"/>
    <mergeCell ref="V17:X17"/>
    <mergeCell ref="V18:X18"/>
    <mergeCell ref="V19:X19"/>
    <mergeCell ref="V20:X20"/>
    <mergeCell ref="V21:X21"/>
    <mergeCell ref="V22:X22"/>
    <mergeCell ref="V23:X23"/>
    <mergeCell ref="J16:L16"/>
    <mergeCell ref="J17:L17"/>
    <mergeCell ref="J18:L18"/>
    <mergeCell ref="J19:L19"/>
    <mergeCell ref="J20:L20"/>
    <mergeCell ref="J21:L21"/>
    <mergeCell ref="J22:L22"/>
    <mergeCell ref="J23:L23"/>
    <mergeCell ref="E10:I11"/>
    <mergeCell ref="B12:L12"/>
    <mergeCell ref="C13:G13"/>
    <mergeCell ref="J13:L13"/>
    <mergeCell ref="C14:G14"/>
    <mergeCell ref="J14:L14"/>
    <mergeCell ref="J15:L15"/>
    <mergeCell ref="C34:G34"/>
    <mergeCell ref="C35:G35"/>
    <mergeCell ref="C27:G27"/>
    <mergeCell ref="C28:G28"/>
    <mergeCell ref="C29:G29"/>
    <mergeCell ref="C30:G30"/>
    <mergeCell ref="C31:G31"/>
    <mergeCell ref="C32:G32"/>
    <mergeCell ref="C33:G33"/>
    <mergeCell ref="O17:S17"/>
    <mergeCell ref="O18:S18"/>
    <mergeCell ref="O20:S20"/>
    <mergeCell ref="O21:S21"/>
    <mergeCell ref="O23:S23"/>
    <mergeCell ref="O24:S24"/>
    <mergeCell ref="O25:S25"/>
    <mergeCell ref="O26:S26"/>
    <mergeCell ref="O27:S27"/>
    <mergeCell ref="C38:G38"/>
    <mergeCell ref="C39:G39"/>
    <mergeCell ref="O19:S19"/>
    <mergeCell ref="O22:S22"/>
    <mergeCell ref="C24:G24"/>
    <mergeCell ref="C25:G25"/>
    <mergeCell ref="C26:G26"/>
    <mergeCell ref="J24:L24"/>
    <mergeCell ref="J25:L25"/>
    <mergeCell ref="J33:L33"/>
    <mergeCell ref="J34:L34"/>
    <mergeCell ref="J35:L35"/>
    <mergeCell ref="J36:L36"/>
    <mergeCell ref="J37:L37"/>
    <mergeCell ref="J38:L38"/>
    <mergeCell ref="J39:L39"/>
    <mergeCell ref="J26:L26"/>
    <mergeCell ref="J27:L27"/>
    <mergeCell ref="J28:L28"/>
    <mergeCell ref="J29:L29"/>
    <mergeCell ref="J30:L30"/>
    <mergeCell ref="J31:L31"/>
    <mergeCell ref="J32:L32"/>
    <mergeCell ref="V15:X15"/>
    <mergeCell ref="V16:X16"/>
    <mergeCell ref="N12:X12"/>
    <mergeCell ref="O13:S13"/>
    <mergeCell ref="V13:X13"/>
    <mergeCell ref="O14:S14"/>
    <mergeCell ref="V14:X14"/>
    <mergeCell ref="O15:S15"/>
    <mergeCell ref="O16:S16"/>
    <mergeCell ref="V24:X24"/>
    <mergeCell ref="V25:X25"/>
    <mergeCell ref="V26:X26"/>
    <mergeCell ref="V27:X27"/>
    <mergeCell ref="V28:X28"/>
    <mergeCell ref="V29:X29"/>
    <mergeCell ref="V30:X30"/>
    <mergeCell ref="V38:X38"/>
    <mergeCell ref="V39:X39"/>
    <mergeCell ref="V40:X40"/>
    <mergeCell ref="V41:X41"/>
    <mergeCell ref="V42:X42"/>
    <mergeCell ref="V43:X43"/>
    <mergeCell ref="V44:X44"/>
    <mergeCell ref="V31:X31"/>
    <mergeCell ref="V32:X32"/>
    <mergeCell ref="V33:X33"/>
    <mergeCell ref="V34:X34"/>
    <mergeCell ref="V35:X35"/>
    <mergeCell ref="V36:X36"/>
    <mergeCell ref="V37:X37"/>
    <mergeCell ref="O35:S35"/>
    <mergeCell ref="O36:S36"/>
    <mergeCell ref="O28:S28"/>
    <mergeCell ref="O29:S29"/>
    <mergeCell ref="O30:S30"/>
    <mergeCell ref="O31:S31"/>
    <mergeCell ref="O32:S32"/>
    <mergeCell ref="O33:S33"/>
    <mergeCell ref="O34:S34"/>
    <mergeCell ref="O37:S37"/>
    <mergeCell ref="O38:S38"/>
    <mergeCell ref="O39:S39"/>
    <mergeCell ref="O44:S44"/>
    <mergeCell ref="O45:X46"/>
    <mergeCell ref="J43:L43"/>
    <mergeCell ref="J44:L44"/>
    <mergeCell ref="O40:S40"/>
    <mergeCell ref="O41:S41"/>
    <mergeCell ref="O42:S42"/>
    <mergeCell ref="O43:S43"/>
    <mergeCell ref="J40:L40"/>
    <mergeCell ref="J41:L41"/>
    <mergeCell ref="J42:L42"/>
    <mergeCell ref="B45:B46"/>
    <mergeCell ref="C22:G22"/>
    <mergeCell ref="C23:G23"/>
    <mergeCell ref="C15:G15"/>
    <mergeCell ref="C16:G16"/>
    <mergeCell ref="C17:G17"/>
    <mergeCell ref="C18:G18"/>
    <mergeCell ref="C19:G19"/>
    <mergeCell ref="C20:G20"/>
    <mergeCell ref="C21:G21"/>
    <mergeCell ref="C40:G40"/>
    <mergeCell ref="C41:G41"/>
    <mergeCell ref="C42:G42"/>
    <mergeCell ref="C43:G43"/>
    <mergeCell ref="C45:L46"/>
    <mergeCell ref="N45:N46"/>
    <mergeCell ref="C36:G36"/>
    <mergeCell ref="C37:G37"/>
    <mergeCell ref="C44:G4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4" width="4.14"/>
    <col customWidth="1" min="5" max="7" width="1.71"/>
    <col customWidth="1" min="8" max="8" width="4.14"/>
    <col customWidth="1" min="9" max="9" width="9.29"/>
    <col customWidth="1" min="10" max="12" width="3.57"/>
    <col customWidth="1" min="13" max="13" width="4.14"/>
    <col customWidth="1" hidden="1" min="14" max="25" width="4.14"/>
  </cols>
  <sheetData>
    <row r="1" ht="19.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ht="22.5" customHeight="1">
      <c r="B2" s="27" t="s">
        <v>29</v>
      </c>
      <c r="C2" s="28"/>
      <c r="D2" s="28"/>
      <c r="E2" s="28"/>
      <c r="F2" s="28"/>
      <c r="G2" s="28"/>
      <c r="H2" s="28"/>
      <c r="I2" s="28"/>
      <c r="J2" s="28"/>
      <c r="K2" s="28"/>
      <c r="L2" s="29"/>
      <c r="M2" s="30"/>
      <c r="N2" s="27" t="s">
        <v>29</v>
      </c>
      <c r="O2" s="28"/>
      <c r="P2" s="28"/>
      <c r="Q2" s="28"/>
      <c r="R2" s="28"/>
      <c r="S2" s="28"/>
      <c r="T2" s="28"/>
      <c r="U2" s="28"/>
      <c r="V2" s="28"/>
      <c r="W2" s="28"/>
      <c r="X2" s="29"/>
      <c r="Y2" s="26"/>
    </row>
    <row r="3" ht="17.25" customHeight="1">
      <c r="B3" s="31"/>
      <c r="C3" s="32"/>
      <c r="D3" s="32"/>
      <c r="E3" s="33" t="s">
        <v>30</v>
      </c>
      <c r="F3" s="34"/>
      <c r="G3" s="34"/>
      <c r="H3" s="34"/>
      <c r="I3" s="34"/>
      <c r="J3" s="32"/>
      <c r="K3" s="32"/>
      <c r="L3" s="35"/>
      <c r="M3" s="30"/>
      <c r="N3" s="31"/>
      <c r="O3" s="32"/>
      <c r="P3" s="32"/>
      <c r="Q3" s="33" t="s">
        <v>30</v>
      </c>
      <c r="R3" s="34"/>
      <c r="S3" s="34"/>
      <c r="T3" s="34"/>
      <c r="U3" s="34"/>
      <c r="V3" s="32"/>
      <c r="W3" s="32"/>
      <c r="X3" s="35"/>
      <c r="Y3" s="26"/>
    </row>
    <row r="4" ht="18.0" customHeight="1">
      <c r="B4" s="36" t="s">
        <v>31</v>
      </c>
      <c r="C4" s="37"/>
      <c r="D4" s="38"/>
      <c r="E4" s="82" t="s">
        <v>0</v>
      </c>
      <c r="F4" s="40"/>
      <c r="G4" s="40"/>
      <c r="H4" s="40"/>
      <c r="I4" s="40"/>
      <c r="J4" s="40"/>
      <c r="K4" s="41" t="s">
        <v>32</v>
      </c>
      <c r="L4" s="42"/>
      <c r="M4" s="30"/>
      <c r="N4" s="36" t="s">
        <v>31</v>
      </c>
      <c r="O4" s="37"/>
      <c r="P4" s="38"/>
      <c r="Q4" s="39"/>
      <c r="R4" s="40"/>
      <c r="S4" s="40"/>
      <c r="T4" s="40"/>
      <c r="U4" s="40"/>
      <c r="V4" s="40"/>
      <c r="W4" s="41" t="s">
        <v>32</v>
      </c>
      <c r="X4" s="42"/>
      <c r="Y4" s="26"/>
    </row>
    <row r="5" ht="19.5" customHeight="1">
      <c r="B5" s="43" t="s">
        <v>33</v>
      </c>
      <c r="C5" s="44" t="s">
        <v>34</v>
      </c>
      <c r="D5" s="38"/>
      <c r="E5" s="45"/>
      <c r="F5" s="37"/>
      <c r="G5" s="37"/>
      <c r="H5" s="37"/>
      <c r="I5" s="37"/>
      <c r="J5" s="37"/>
      <c r="K5" s="37"/>
      <c r="L5" s="46"/>
      <c r="M5" s="30"/>
      <c r="N5" s="43" t="s">
        <v>33</v>
      </c>
      <c r="O5" s="44" t="s">
        <v>34</v>
      </c>
      <c r="P5" s="38"/>
      <c r="Q5" s="45"/>
      <c r="R5" s="37"/>
      <c r="S5" s="37"/>
      <c r="T5" s="37"/>
      <c r="U5" s="37"/>
      <c r="V5" s="37"/>
      <c r="W5" s="37"/>
      <c r="X5" s="46"/>
      <c r="Y5" s="26"/>
    </row>
    <row r="6" ht="19.5" customHeight="1">
      <c r="B6" s="47"/>
      <c r="C6" s="44" t="s">
        <v>35</v>
      </c>
      <c r="D6" s="38"/>
      <c r="E6" s="45"/>
      <c r="F6" s="37"/>
      <c r="G6" s="37"/>
      <c r="H6" s="38"/>
      <c r="I6" s="48" t="s">
        <v>36</v>
      </c>
      <c r="J6" s="45"/>
      <c r="K6" s="37"/>
      <c r="L6" s="46"/>
      <c r="M6" s="30"/>
      <c r="N6" s="47"/>
      <c r="O6" s="44" t="s">
        <v>35</v>
      </c>
      <c r="P6" s="38"/>
      <c r="Q6" s="45"/>
      <c r="R6" s="37"/>
      <c r="S6" s="37"/>
      <c r="T6" s="38"/>
      <c r="U6" s="48" t="s">
        <v>36</v>
      </c>
      <c r="V6" s="45"/>
      <c r="W6" s="37"/>
      <c r="X6" s="46"/>
      <c r="Y6" s="26"/>
    </row>
    <row r="7" ht="21.75" customHeight="1">
      <c r="B7" s="47"/>
      <c r="C7" s="49" t="s">
        <v>37</v>
      </c>
      <c r="D7" s="38"/>
      <c r="E7" s="45"/>
      <c r="F7" s="37"/>
      <c r="G7" s="37"/>
      <c r="H7" s="37"/>
      <c r="I7" s="37"/>
      <c r="J7" s="37"/>
      <c r="K7" s="37"/>
      <c r="L7" s="46"/>
      <c r="M7" s="30"/>
      <c r="N7" s="47"/>
      <c r="O7" s="49" t="s">
        <v>37</v>
      </c>
      <c r="P7" s="38"/>
      <c r="Q7" s="45"/>
      <c r="R7" s="37"/>
      <c r="S7" s="37"/>
      <c r="T7" s="37"/>
      <c r="U7" s="37"/>
      <c r="V7" s="37"/>
      <c r="W7" s="37"/>
      <c r="X7" s="46"/>
      <c r="Y7" s="26"/>
    </row>
    <row r="8" ht="21.0" customHeight="1">
      <c r="B8" s="50"/>
      <c r="C8" s="44" t="s">
        <v>38</v>
      </c>
      <c r="D8" s="38"/>
      <c r="E8" s="51"/>
      <c r="F8" s="34"/>
      <c r="G8" s="52"/>
      <c r="H8" s="53" t="s">
        <v>39</v>
      </c>
      <c r="I8" s="54"/>
      <c r="J8" s="37"/>
      <c r="K8" s="37"/>
      <c r="L8" s="46"/>
      <c r="M8" s="30"/>
      <c r="N8" s="50"/>
      <c r="O8" s="44" t="s">
        <v>38</v>
      </c>
      <c r="P8" s="38"/>
      <c r="Q8" s="51"/>
      <c r="R8" s="34"/>
      <c r="S8" s="52"/>
      <c r="T8" s="53" t="s">
        <v>39</v>
      </c>
      <c r="U8" s="54"/>
      <c r="V8" s="37"/>
      <c r="W8" s="37"/>
      <c r="X8" s="46"/>
      <c r="Y8" s="26"/>
    </row>
    <row r="9" ht="15.75" customHeight="1">
      <c r="B9" s="55" t="s">
        <v>40</v>
      </c>
      <c r="C9" s="37"/>
      <c r="D9" s="38"/>
      <c r="E9" s="44" t="s">
        <v>41</v>
      </c>
      <c r="F9" s="37"/>
      <c r="G9" s="37"/>
      <c r="H9" s="37"/>
      <c r="I9" s="38"/>
      <c r="J9" s="56" t="s">
        <v>42</v>
      </c>
      <c r="K9" s="37"/>
      <c r="L9" s="46"/>
      <c r="M9" s="30"/>
      <c r="N9" s="55" t="s">
        <v>40</v>
      </c>
      <c r="O9" s="37"/>
      <c r="P9" s="38"/>
      <c r="Q9" s="44" t="s">
        <v>41</v>
      </c>
      <c r="R9" s="37"/>
      <c r="S9" s="37"/>
      <c r="T9" s="37"/>
      <c r="U9" s="38"/>
      <c r="V9" s="56" t="s">
        <v>42</v>
      </c>
      <c r="W9" s="37"/>
      <c r="X9" s="46"/>
      <c r="Y9" s="26"/>
    </row>
    <row r="10" ht="12.0" customHeight="1">
      <c r="B10" s="57">
        <f>now()</f>
        <v>45621.96848</v>
      </c>
      <c r="C10" s="34"/>
      <c r="D10" s="52"/>
      <c r="E10" s="58">
        <f>C45</f>
        <v>346500</v>
      </c>
      <c r="F10" s="34"/>
      <c r="G10" s="34"/>
      <c r="H10" s="34"/>
      <c r="I10" s="52"/>
      <c r="J10" s="59"/>
      <c r="K10" s="34"/>
      <c r="L10" s="60"/>
      <c r="M10" s="30"/>
      <c r="N10" s="57">
        <f>now()</f>
        <v>45621.96848</v>
      </c>
      <c r="O10" s="34"/>
      <c r="P10" s="52"/>
      <c r="Q10" s="61">
        <f>SUM(V14:X44)</f>
        <v>0</v>
      </c>
      <c r="R10" s="34"/>
      <c r="S10" s="34"/>
      <c r="T10" s="34"/>
      <c r="U10" s="52"/>
      <c r="V10" s="59"/>
      <c r="W10" s="34"/>
      <c r="X10" s="60"/>
      <c r="Y10" s="26"/>
    </row>
    <row r="11" ht="12.0" customHeight="1">
      <c r="B11" s="62"/>
      <c r="C11" s="40"/>
      <c r="D11" s="63"/>
      <c r="E11" s="64"/>
      <c r="F11" s="40"/>
      <c r="G11" s="40"/>
      <c r="H11" s="40"/>
      <c r="I11" s="63"/>
      <c r="J11" s="40"/>
      <c r="K11" s="40"/>
      <c r="L11" s="65"/>
      <c r="M11" s="30"/>
      <c r="N11" s="62"/>
      <c r="O11" s="40"/>
      <c r="P11" s="63"/>
      <c r="Q11" s="64"/>
      <c r="R11" s="40"/>
      <c r="S11" s="40"/>
      <c r="T11" s="40"/>
      <c r="U11" s="63"/>
      <c r="V11" s="40"/>
      <c r="W11" s="40"/>
      <c r="X11" s="65"/>
      <c r="Y11" s="26"/>
    </row>
    <row r="12" ht="15.75" customHeight="1">
      <c r="B12" s="55" t="s">
        <v>43</v>
      </c>
      <c r="C12" s="37"/>
      <c r="D12" s="37"/>
      <c r="E12" s="37"/>
      <c r="F12" s="37"/>
      <c r="G12" s="37"/>
      <c r="H12" s="37"/>
      <c r="I12" s="37"/>
      <c r="J12" s="37"/>
      <c r="K12" s="37"/>
      <c r="L12" s="46"/>
      <c r="M12" s="30"/>
      <c r="N12" s="55" t="s">
        <v>43</v>
      </c>
      <c r="O12" s="37"/>
      <c r="P12" s="37"/>
      <c r="Q12" s="37"/>
      <c r="R12" s="37"/>
      <c r="S12" s="37"/>
      <c r="T12" s="37"/>
      <c r="U12" s="37"/>
      <c r="V12" s="37"/>
      <c r="W12" s="37"/>
      <c r="X12" s="46"/>
      <c r="Y12" s="26"/>
    </row>
    <row r="13" ht="18.0" customHeight="1">
      <c r="B13" s="66" t="s">
        <v>44</v>
      </c>
      <c r="C13" s="44" t="s">
        <v>45</v>
      </c>
      <c r="D13" s="37"/>
      <c r="E13" s="37"/>
      <c r="F13" s="37"/>
      <c r="G13" s="38"/>
      <c r="H13" s="67" t="s">
        <v>46</v>
      </c>
      <c r="I13" s="67" t="s">
        <v>47</v>
      </c>
      <c r="J13" s="44" t="s">
        <v>41</v>
      </c>
      <c r="K13" s="37"/>
      <c r="L13" s="46"/>
      <c r="M13" s="30"/>
      <c r="N13" s="66" t="s">
        <v>44</v>
      </c>
      <c r="O13" s="44" t="s">
        <v>45</v>
      </c>
      <c r="P13" s="37"/>
      <c r="Q13" s="37"/>
      <c r="R13" s="37"/>
      <c r="S13" s="38"/>
      <c r="T13" s="67" t="s">
        <v>46</v>
      </c>
      <c r="U13" s="67" t="s">
        <v>47</v>
      </c>
      <c r="V13" s="44" t="s">
        <v>41</v>
      </c>
      <c r="W13" s="37"/>
      <c r="X13" s="46"/>
      <c r="Y13" s="26"/>
    </row>
    <row r="14" ht="15.75" customHeight="1">
      <c r="B14" s="68">
        <v>1.0</v>
      </c>
      <c r="C14" s="69" t="s">
        <v>48</v>
      </c>
      <c r="D14" s="37"/>
      <c r="E14" s="37"/>
      <c r="F14" s="37"/>
      <c r="G14" s="38"/>
      <c r="H14" s="70">
        <v>45292.0</v>
      </c>
      <c r="I14" s="83">
        <v>7000.0</v>
      </c>
      <c r="J14" s="72">
        <f>IFERROR(__xludf.DUMMYFUNCTION("iferror(SUM(ArrayFormula(VALUE(SPLIT(FILTER(H14, H14&lt;&gt;""""), ""/"")))) * I14, """")"),14000.0)</f>
        <v>14000</v>
      </c>
      <c r="K14" s="37"/>
      <c r="L14" s="46"/>
      <c r="M14" s="30"/>
      <c r="N14" s="68">
        <v>1.0</v>
      </c>
      <c r="O14" s="45"/>
      <c r="P14" s="37"/>
      <c r="Q14" s="37"/>
      <c r="R14" s="37"/>
      <c r="S14" s="38"/>
      <c r="T14" s="71"/>
      <c r="U14" s="71"/>
      <c r="V14" s="72"/>
      <c r="W14" s="37"/>
      <c r="X14" s="46"/>
      <c r="Y14" s="26"/>
    </row>
    <row r="15" ht="15.75" customHeight="1">
      <c r="B15" s="73">
        <f t="shared" ref="B15:B43" si="1">1+B14</f>
        <v>2</v>
      </c>
      <c r="C15" s="69" t="s">
        <v>48</v>
      </c>
      <c r="D15" s="37"/>
      <c r="E15" s="37"/>
      <c r="F15" s="37"/>
      <c r="G15" s="38"/>
      <c r="H15" s="83" t="s">
        <v>7</v>
      </c>
      <c r="I15" s="83">
        <v>7000.0</v>
      </c>
      <c r="J15" s="72">
        <f>IFERROR(__xludf.DUMMYFUNCTION("iferror(SUM(ArrayFormula(VALUE(SPLIT(FILTER(H15, H15&lt;&gt;""""), ""/"")))) * I15, """")"),7000.0)</f>
        <v>7000</v>
      </c>
      <c r="K15" s="37"/>
      <c r="L15" s="46"/>
      <c r="M15" s="30"/>
      <c r="N15" s="73">
        <f t="shared" ref="N15:N43" si="2">1+N14</f>
        <v>2</v>
      </c>
      <c r="O15" s="45"/>
      <c r="P15" s="37"/>
      <c r="Q15" s="37"/>
      <c r="R15" s="37"/>
      <c r="S15" s="38"/>
      <c r="T15" s="71"/>
      <c r="U15" s="71"/>
      <c r="V15" s="72"/>
      <c r="W15" s="37"/>
      <c r="X15" s="46"/>
      <c r="Y15" s="26"/>
    </row>
    <row r="16" ht="15.75" customHeight="1">
      <c r="B16" s="73">
        <f t="shared" si="1"/>
        <v>3</v>
      </c>
      <c r="C16" s="69" t="s">
        <v>48</v>
      </c>
      <c r="D16" s="37"/>
      <c r="E16" s="37"/>
      <c r="F16" s="37"/>
      <c r="G16" s="38"/>
      <c r="H16" s="83" t="s">
        <v>8</v>
      </c>
      <c r="I16" s="83">
        <v>7000.0</v>
      </c>
      <c r="J16" s="72">
        <f>IFERROR(__xludf.DUMMYFUNCTION("iferror(SUM(ArrayFormula(VALUE(SPLIT(FILTER(H16, H16&lt;&gt;""""), ""/"")))) * I16, """")"),7000.0)</f>
        <v>7000</v>
      </c>
      <c r="K16" s="37"/>
      <c r="L16" s="46"/>
      <c r="M16" s="30"/>
      <c r="N16" s="73">
        <f t="shared" si="2"/>
        <v>3</v>
      </c>
      <c r="O16" s="45"/>
      <c r="P16" s="37"/>
      <c r="Q16" s="37"/>
      <c r="R16" s="37"/>
      <c r="S16" s="38"/>
      <c r="T16" s="71"/>
      <c r="U16" s="71"/>
      <c r="V16" s="72"/>
      <c r="W16" s="37"/>
      <c r="X16" s="46"/>
      <c r="Y16" s="26"/>
    </row>
    <row r="17" ht="15.75" customHeight="1">
      <c r="B17" s="73">
        <f t="shared" si="1"/>
        <v>4</v>
      </c>
      <c r="C17" s="69" t="s">
        <v>48</v>
      </c>
      <c r="D17" s="37"/>
      <c r="E17" s="37"/>
      <c r="F17" s="37"/>
      <c r="G17" s="38"/>
      <c r="H17" s="71"/>
      <c r="I17" s="83">
        <v>7000.0</v>
      </c>
      <c r="J17" s="72" t="str">
        <f>IFERROR(__xludf.DUMMYFUNCTION("iferror(SUM(ArrayFormula(VALUE(SPLIT(FILTER(H17, H17&lt;&gt;""""), ""/"")))) * I17, """")"),"")</f>
        <v/>
      </c>
      <c r="K17" s="37"/>
      <c r="L17" s="46"/>
      <c r="M17" s="30"/>
      <c r="N17" s="73">
        <f t="shared" si="2"/>
        <v>4</v>
      </c>
      <c r="O17" s="45"/>
      <c r="P17" s="37"/>
      <c r="Q17" s="37"/>
      <c r="R17" s="37"/>
      <c r="S17" s="38"/>
      <c r="T17" s="71"/>
      <c r="U17" s="71"/>
      <c r="V17" s="72"/>
      <c r="W17" s="37"/>
      <c r="X17" s="46"/>
      <c r="Y17" s="26"/>
    </row>
    <row r="18" ht="15.75" customHeight="1">
      <c r="B18" s="73">
        <f t="shared" si="1"/>
        <v>5</v>
      </c>
      <c r="C18" s="69" t="s">
        <v>48</v>
      </c>
      <c r="D18" s="37"/>
      <c r="E18" s="37"/>
      <c r="F18" s="37"/>
      <c r="G18" s="38"/>
      <c r="H18" s="71"/>
      <c r="I18" s="83">
        <v>7000.0</v>
      </c>
      <c r="J18" s="72" t="str">
        <f>IFERROR(__xludf.DUMMYFUNCTION("iferror(SUM(ArrayFormula(VALUE(SPLIT(FILTER(H18, H18&lt;&gt;""""), ""/"")))) * I18, """")"),"")</f>
        <v/>
      </c>
      <c r="K18" s="37"/>
      <c r="L18" s="46"/>
      <c r="M18" s="30"/>
      <c r="N18" s="73">
        <f t="shared" si="2"/>
        <v>5</v>
      </c>
      <c r="O18" s="45"/>
      <c r="P18" s="37"/>
      <c r="Q18" s="37"/>
      <c r="R18" s="37"/>
      <c r="S18" s="38"/>
      <c r="T18" s="71"/>
      <c r="U18" s="71"/>
      <c r="V18" s="72"/>
      <c r="W18" s="37"/>
      <c r="X18" s="46"/>
      <c r="Y18" s="26"/>
    </row>
    <row r="19" ht="15.75" customHeight="1">
      <c r="B19" s="73">
        <f t="shared" si="1"/>
        <v>6</v>
      </c>
      <c r="C19" s="69" t="s">
        <v>48</v>
      </c>
      <c r="D19" s="37"/>
      <c r="E19" s="37"/>
      <c r="F19" s="37"/>
      <c r="G19" s="38"/>
      <c r="H19" s="71"/>
      <c r="I19" s="83">
        <v>7000.0</v>
      </c>
      <c r="J19" s="72" t="str">
        <f>IFERROR(__xludf.DUMMYFUNCTION("iferror(SUM(ArrayFormula(VALUE(SPLIT(FILTER(H19, H19&lt;&gt;""""), ""/"")))) * I19, """")"),"")</f>
        <v/>
      </c>
      <c r="K19" s="37"/>
      <c r="L19" s="46"/>
      <c r="M19" s="30"/>
      <c r="N19" s="73">
        <f t="shared" si="2"/>
        <v>6</v>
      </c>
      <c r="O19" s="45"/>
      <c r="P19" s="37"/>
      <c r="Q19" s="37"/>
      <c r="R19" s="37"/>
      <c r="S19" s="38"/>
      <c r="T19" s="71"/>
      <c r="U19" s="71"/>
      <c r="V19" s="72"/>
      <c r="W19" s="37"/>
      <c r="X19" s="46"/>
      <c r="Y19" s="26"/>
    </row>
    <row r="20" ht="15.75" customHeight="1">
      <c r="B20" s="73">
        <f t="shared" si="1"/>
        <v>7</v>
      </c>
      <c r="C20" s="69" t="s">
        <v>48</v>
      </c>
      <c r="D20" s="37"/>
      <c r="E20" s="37"/>
      <c r="F20" s="37"/>
      <c r="G20" s="38"/>
      <c r="H20" s="71"/>
      <c r="I20" s="83">
        <v>7000.0</v>
      </c>
      <c r="J20" s="72" t="str">
        <f>IFERROR(__xludf.DUMMYFUNCTION("iferror(SUM(ArrayFormula(VALUE(SPLIT(FILTER(H20, H20&lt;&gt;""""), ""/"")))) * I20, """")"),"")</f>
        <v/>
      </c>
      <c r="K20" s="37"/>
      <c r="L20" s="46"/>
      <c r="M20" s="30"/>
      <c r="N20" s="73">
        <f t="shared" si="2"/>
        <v>7</v>
      </c>
      <c r="O20" s="45"/>
      <c r="P20" s="37"/>
      <c r="Q20" s="37"/>
      <c r="R20" s="37"/>
      <c r="S20" s="38"/>
      <c r="T20" s="71"/>
      <c r="U20" s="71"/>
      <c r="V20" s="72"/>
      <c r="W20" s="37"/>
      <c r="X20" s="46"/>
      <c r="Y20" s="26"/>
    </row>
    <row r="21" ht="15.75" customHeight="1">
      <c r="B21" s="73">
        <f t="shared" si="1"/>
        <v>8</v>
      </c>
      <c r="C21" s="69" t="s">
        <v>48</v>
      </c>
      <c r="D21" s="37"/>
      <c r="E21" s="37"/>
      <c r="F21" s="37"/>
      <c r="G21" s="38"/>
      <c r="H21" s="71"/>
      <c r="I21" s="83">
        <v>7000.0</v>
      </c>
      <c r="J21" s="72" t="str">
        <f>IFERROR(__xludf.DUMMYFUNCTION("iferror(SUM(ArrayFormula(VALUE(SPLIT(FILTER(H21, H21&lt;&gt;""""), ""/"")))) * I21, """")"),"")</f>
        <v/>
      </c>
      <c r="K21" s="37"/>
      <c r="L21" s="46"/>
      <c r="M21" s="30"/>
      <c r="N21" s="73">
        <f t="shared" si="2"/>
        <v>8</v>
      </c>
      <c r="O21" s="45"/>
      <c r="P21" s="37"/>
      <c r="Q21" s="37"/>
      <c r="R21" s="37"/>
      <c r="S21" s="38"/>
      <c r="T21" s="71"/>
      <c r="U21" s="71"/>
      <c r="V21" s="72"/>
      <c r="W21" s="37"/>
      <c r="X21" s="46"/>
      <c r="Y21" s="26"/>
    </row>
    <row r="22" ht="15.75" customHeight="1">
      <c r="B22" s="73">
        <f t="shared" si="1"/>
        <v>9</v>
      </c>
      <c r="C22" s="69" t="s">
        <v>48</v>
      </c>
      <c r="D22" s="37"/>
      <c r="E22" s="37"/>
      <c r="F22" s="37"/>
      <c r="G22" s="38"/>
      <c r="H22" s="71"/>
      <c r="I22" s="83">
        <v>7000.0</v>
      </c>
      <c r="J22" s="72" t="str">
        <f>IFERROR(__xludf.DUMMYFUNCTION("iferror(SUM(ArrayFormula(VALUE(SPLIT(FILTER(H22, H22&lt;&gt;""""), ""/"")))) * I22, """")"),"")</f>
        <v/>
      </c>
      <c r="K22" s="37"/>
      <c r="L22" s="46"/>
      <c r="M22" s="30"/>
      <c r="N22" s="73">
        <f t="shared" si="2"/>
        <v>9</v>
      </c>
      <c r="O22" s="45"/>
      <c r="P22" s="37"/>
      <c r="Q22" s="37"/>
      <c r="R22" s="37"/>
      <c r="S22" s="38"/>
      <c r="T22" s="71"/>
      <c r="U22" s="71"/>
      <c r="V22" s="72"/>
      <c r="W22" s="37"/>
      <c r="X22" s="46"/>
      <c r="Y22" s="26"/>
    </row>
    <row r="23" ht="15.75" customHeight="1">
      <c r="B23" s="73">
        <f t="shared" si="1"/>
        <v>10</v>
      </c>
      <c r="C23" s="69" t="s">
        <v>48</v>
      </c>
      <c r="D23" s="37"/>
      <c r="E23" s="37"/>
      <c r="F23" s="37"/>
      <c r="G23" s="38"/>
      <c r="H23" s="71"/>
      <c r="I23" s="83">
        <v>7000.0</v>
      </c>
      <c r="J23" s="72" t="str">
        <f>IFERROR(__xludf.DUMMYFUNCTION("iferror(SUM(ArrayFormula(VALUE(SPLIT(FILTER(H23, H23&lt;&gt;""""), ""/"")))) * I23, """")"),"")</f>
        <v/>
      </c>
      <c r="K23" s="37"/>
      <c r="L23" s="46"/>
      <c r="M23" s="30"/>
      <c r="N23" s="73">
        <f t="shared" si="2"/>
        <v>10</v>
      </c>
      <c r="O23" s="45"/>
      <c r="P23" s="37"/>
      <c r="Q23" s="37"/>
      <c r="R23" s="37"/>
      <c r="S23" s="38"/>
      <c r="T23" s="71"/>
      <c r="U23" s="71"/>
      <c r="V23" s="72"/>
      <c r="W23" s="37"/>
      <c r="X23" s="46"/>
      <c r="Y23" s="26"/>
    </row>
    <row r="24" ht="15.75" customHeight="1">
      <c r="B24" s="73">
        <f t="shared" si="1"/>
        <v>11</v>
      </c>
      <c r="C24" s="69" t="s">
        <v>48</v>
      </c>
      <c r="D24" s="37"/>
      <c r="E24" s="37"/>
      <c r="F24" s="37"/>
      <c r="G24" s="38"/>
      <c r="H24" s="71"/>
      <c r="I24" s="83">
        <v>7000.0</v>
      </c>
      <c r="J24" s="72" t="str">
        <f>IFERROR(__xludf.DUMMYFUNCTION("iferror(SUM(ArrayFormula(VALUE(SPLIT(FILTER(H24, H24&lt;&gt;""""), ""/"")))) * I24, """")"),"")</f>
        <v/>
      </c>
      <c r="K24" s="37"/>
      <c r="L24" s="46"/>
      <c r="M24" s="30"/>
      <c r="N24" s="73">
        <f t="shared" si="2"/>
        <v>11</v>
      </c>
      <c r="O24" s="45"/>
      <c r="P24" s="37"/>
      <c r="Q24" s="37"/>
      <c r="R24" s="37"/>
      <c r="S24" s="38"/>
      <c r="T24" s="71"/>
      <c r="U24" s="71"/>
      <c r="V24" s="72"/>
      <c r="W24" s="37"/>
      <c r="X24" s="46"/>
      <c r="Y24" s="26"/>
    </row>
    <row r="25" ht="15.75" customHeight="1">
      <c r="B25" s="73">
        <f t="shared" si="1"/>
        <v>12</v>
      </c>
      <c r="C25" s="69" t="s">
        <v>48</v>
      </c>
      <c r="D25" s="37"/>
      <c r="E25" s="37"/>
      <c r="F25" s="37"/>
      <c r="G25" s="38"/>
      <c r="H25" s="71"/>
      <c r="I25" s="83">
        <v>7000.0</v>
      </c>
      <c r="J25" s="72" t="str">
        <f>IFERROR(__xludf.DUMMYFUNCTION("iferror(SUM(ArrayFormula(VALUE(SPLIT(FILTER(H25, H25&lt;&gt;""""), ""/"")))) * I25, """")"),"")</f>
        <v/>
      </c>
      <c r="K25" s="37"/>
      <c r="L25" s="46"/>
      <c r="M25" s="30"/>
      <c r="N25" s="73">
        <f t="shared" si="2"/>
        <v>12</v>
      </c>
      <c r="O25" s="45"/>
      <c r="P25" s="37"/>
      <c r="Q25" s="37"/>
      <c r="R25" s="37"/>
      <c r="S25" s="38"/>
      <c r="T25" s="71"/>
      <c r="U25" s="71"/>
      <c r="V25" s="72"/>
      <c r="W25" s="37"/>
      <c r="X25" s="46"/>
      <c r="Y25" s="26"/>
    </row>
    <row r="26" ht="15.75" customHeight="1">
      <c r="B26" s="73">
        <f t="shared" si="1"/>
        <v>13</v>
      </c>
      <c r="C26" s="69" t="s">
        <v>48</v>
      </c>
      <c r="D26" s="37"/>
      <c r="E26" s="37"/>
      <c r="F26" s="37"/>
      <c r="G26" s="38"/>
      <c r="H26" s="71"/>
      <c r="I26" s="83">
        <v>7000.0</v>
      </c>
      <c r="J26" s="72" t="str">
        <f>IFERROR(__xludf.DUMMYFUNCTION("iferror(SUM(ArrayFormula(VALUE(SPLIT(FILTER(H26, H26&lt;&gt;""""), ""/"")))) * I26, """")"),"")</f>
        <v/>
      </c>
      <c r="K26" s="37"/>
      <c r="L26" s="46"/>
      <c r="M26" s="30"/>
      <c r="N26" s="73">
        <f t="shared" si="2"/>
        <v>13</v>
      </c>
      <c r="O26" s="45"/>
      <c r="P26" s="37"/>
      <c r="Q26" s="37"/>
      <c r="R26" s="37"/>
      <c r="S26" s="38"/>
      <c r="T26" s="71"/>
      <c r="U26" s="71"/>
      <c r="V26" s="72"/>
      <c r="W26" s="37"/>
      <c r="X26" s="46"/>
      <c r="Y26" s="26"/>
    </row>
    <row r="27" ht="15.75" customHeight="1">
      <c r="B27" s="73">
        <f t="shared" si="1"/>
        <v>14</v>
      </c>
      <c r="C27" s="69" t="s">
        <v>48</v>
      </c>
      <c r="D27" s="37"/>
      <c r="E27" s="37"/>
      <c r="F27" s="37"/>
      <c r="G27" s="38"/>
      <c r="H27" s="71"/>
      <c r="I27" s="83">
        <v>7000.0</v>
      </c>
      <c r="J27" s="72" t="str">
        <f>IFERROR(__xludf.DUMMYFUNCTION("iferror(SUM(ArrayFormula(VALUE(SPLIT(FILTER(H27, H27&lt;&gt;""""), ""/"")))) * I27, """")"),"")</f>
        <v/>
      </c>
      <c r="K27" s="37"/>
      <c r="L27" s="46"/>
      <c r="M27" s="30"/>
      <c r="N27" s="73">
        <f t="shared" si="2"/>
        <v>14</v>
      </c>
      <c r="O27" s="45"/>
      <c r="P27" s="37"/>
      <c r="Q27" s="37"/>
      <c r="R27" s="37"/>
      <c r="S27" s="38"/>
      <c r="T27" s="71"/>
      <c r="U27" s="71"/>
      <c r="V27" s="72"/>
      <c r="W27" s="37"/>
      <c r="X27" s="46"/>
      <c r="Y27" s="26"/>
    </row>
    <row r="28" ht="15.75" customHeight="1">
      <c r="B28" s="73">
        <f t="shared" si="1"/>
        <v>15</v>
      </c>
      <c r="C28" s="69" t="s">
        <v>48</v>
      </c>
      <c r="D28" s="37"/>
      <c r="E28" s="37"/>
      <c r="F28" s="37"/>
      <c r="G28" s="38"/>
      <c r="H28" s="71"/>
      <c r="I28" s="83">
        <v>7000.0</v>
      </c>
      <c r="J28" s="72" t="str">
        <f>IFERROR(__xludf.DUMMYFUNCTION("iferror(SUM(ArrayFormula(VALUE(SPLIT(FILTER(H28, H28&lt;&gt;""""), ""/"")))) * I28, """")"),"")</f>
        <v/>
      </c>
      <c r="K28" s="37"/>
      <c r="L28" s="46"/>
      <c r="M28" s="30"/>
      <c r="N28" s="73">
        <f t="shared" si="2"/>
        <v>15</v>
      </c>
      <c r="O28" s="45"/>
      <c r="P28" s="37"/>
      <c r="Q28" s="37"/>
      <c r="R28" s="37"/>
      <c r="S28" s="38"/>
      <c r="T28" s="71"/>
      <c r="U28" s="71"/>
      <c r="V28" s="72"/>
      <c r="W28" s="37"/>
      <c r="X28" s="46"/>
      <c r="Y28" s="26"/>
    </row>
    <row r="29" ht="15.75" customHeight="1">
      <c r="B29" s="73">
        <f t="shared" si="1"/>
        <v>16</v>
      </c>
      <c r="C29" s="69" t="s">
        <v>48</v>
      </c>
      <c r="D29" s="37"/>
      <c r="E29" s="37"/>
      <c r="F29" s="37"/>
      <c r="G29" s="38"/>
      <c r="H29" s="71"/>
      <c r="I29" s="83">
        <v>7000.0</v>
      </c>
      <c r="J29" s="72" t="str">
        <f>IFERROR(__xludf.DUMMYFUNCTION("iferror(SUM(ArrayFormula(VALUE(SPLIT(FILTER(H29, H29&lt;&gt;""""), ""/"")))) * I29, """")"),"")</f>
        <v/>
      </c>
      <c r="K29" s="37"/>
      <c r="L29" s="46"/>
      <c r="M29" s="30"/>
      <c r="N29" s="73">
        <f t="shared" si="2"/>
        <v>16</v>
      </c>
      <c r="O29" s="45"/>
      <c r="P29" s="37"/>
      <c r="Q29" s="37"/>
      <c r="R29" s="37"/>
      <c r="S29" s="38"/>
      <c r="T29" s="71"/>
      <c r="U29" s="71"/>
      <c r="V29" s="72"/>
      <c r="W29" s="37"/>
      <c r="X29" s="46"/>
      <c r="Y29" s="26"/>
    </row>
    <row r="30" ht="15.75" customHeight="1">
      <c r="B30" s="73">
        <f t="shared" si="1"/>
        <v>17</v>
      </c>
      <c r="C30" s="69" t="s">
        <v>48</v>
      </c>
      <c r="D30" s="37"/>
      <c r="E30" s="37"/>
      <c r="F30" s="37"/>
      <c r="G30" s="38"/>
      <c r="H30" s="71"/>
      <c r="I30" s="83">
        <v>7000.0</v>
      </c>
      <c r="J30" s="72" t="str">
        <f>IFERROR(__xludf.DUMMYFUNCTION("iferror(SUM(ArrayFormula(VALUE(SPLIT(FILTER(H30, H30&lt;&gt;""""), ""/"")))) * I30, """")"),"")</f>
        <v/>
      </c>
      <c r="K30" s="37"/>
      <c r="L30" s="46"/>
      <c r="M30" s="30"/>
      <c r="N30" s="73">
        <f t="shared" si="2"/>
        <v>17</v>
      </c>
      <c r="O30" s="45"/>
      <c r="P30" s="37"/>
      <c r="Q30" s="37"/>
      <c r="R30" s="37"/>
      <c r="S30" s="38"/>
      <c r="T30" s="71"/>
      <c r="U30" s="71"/>
      <c r="V30" s="72"/>
      <c r="W30" s="37"/>
      <c r="X30" s="46"/>
      <c r="Y30" s="26"/>
    </row>
    <row r="31" ht="15.75" customHeight="1">
      <c r="B31" s="73">
        <f t="shared" si="1"/>
        <v>18</v>
      </c>
      <c r="C31" s="69" t="s">
        <v>48</v>
      </c>
      <c r="D31" s="37"/>
      <c r="E31" s="37"/>
      <c r="F31" s="37"/>
      <c r="G31" s="38"/>
      <c r="H31" s="71"/>
      <c r="I31" s="83">
        <v>7000.0</v>
      </c>
      <c r="J31" s="72" t="str">
        <f>IFERROR(__xludf.DUMMYFUNCTION("iferror(SUM(ArrayFormula(VALUE(SPLIT(FILTER(H31, H31&lt;&gt;""""), ""/"")))) * I31, """")"),"")</f>
        <v/>
      </c>
      <c r="K31" s="37"/>
      <c r="L31" s="46"/>
      <c r="M31" s="30"/>
      <c r="N31" s="73">
        <f t="shared" si="2"/>
        <v>18</v>
      </c>
      <c r="O31" s="45"/>
      <c r="P31" s="37"/>
      <c r="Q31" s="37"/>
      <c r="R31" s="37"/>
      <c r="S31" s="38"/>
      <c r="T31" s="71"/>
      <c r="U31" s="71"/>
      <c r="V31" s="72"/>
      <c r="W31" s="37"/>
      <c r="X31" s="46"/>
      <c r="Y31" s="26"/>
    </row>
    <row r="32" ht="15.75" customHeight="1">
      <c r="B32" s="73">
        <f t="shared" si="1"/>
        <v>19</v>
      </c>
      <c r="C32" s="69" t="s">
        <v>48</v>
      </c>
      <c r="D32" s="37"/>
      <c r="E32" s="37"/>
      <c r="F32" s="37"/>
      <c r="G32" s="38"/>
      <c r="H32" s="71"/>
      <c r="I32" s="83">
        <v>7000.0</v>
      </c>
      <c r="J32" s="72" t="str">
        <f>IFERROR(__xludf.DUMMYFUNCTION("iferror(SUM(ArrayFormula(VALUE(SPLIT(FILTER(H32, H32&lt;&gt;""""), ""/"")))) * I32, """")"),"")</f>
        <v/>
      </c>
      <c r="K32" s="37"/>
      <c r="L32" s="46"/>
      <c r="M32" s="30"/>
      <c r="N32" s="73">
        <f t="shared" si="2"/>
        <v>19</v>
      </c>
      <c r="O32" s="45"/>
      <c r="P32" s="37"/>
      <c r="Q32" s="37"/>
      <c r="R32" s="37"/>
      <c r="S32" s="38"/>
      <c r="T32" s="71"/>
      <c r="U32" s="71"/>
      <c r="V32" s="72"/>
      <c r="W32" s="37"/>
      <c r="X32" s="46"/>
      <c r="Y32" s="26"/>
    </row>
    <row r="33" ht="15.75" customHeight="1">
      <c r="B33" s="73">
        <f t="shared" si="1"/>
        <v>20</v>
      </c>
      <c r="C33" s="69" t="s">
        <v>48</v>
      </c>
      <c r="D33" s="37"/>
      <c r="E33" s="37"/>
      <c r="F33" s="37"/>
      <c r="G33" s="38"/>
      <c r="H33" s="71"/>
      <c r="I33" s="83">
        <v>7000.0</v>
      </c>
      <c r="J33" s="72" t="str">
        <f>IFERROR(__xludf.DUMMYFUNCTION("iferror(SUM(ArrayFormula(VALUE(SPLIT(FILTER(H33, H33&lt;&gt;""""), ""/"")))) * I33, """")"),"")</f>
        <v/>
      </c>
      <c r="K33" s="37"/>
      <c r="L33" s="46"/>
      <c r="M33" s="30"/>
      <c r="N33" s="73">
        <f t="shared" si="2"/>
        <v>20</v>
      </c>
      <c r="O33" s="45"/>
      <c r="P33" s="37"/>
      <c r="Q33" s="37"/>
      <c r="R33" s="37"/>
      <c r="S33" s="38"/>
      <c r="T33" s="71"/>
      <c r="U33" s="71"/>
      <c r="V33" s="72"/>
      <c r="W33" s="37"/>
      <c r="X33" s="46"/>
      <c r="Y33" s="26"/>
    </row>
    <row r="34" ht="15.75" customHeight="1">
      <c r="B34" s="73">
        <f t="shared" si="1"/>
        <v>21</v>
      </c>
      <c r="C34" s="69" t="s">
        <v>48</v>
      </c>
      <c r="D34" s="37"/>
      <c r="E34" s="37"/>
      <c r="F34" s="37"/>
      <c r="G34" s="38"/>
      <c r="H34" s="71"/>
      <c r="I34" s="83">
        <v>7000.0</v>
      </c>
      <c r="J34" s="72" t="str">
        <f>IFERROR(__xludf.DUMMYFUNCTION("iferror(SUM(ArrayFormula(VALUE(SPLIT(FILTER(H34, H34&lt;&gt;""""), ""/"")))) * I34, """")"),"")</f>
        <v/>
      </c>
      <c r="K34" s="37"/>
      <c r="L34" s="46"/>
      <c r="M34" s="30"/>
      <c r="N34" s="73">
        <f t="shared" si="2"/>
        <v>21</v>
      </c>
      <c r="O34" s="45"/>
      <c r="P34" s="37"/>
      <c r="Q34" s="37"/>
      <c r="R34" s="37"/>
      <c r="S34" s="38"/>
      <c r="T34" s="71"/>
      <c r="U34" s="71"/>
      <c r="V34" s="72"/>
      <c r="W34" s="37"/>
      <c r="X34" s="46"/>
      <c r="Y34" s="26"/>
    </row>
    <row r="35" ht="15.75" customHeight="1">
      <c r="B35" s="73">
        <f t="shared" si="1"/>
        <v>22</v>
      </c>
      <c r="C35" s="69" t="s">
        <v>48</v>
      </c>
      <c r="D35" s="37"/>
      <c r="E35" s="37"/>
      <c r="F35" s="37"/>
      <c r="G35" s="38"/>
      <c r="H35" s="71"/>
      <c r="I35" s="83">
        <v>7000.0</v>
      </c>
      <c r="J35" s="72" t="str">
        <f>IFERROR(__xludf.DUMMYFUNCTION("iferror(SUM(ArrayFormula(VALUE(SPLIT(FILTER(H35, H35&lt;&gt;""""), ""/"")))) * I35, """")"),"")</f>
        <v/>
      </c>
      <c r="K35" s="37"/>
      <c r="L35" s="46"/>
      <c r="M35" s="30"/>
      <c r="N35" s="73">
        <f t="shared" si="2"/>
        <v>22</v>
      </c>
      <c r="O35" s="45"/>
      <c r="P35" s="37"/>
      <c r="Q35" s="37"/>
      <c r="R35" s="37"/>
      <c r="S35" s="38"/>
      <c r="T35" s="71"/>
      <c r="U35" s="71"/>
      <c r="V35" s="72"/>
      <c r="W35" s="37"/>
      <c r="X35" s="46"/>
      <c r="Y35" s="26"/>
    </row>
    <row r="36" ht="15.75" customHeight="1">
      <c r="B36" s="73">
        <f t="shared" si="1"/>
        <v>23</v>
      </c>
      <c r="C36" s="69" t="s">
        <v>48</v>
      </c>
      <c r="D36" s="37"/>
      <c r="E36" s="37"/>
      <c r="F36" s="37"/>
      <c r="G36" s="38"/>
      <c r="H36" s="71"/>
      <c r="I36" s="83">
        <v>7000.0</v>
      </c>
      <c r="J36" s="72" t="str">
        <f>IFERROR(__xludf.DUMMYFUNCTION("iferror(SUM(ArrayFormula(VALUE(SPLIT(FILTER(H36, H36&lt;&gt;""""), ""/"")))) * I36, """")"),"")</f>
        <v/>
      </c>
      <c r="K36" s="37"/>
      <c r="L36" s="46"/>
      <c r="M36" s="30"/>
      <c r="N36" s="73">
        <f t="shared" si="2"/>
        <v>23</v>
      </c>
      <c r="O36" s="45"/>
      <c r="P36" s="37"/>
      <c r="Q36" s="37"/>
      <c r="R36" s="37"/>
      <c r="S36" s="38"/>
      <c r="T36" s="71"/>
      <c r="U36" s="71"/>
      <c r="V36" s="72"/>
      <c r="W36" s="37"/>
      <c r="X36" s="46"/>
      <c r="Y36" s="26"/>
    </row>
    <row r="37" ht="15.75" customHeight="1">
      <c r="B37" s="73">
        <f t="shared" si="1"/>
        <v>24</v>
      </c>
      <c r="C37" s="69" t="s">
        <v>48</v>
      </c>
      <c r="D37" s="37"/>
      <c r="E37" s="37"/>
      <c r="F37" s="37"/>
      <c r="G37" s="38"/>
      <c r="H37" s="83" t="s">
        <v>8</v>
      </c>
      <c r="I37" s="83">
        <v>7000.0</v>
      </c>
      <c r="J37" s="72">
        <f>IFERROR(__xludf.DUMMYFUNCTION("iferror(SUM(ArrayFormula(VALUE(SPLIT(FILTER(H37, H37&lt;&gt;""""), ""/"")))) * I37, """")"),7000.0)</f>
        <v>7000</v>
      </c>
      <c r="K37" s="37"/>
      <c r="L37" s="46"/>
      <c r="M37" s="30"/>
      <c r="N37" s="73">
        <f t="shared" si="2"/>
        <v>24</v>
      </c>
      <c r="O37" s="45"/>
      <c r="P37" s="37"/>
      <c r="Q37" s="37"/>
      <c r="R37" s="37"/>
      <c r="S37" s="38"/>
      <c r="T37" s="71"/>
      <c r="U37" s="71"/>
      <c r="V37" s="72"/>
      <c r="W37" s="37"/>
      <c r="X37" s="46"/>
      <c r="Y37" s="26"/>
    </row>
    <row r="38" ht="15.75" customHeight="1">
      <c r="B38" s="73">
        <f t="shared" si="1"/>
        <v>25</v>
      </c>
      <c r="C38" s="69" t="s">
        <v>48</v>
      </c>
      <c r="D38" s="37"/>
      <c r="E38" s="37"/>
      <c r="F38" s="37"/>
      <c r="G38" s="38"/>
      <c r="H38" s="83" t="s">
        <v>14</v>
      </c>
      <c r="I38" s="83">
        <v>7000.0</v>
      </c>
      <c r="J38" s="72">
        <f>IFERROR(__xludf.DUMMYFUNCTION("iferror(SUM(ArrayFormula(VALUE(SPLIT(FILTER(H38, H38&lt;&gt;""""), ""/"")))) * I38, """")"),14000.0)</f>
        <v>14000</v>
      </c>
      <c r="K38" s="37"/>
      <c r="L38" s="46"/>
      <c r="M38" s="30"/>
      <c r="N38" s="73">
        <f t="shared" si="2"/>
        <v>25</v>
      </c>
      <c r="O38" s="45"/>
      <c r="P38" s="37"/>
      <c r="Q38" s="37"/>
      <c r="R38" s="37"/>
      <c r="S38" s="38"/>
      <c r="T38" s="71"/>
      <c r="U38" s="71"/>
      <c r="V38" s="72"/>
      <c r="W38" s="37"/>
      <c r="X38" s="46"/>
      <c r="Y38" s="26"/>
    </row>
    <row r="39" ht="15.75" customHeight="1">
      <c r="B39" s="73">
        <f t="shared" si="1"/>
        <v>26</v>
      </c>
      <c r="C39" s="69" t="s">
        <v>48</v>
      </c>
      <c r="D39" s="37"/>
      <c r="E39" s="37"/>
      <c r="F39" s="37"/>
      <c r="G39" s="38"/>
      <c r="H39" s="70">
        <v>45295.0</v>
      </c>
      <c r="I39" s="83">
        <v>7000.0</v>
      </c>
      <c r="J39" s="72">
        <f>IFERROR(__xludf.DUMMYFUNCTION("iferror(SUM(ArrayFormula(VALUE(SPLIT(FILTER(H39, H39&lt;&gt;""""), ""/"")))) * I39, """")"),35000.0)</f>
        <v>35000</v>
      </c>
      <c r="K39" s="37"/>
      <c r="L39" s="46"/>
      <c r="M39" s="30"/>
      <c r="N39" s="73">
        <f t="shared" si="2"/>
        <v>26</v>
      </c>
      <c r="O39" s="45"/>
      <c r="P39" s="37"/>
      <c r="Q39" s="37"/>
      <c r="R39" s="37"/>
      <c r="S39" s="38"/>
      <c r="T39" s="71"/>
      <c r="U39" s="71"/>
      <c r="V39" s="72"/>
      <c r="W39" s="37"/>
      <c r="X39" s="46"/>
      <c r="Y39" s="26"/>
    </row>
    <row r="40" ht="15.75" customHeight="1">
      <c r="B40" s="73">
        <f t="shared" si="1"/>
        <v>27</v>
      </c>
      <c r="C40" s="69" t="s">
        <v>48</v>
      </c>
      <c r="D40" s="37"/>
      <c r="E40" s="37"/>
      <c r="F40" s="37"/>
      <c r="G40" s="38"/>
      <c r="H40" s="71"/>
      <c r="I40" s="83">
        <v>7000.0</v>
      </c>
      <c r="J40" s="72" t="str">
        <f>IFERROR(__xludf.DUMMYFUNCTION("iferror(SUM(ArrayFormula(VALUE(SPLIT(FILTER(H40, H40&lt;&gt;""""), ""/"")))) * I40, """")"),"")</f>
        <v/>
      </c>
      <c r="K40" s="37"/>
      <c r="L40" s="46"/>
      <c r="M40" s="30"/>
      <c r="N40" s="73">
        <f t="shared" si="2"/>
        <v>27</v>
      </c>
      <c r="O40" s="45"/>
      <c r="P40" s="37"/>
      <c r="Q40" s="37"/>
      <c r="R40" s="37"/>
      <c r="S40" s="38"/>
      <c r="T40" s="71"/>
      <c r="U40" s="71"/>
      <c r="V40" s="72"/>
      <c r="W40" s="37"/>
      <c r="X40" s="46"/>
      <c r="Y40" s="26"/>
    </row>
    <row r="41" ht="15.75" customHeight="1">
      <c r="B41" s="73">
        <f t="shared" si="1"/>
        <v>28</v>
      </c>
      <c r="C41" s="69" t="s">
        <v>48</v>
      </c>
      <c r="D41" s="37"/>
      <c r="E41" s="37"/>
      <c r="F41" s="37"/>
      <c r="G41" s="38"/>
      <c r="H41" s="83" t="s">
        <v>7</v>
      </c>
      <c r="I41" s="83">
        <v>7000.0</v>
      </c>
      <c r="J41" s="72">
        <f>IFERROR(__xludf.DUMMYFUNCTION("iferror(SUM(ArrayFormula(VALUE(SPLIT(FILTER(H41, H41&lt;&gt;""""), ""/"")))) * I41, """")"),7000.0)</f>
        <v>7000</v>
      </c>
      <c r="K41" s="37"/>
      <c r="L41" s="46"/>
      <c r="M41" s="30"/>
      <c r="N41" s="73">
        <f t="shared" si="2"/>
        <v>28</v>
      </c>
      <c r="O41" s="45"/>
      <c r="P41" s="37"/>
      <c r="Q41" s="37"/>
      <c r="R41" s="37"/>
      <c r="S41" s="38"/>
      <c r="T41" s="71"/>
      <c r="U41" s="71"/>
      <c r="V41" s="72"/>
      <c r="W41" s="37"/>
      <c r="X41" s="46"/>
      <c r="Y41" s="26"/>
    </row>
    <row r="42" ht="15.75" customHeight="1">
      <c r="B42" s="73">
        <f t="shared" si="1"/>
        <v>29</v>
      </c>
      <c r="C42" s="69" t="s">
        <v>48</v>
      </c>
      <c r="D42" s="37"/>
      <c r="E42" s="37"/>
      <c r="F42" s="37"/>
      <c r="G42" s="38"/>
      <c r="H42" s="71"/>
      <c r="I42" s="83">
        <v>7000.0</v>
      </c>
      <c r="J42" s="72" t="str">
        <f>IFERROR(__xludf.DUMMYFUNCTION("iferror(SUM(ArrayFormula(VALUE(SPLIT(FILTER(H42, H42&lt;&gt;""""), ""/"")))) * I42, """")"),"")</f>
        <v/>
      </c>
      <c r="K42" s="37"/>
      <c r="L42" s="46"/>
      <c r="M42" s="30"/>
      <c r="N42" s="73">
        <f t="shared" si="2"/>
        <v>29</v>
      </c>
      <c r="O42" s="45"/>
      <c r="P42" s="37"/>
      <c r="Q42" s="37"/>
      <c r="R42" s="37"/>
      <c r="S42" s="38"/>
      <c r="T42" s="71"/>
      <c r="U42" s="71"/>
      <c r="V42" s="72"/>
      <c r="W42" s="37"/>
      <c r="X42" s="46"/>
      <c r="Y42" s="26"/>
    </row>
    <row r="43" ht="15.75" customHeight="1">
      <c r="B43" s="73">
        <f t="shared" si="1"/>
        <v>30</v>
      </c>
      <c r="C43" s="69" t="s">
        <v>48</v>
      </c>
      <c r="D43" s="37"/>
      <c r="E43" s="37"/>
      <c r="F43" s="37"/>
      <c r="G43" s="38"/>
      <c r="H43" s="71"/>
      <c r="I43" s="83">
        <v>7000.0</v>
      </c>
      <c r="J43" s="72" t="str">
        <f>IFERROR(__xludf.DUMMYFUNCTION("iferror(SUM(ArrayFormula(VALUE(SPLIT(FILTER(H43, H43&lt;&gt;""""), ""/"")))) * I43, """")"),"")</f>
        <v/>
      </c>
      <c r="K43" s="37"/>
      <c r="L43" s="46"/>
      <c r="M43" s="30"/>
      <c r="N43" s="73">
        <f t="shared" si="2"/>
        <v>30</v>
      </c>
      <c r="O43" s="45"/>
      <c r="P43" s="37"/>
      <c r="Q43" s="37"/>
      <c r="R43" s="37"/>
      <c r="S43" s="38"/>
      <c r="T43" s="71"/>
      <c r="U43" s="71"/>
      <c r="V43" s="72"/>
      <c r="W43" s="37"/>
      <c r="X43" s="46"/>
      <c r="Y43" s="26"/>
    </row>
    <row r="44" ht="15.75" customHeight="1">
      <c r="B44" s="68">
        <v>31.0</v>
      </c>
      <c r="C44" s="69" t="s">
        <v>48</v>
      </c>
      <c r="D44" s="37"/>
      <c r="E44" s="37"/>
      <c r="F44" s="37"/>
      <c r="G44" s="38"/>
      <c r="H44" s="83" t="s">
        <v>17</v>
      </c>
      <c r="I44" s="83">
        <v>7000.0</v>
      </c>
      <c r="J44" s="72">
        <f>IFERROR(__xludf.DUMMYFUNCTION("iferror(SUM(ArrayFormula(VALUE(SPLIT(FILTER(H44, H44&lt;&gt;""""), ""/"")))) * I44, """")"),224000.0)</f>
        <v>224000</v>
      </c>
      <c r="K44" s="37"/>
      <c r="L44" s="46"/>
      <c r="M44" s="30"/>
      <c r="N44" s="68">
        <v>31.0</v>
      </c>
      <c r="O44" s="45"/>
      <c r="P44" s="37"/>
      <c r="Q44" s="37"/>
      <c r="R44" s="37"/>
      <c r="S44" s="38"/>
      <c r="T44" s="71"/>
      <c r="U44" s="71"/>
      <c r="V44" s="72"/>
      <c r="W44" s="37"/>
      <c r="X44" s="46"/>
      <c r="Y44" s="26"/>
    </row>
    <row r="45" ht="13.5" customHeight="1">
      <c r="B45" s="74"/>
      <c r="C45" s="75">
        <f>SUM(J14:L44) * 1.1</f>
        <v>346500</v>
      </c>
      <c r="L45" s="76"/>
      <c r="M45" s="30"/>
      <c r="N45" s="74"/>
      <c r="O45" s="75">
        <f>SUM(V14:X44)</f>
        <v>0</v>
      </c>
      <c r="X45" s="76"/>
      <c r="Y45" s="26"/>
    </row>
    <row r="46" ht="9.75" customHeight="1">
      <c r="B46" s="77"/>
      <c r="C46" s="78"/>
      <c r="D46" s="79"/>
      <c r="E46" s="79"/>
      <c r="F46" s="79"/>
      <c r="G46" s="79"/>
      <c r="H46" s="79"/>
      <c r="I46" s="79"/>
      <c r="J46" s="79"/>
      <c r="K46" s="79"/>
      <c r="L46" s="80"/>
      <c r="M46" s="30"/>
      <c r="N46" s="77"/>
      <c r="O46" s="78"/>
      <c r="P46" s="79"/>
      <c r="Q46" s="79"/>
      <c r="R46" s="79"/>
      <c r="S46" s="79"/>
      <c r="T46" s="79"/>
      <c r="U46" s="79"/>
      <c r="V46" s="79"/>
      <c r="W46" s="79"/>
      <c r="X46" s="80"/>
      <c r="Y46" s="26"/>
    </row>
    <row r="47" ht="18.0" customHeight="1"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</row>
  </sheetData>
  <mergeCells count="176">
    <mergeCell ref="C8:D8"/>
    <mergeCell ref="E8:G8"/>
    <mergeCell ref="O8:P8"/>
    <mergeCell ref="Q8:S8"/>
    <mergeCell ref="U8:X8"/>
    <mergeCell ref="C6:D6"/>
    <mergeCell ref="B9:D9"/>
    <mergeCell ref="B10:D11"/>
    <mergeCell ref="J10:L11"/>
    <mergeCell ref="N10:P11"/>
    <mergeCell ref="Q10:U11"/>
    <mergeCell ref="V10:X11"/>
    <mergeCell ref="V15:X15"/>
    <mergeCell ref="V16:X16"/>
    <mergeCell ref="N12:X12"/>
    <mergeCell ref="O13:S13"/>
    <mergeCell ref="V13:X13"/>
    <mergeCell ref="O14:S14"/>
    <mergeCell ref="V14:X14"/>
    <mergeCell ref="O15:S15"/>
    <mergeCell ref="O16:S16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43:G43"/>
    <mergeCell ref="C44:G44"/>
    <mergeCell ref="B45:B46"/>
    <mergeCell ref="C36:G36"/>
    <mergeCell ref="C37:G37"/>
    <mergeCell ref="C38:G38"/>
    <mergeCell ref="C39:G39"/>
    <mergeCell ref="C40:G40"/>
    <mergeCell ref="C41:G41"/>
    <mergeCell ref="C42:G42"/>
    <mergeCell ref="V24:X24"/>
    <mergeCell ref="V25:X25"/>
    <mergeCell ref="V26:X26"/>
    <mergeCell ref="V27:X27"/>
    <mergeCell ref="V28:X28"/>
    <mergeCell ref="V29:X29"/>
    <mergeCell ref="V30:X30"/>
    <mergeCell ref="V38:X38"/>
    <mergeCell ref="V39:X39"/>
    <mergeCell ref="V40:X40"/>
    <mergeCell ref="V41:X41"/>
    <mergeCell ref="V42:X42"/>
    <mergeCell ref="V43:X43"/>
    <mergeCell ref="V44:X44"/>
    <mergeCell ref="V31:X31"/>
    <mergeCell ref="V32:X32"/>
    <mergeCell ref="V33:X33"/>
    <mergeCell ref="V34:X34"/>
    <mergeCell ref="V35:X35"/>
    <mergeCell ref="V36:X36"/>
    <mergeCell ref="V37:X37"/>
    <mergeCell ref="N4:P4"/>
    <mergeCell ref="O5:P5"/>
    <mergeCell ref="O6:P6"/>
    <mergeCell ref="Q6:T6"/>
    <mergeCell ref="V6:X6"/>
    <mergeCell ref="B2:L2"/>
    <mergeCell ref="N2:X2"/>
    <mergeCell ref="E3:I3"/>
    <mergeCell ref="Q3:U3"/>
    <mergeCell ref="E4:J4"/>
    <mergeCell ref="Q4:V4"/>
    <mergeCell ref="E5:L5"/>
    <mergeCell ref="Q5:X5"/>
    <mergeCell ref="C7:D7"/>
    <mergeCell ref="E7:L7"/>
    <mergeCell ref="O7:P7"/>
    <mergeCell ref="Q7:X7"/>
    <mergeCell ref="E9:I9"/>
    <mergeCell ref="J9:L9"/>
    <mergeCell ref="N9:P9"/>
    <mergeCell ref="Q9:U9"/>
    <mergeCell ref="V9:X9"/>
    <mergeCell ref="B4:D4"/>
    <mergeCell ref="B5:B8"/>
    <mergeCell ref="C5:D5"/>
    <mergeCell ref="N5:N8"/>
    <mergeCell ref="E6:H6"/>
    <mergeCell ref="J6:L6"/>
    <mergeCell ref="I8:L8"/>
    <mergeCell ref="E10:I11"/>
    <mergeCell ref="B12:L12"/>
    <mergeCell ref="C13:G13"/>
    <mergeCell ref="J13:L13"/>
    <mergeCell ref="C14:G14"/>
    <mergeCell ref="J14:L14"/>
    <mergeCell ref="J15:L15"/>
    <mergeCell ref="V17:X17"/>
    <mergeCell ref="V18:X18"/>
    <mergeCell ref="V19:X19"/>
    <mergeCell ref="V20:X20"/>
    <mergeCell ref="V21:X21"/>
    <mergeCell ref="V22:X22"/>
    <mergeCell ref="V23:X23"/>
    <mergeCell ref="O35:S35"/>
    <mergeCell ref="O36:S36"/>
    <mergeCell ref="O28:S28"/>
    <mergeCell ref="O29:S29"/>
    <mergeCell ref="O30:S30"/>
    <mergeCell ref="O31:S31"/>
    <mergeCell ref="O32:S32"/>
    <mergeCell ref="O33:S33"/>
    <mergeCell ref="O34:S34"/>
    <mergeCell ref="J35:L35"/>
    <mergeCell ref="J36:L36"/>
    <mergeCell ref="J37:L37"/>
    <mergeCell ref="O37:S37"/>
    <mergeCell ref="J38:L38"/>
    <mergeCell ref="O38:S38"/>
    <mergeCell ref="O39:S39"/>
    <mergeCell ref="O44:S44"/>
    <mergeCell ref="O45:X46"/>
    <mergeCell ref="O40:S40"/>
    <mergeCell ref="O41:S41"/>
    <mergeCell ref="J42:L42"/>
    <mergeCell ref="O42:S42"/>
    <mergeCell ref="J43:L43"/>
    <mergeCell ref="O43:S43"/>
    <mergeCell ref="J44:L44"/>
    <mergeCell ref="J17:L17"/>
    <mergeCell ref="J18:L18"/>
    <mergeCell ref="C15:G15"/>
    <mergeCell ref="C16:G16"/>
    <mergeCell ref="J16:L16"/>
    <mergeCell ref="C17:G17"/>
    <mergeCell ref="O17:S17"/>
    <mergeCell ref="C18:G18"/>
    <mergeCell ref="O18:S18"/>
    <mergeCell ref="C19:G19"/>
    <mergeCell ref="J19:L19"/>
    <mergeCell ref="O19:S19"/>
    <mergeCell ref="C20:G20"/>
    <mergeCell ref="J20:L20"/>
    <mergeCell ref="C21:G21"/>
    <mergeCell ref="O22:S22"/>
    <mergeCell ref="J21:L21"/>
    <mergeCell ref="J22:L22"/>
    <mergeCell ref="J23:L23"/>
    <mergeCell ref="J24:L24"/>
    <mergeCell ref="J25:L25"/>
    <mergeCell ref="J26:L26"/>
    <mergeCell ref="J27:L27"/>
    <mergeCell ref="O20:S20"/>
    <mergeCell ref="O21:S21"/>
    <mergeCell ref="O23:S23"/>
    <mergeCell ref="O24:S24"/>
    <mergeCell ref="O25:S25"/>
    <mergeCell ref="O26:S26"/>
    <mergeCell ref="O27:S27"/>
    <mergeCell ref="J28:L28"/>
    <mergeCell ref="J29:L29"/>
    <mergeCell ref="J30:L30"/>
    <mergeCell ref="J31:L31"/>
    <mergeCell ref="J32:L32"/>
    <mergeCell ref="J33:L33"/>
    <mergeCell ref="J34:L34"/>
    <mergeCell ref="J39:L39"/>
    <mergeCell ref="J40:L40"/>
    <mergeCell ref="J41:L41"/>
    <mergeCell ref="C45:L46"/>
    <mergeCell ref="N45:N4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4" width="4.14"/>
    <col customWidth="1" min="5" max="7" width="1.71"/>
    <col customWidth="1" min="8" max="8" width="4.14"/>
    <col customWidth="1" min="9" max="9" width="9.29"/>
    <col customWidth="1" min="10" max="12" width="3.57"/>
    <col customWidth="1" min="13" max="13" width="4.14"/>
    <col customWidth="1" hidden="1" min="14" max="25" width="4.14"/>
  </cols>
  <sheetData>
    <row r="1" ht="19.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ht="22.5" customHeight="1">
      <c r="B2" s="27" t="s">
        <v>29</v>
      </c>
      <c r="C2" s="28"/>
      <c r="D2" s="28"/>
      <c r="E2" s="28"/>
      <c r="F2" s="28"/>
      <c r="G2" s="28"/>
      <c r="H2" s="28"/>
      <c r="I2" s="28"/>
      <c r="J2" s="28"/>
      <c r="K2" s="28"/>
      <c r="L2" s="29"/>
      <c r="M2" s="30"/>
      <c r="N2" s="27" t="s">
        <v>29</v>
      </c>
      <c r="O2" s="28"/>
      <c r="P2" s="28"/>
      <c r="Q2" s="28"/>
      <c r="R2" s="28"/>
      <c r="S2" s="28"/>
      <c r="T2" s="28"/>
      <c r="U2" s="28"/>
      <c r="V2" s="28"/>
      <c r="W2" s="28"/>
      <c r="X2" s="29"/>
      <c r="Y2" s="26"/>
    </row>
    <row r="3" ht="17.25" customHeight="1">
      <c r="B3" s="31"/>
      <c r="C3" s="32"/>
      <c r="D3" s="32"/>
      <c r="E3" s="33" t="s">
        <v>30</v>
      </c>
      <c r="F3" s="34"/>
      <c r="G3" s="34"/>
      <c r="H3" s="34"/>
      <c r="I3" s="34"/>
      <c r="J3" s="32"/>
      <c r="K3" s="32"/>
      <c r="L3" s="35"/>
      <c r="M3" s="30"/>
      <c r="N3" s="31"/>
      <c r="O3" s="32"/>
      <c r="P3" s="32"/>
      <c r="Q3" s="33" t="s">
        <v>30</v>
      </c>
      <c r="R3" s="34"/>
      <c r="S3" s="34"/>
      <c r="T3" s="34"/>
      <c r="U3" s="34"/>
      <c r="V3" s="32"/>
      <c r="W3" s="32"/>
      <c r="X3" s="35"/>
      <c r="Y3" s="26"/>
    </row>
    <row r="4" ht="18.0" customHeight="1">
      <c r="B4" s="36" t="s">
        <v>31</v>
      </c>
      <c r="C4" s="37"/>
      <c r="D4" s="38"/>
      <c r="E4" s="82" t="s">
        <v>1</v>
      </c>
      <c r="F4" s="40"/>
      <c r="G4" s="40"/>
      <c r="H4" s="40"/>
      <c r="I4" s="40"/>
      <c r="J4" s="40"/>
      <c r="K4" s="41" t="s">
        <v>32</v>
      </c>
      <c r="L4" s="42"/>
      <c r="M4" s="30"/>
      <c r="N4" s="36" t="s">
        <v>31</v>
      </c>
      <c r="O4" s="37"/>
      <c r="P4" s="38"/>
      <c r="Q4" s="39"/>
      <c r="R4" s="40"/>
      <c r="S4" s="40"/>
      <c r="T4" s="40"/>
      <c r="U4" s="40"/>
      <c r="V4" s="40"/>
      <c r="W4" s="41" t="s">
        <v>32</v>
      </c>
      <c r="X4" s="42"/>
      <c r="Y4" s="26"/>
    </row>
    <row r="5" ht="19.5" customHeight="1">
      <c r="B5" s="43" t="s">
        <v>33</v>
      </c>
      <c r="C5" s="44" t="s">
        <v>34</v>
      </c>
      <c r="D5" s="38"/>
      <c r="E5" s="45"/>
      <c r="F5" s="37"/>
      <c r="G5" s="37"/>
      <c r="H5" s="37"/>
      <c r="I5" s="37"/>
      <c r="J5" s="37"/>
      <c r="K5" s="37"/>
      <c r="L5" s="46"/>
      <c r="M5" s="30"/>
      <c r="N5" s="43" t="s">
        <v>33</v>
      </c>
      <c r="O5" s="44" t="s">
        <v>34</v>
      </c>
      <c r="P5" s="38"/>
      <c r="Q5" s="45"/>
      <c r="R5" s="37"/>
      <c r="S5" s="37"/>
      <c r="T5" s="37"/>
      <c r="U5" s="37"/>
      <c r="V5" s="37"/>
      <c r="W5" s="37"/>
      <c r="X5" s="46"/>
      <c r="Y5" s="26"/>
    </row>
    <row r="6" ht="19.5" customHeight="1">
      <c r="B6" s="47"/>
      <c r="C6" s="44" t="s">
        <v>35</v>
      </c>
      <c r="D6" s="38"/>
      <c r="E6" s="45"/>
      <c r="F6" s="37"/>
      <c r="G6" s="37"/>
      <c r="H6" s="38"/>
      <c r="I6" s="48" t="s">
        <v>36</v>
      </c>
      <c r="J6" s="45"/>
      <c r="K6" s="37"/>
      <c r="L6" s="46"/>
      <c r="M6" s="30"/>
      <c r="N6" s="47"/>
      <c r="O6" s="44" t="s">
        <v>35</v>
      </c>
      <c r="P6" s="38"/>
      <c r="Q6" s="45"/>
      <c r="R6" s="37"/>
      <c r="S6" s="37"/>
      <c r="T6" s="38"/>
      <c r="U6" s="48" t="s">
        <v>36</v>
      </c>
      <c r="V6" s="45"/>
      <c r="W6" s="37"/>
      <c r="X6" s="46"/>
      <c r="Y6" s="26"/>
    </row>
    <row r="7" ht="21.75" customHeight="1">
      <c r="B7" s="47"/>
      <c r="C7" s="49" t="s">
        <v>37</v>
      </c>
      <c r="D7" s="38"/>
      <c r="E7" s="45"/>
      <c r="F7" s="37"/>
      <c r="G7" s="37"/>
      <c r="H7" s="37"/>
      <c r="I7" s="37"/>
      <c r="J7" s="37"/>
      <c r="K7" s="37"/>
      <c r="L7" s="46"/>
      <c r="M7" s="30"/>
      <c r="N7" s="47"/>
      <c r="O7" s="49" t="s">
        <v>37</v>
      </c>
      <c r="P7" s="38"/>
      <c r="Q7" s="45"/>
      <c r="R7" s="37"/>
      <c r="S7" s="37"/>
      <c r="T7" s="37"/>
      <c r="U7" s="37"/>
      <c r="V7" s="37"/>
      <c r="W7" s="37"/>
      <c r="X7" s="46"/>
      <c r="Y7" s="26"/>
    </row>
    <row r="8" ht="21.0" customHeight="1">
      <c r="B8" s="50"/>
      <c r="C8" s="44" t="s">
        <v>38</v>
      </c>
      <c r="D8" s="38"/>
      <c r="E8" s="51"/>
      <c r="F8" s="34"/>
      <c r="G8" s="52"/>
      <c r="H8" s="53" t="s">
        <v>39</v>
      </c>
      <c r="I8" s="54"/>
      <c r="J8" s="37"/>
      <c r="K8" s="37"/>
      <c r="L8" s="46"/>
      <c r="M8" s="30"/>
      <c r="N8" s="50"/>
      <c r="O8" s="44" t="s">
        <v>38</v>
      </c>
      <c r="P8" s="38"/>
      <c r="Q8" s="51"/>
      <c r="R8" s="34"/>
      <c r="S8" s="52"/>
      <c r="T8" s="53" t="s">
        <v>39</v>
      </c>
      <c r="U8" s="54"/>
      <c r="V8" s="37"/>
      <c r="W8" s="37"/>
      <c r="X8" s="46"/>
      <c r="Y8" s="26"/>
    </row>
    <row r="9" ht="15.75" customHeight="1">
      <c r="B9" s="55" t="s">
        <v>40</v>
      </c>
      <c r="C9" s="37"/>
      <c r="D9" s="38"/>
      <c r="E9" s="44" t="s">
        <v>41</v>
      </c>
      <c r="F9" s="37"/>
      <c r="G9" s="37"/>
      <c r="H9" s="37"/>
      <c r="I9" s="38"/>
      <c r="J9" s="56" t="s">
        <v>42</v>
      </c>
      <c r="K9" s="37"/>
      <c r="L9" s="46"/>
      <c r="M9" s="30"/>
      <c r="N9" s="55" t="s">
        <v>40</v>
      </c>
      <c r="O9" s="37"/>
      <c r="P9" s="38"/>
      <c r="Q9" s="44" t="s">
        <v>41</v>
      </c>
      <c r="R9" s="37"/>
      <c r="S9" s="37"/>
      <c r="T9" s="37"/>
      <c r="U9" s="38"/>
      <c r="V9" s="56" t="s">
        <v>42</v>
      </c>
      <c r="W9" s="37"/>
      <c r="X9" s="46"/>
      <c r="Y9" s="26"/>
    </row>
    <row r="10" ht="12.0" customHeight="1">
      <c r="B10" s="57">
        <f>now()</f>
        <v>45621.96848</v>
      </c>
      <c r="C10" s="34"/>
      <c r="D10" s="52"/>
      <c r="E10" s="58">
        <f>C45</f>
        <v>57200</v>
      </c>
      <c r="F10" s="34"/>
      <c r="G10" s="34"/>
      <c r="H10" s="34"/>
      <c r="I10" s="52"/>
      <c r="J10" s="59"/>
      <c r="K10" s="34"/>
      <c r="L10" s="60"/>
      <c r="M10" s="30"/>
      <c r="N10" s="57">
        <f>now()</f>
        <v>45621.96848</v>
      </c>
      <c r="O10" s="34"/>
      <c r="P10" s="52"/>
      <c r="Q10" s="61">
        <f>SUM(V14:X44)</f>
        <v>0</v>
      </c>
      <c r="R10" s="34"/>
      <c r="S10" s="34"/>
      <c r="T10" s="34"/>
      <c r="U10" s="52"/>
      <c r="V10" s="59"/>
      <c r="W10" s="34"/>
      <c r="X10" s="60"/>
      <c r="Y10" s="26"/>
    </row>
    <row r="11" ht="12.0" customHeight="1">
      <c r="B11" s="62"/>
      <c r="C11" s="40"/>
      <c r="D11" s="63"/>
      <c r="E11" s="64"/>
      <c r="F11" s="40"/>
      <c r="G11" s="40"/>
      <c r="H11" s="40"/>
      <c r="I11" s="63"/>
      <c r="J11" s="40"/>
      <c r="K11" s="40"/>
      <c r="L11" s="65"/>
      <c r="M11" s="30"/>
      <c r="N11" s="62"/>
      <c r="O11" s="40"/>
      <c r="P11" s="63"/>
      <c r="Q11" s="64"/>
      <c r="R11" s="40"/>
      <c r="S11" s="40"/>
      <c r="T11" s="40"/>
      <c r="U11" s="63"/>
      <c r="V11" s="40"/>
      <c r="W11" s="40"/>
      <c r="X11" s="65"/>
      <c r="Y11" s="26"/>
    </row>
    <row r="12" ht="15.75" customHeight="1">
      <c r="B12" s="55" t="s">
        <v>43</v>
      </c>
      <c r="C12" s="37"/>
      <c r="D12" s="37"/>
      <c r="E12" s="37"/>
      <c r="F12" s="37"/>
      <c r="G12" s="37"/>
      <c r="H12" s="37"/>
      <c r="I12" s="37"/>
      <c r="J12" s="37"/>
      <c r="K12" s="37"/>
      <c r="L12" s="46"/>
      <c r="M12" s="30"/>
      <c r="N12" s="55" t="s">
        <v>43</v>
      </c>
      <c r="O12" s="37"/>
      <c r="P12" s="37"/>
      <c r="Q12" s="37"/>
      <c r="R12" s="37"/>
      <c r="S12" s="37"/>
      <c r="T12" s="37"/>
      <c r="U12" s="37"/>
      <c r="V12" s="37"/>
      <c r="W12" s="37"/>
      <c r="X12" s="46"/>
      <c r="Y12" s="26"/>
    </row>
    <row r="13" ht="18.0" customHeight="1">
      <c r="B13" s="66" t="s">
        <v>44</v>
      </c>
      <c r="C13" s="44" t="s">
        <v>45</v>
      </c>
      <c r="D13" s="37"/>
      <c r="E13" s="37"/>
      <c r="F13" s="37"/>
      <c r="G13" s="38"/>
      <c r="H13" s="67" t="s">
        <v>46</v>
      </c>
      <c r="I13" s="67" t="s">
        <v>47</v>
      </c>
      <c r="J13" s="44" t="s">
        <v>41</v>
      </c>
      <c r="K13" s="37"/>
      <c r="L13" s="46"/>
      <c r="M13" s="30"/>
      <c r="N13" s="66" t="s">
        <v>44</v>
      </c>
      <c r="O13" s="44" t="s">
        <v>45</v>
      </c>
      <c r="P13" s="37"/>
      <c r="Q13" s="37"/>
      <c r="R13" s="37"/>
      <c r="S13" s="38"/>
      <c r="T13" s="67" t="s">
        <v>46</v>
      </c>
      <c r="U13" s="67" t="s">
        <v>47</v>
      </c>
      <c r="V13" s="44" t="s">
        <v>41</v>
      </c>
      <c r="W13" s="37"/>
      <c r="X13" s="46"/>
      <c r="Y13" s="26"/>
    </row>
    <row r="14" ht="15.75" customHeight="1">
      <c r="B14" s="68">
        <v>1.0</v>
      </c>
      <c r="C14" s="69" t="s">
        <v>48</v>
      </c>
      <c r="D14" s="37"/>
      <c r="E14" s="37"/>
      <c r="F14" s="37"/>
      <c r="G14" s="38"/>
      <c r="H14" s="70"/>
      <c r="I14" s="83">
        <v>4000.0</v>
      </c>
      <c r="J14" s="72" t="str">
        <f>IFERROR(__xludf.DUMMYFUNCTION("iferror(SUM(ArrayFormula(VALUE(SPLIT(FILTER(H14, H14&lt;&gt;""""), ""/"")))) * I14, """")"),"")</f>
        <v/>
      </c>
      <c r="K14" s="37"/>
      <c r="L14" s="46"/>
      <c r="M14" s="30"/>
      <c r="N14" s="68">
        <v>1.0</v>
      </c>
      <c r="O14" s="45"/>
      <c r="P14" s="37"/>
      <c r="Q14" s="37"/>
      <c r="R14" s="37"/>
      <c r="S14" s="38"/>
      <c r="T14" s="71"/>
      <c r="U14" s="71"/>
      <c r="V14" s="72"/>
      <c r="W14" s="37"/>
      <c r="X14" s="46"/>
      <c r="Y14" s="26"/>
    </row>
    <row r="15" ht="15.75" customHeight="1">
      <c r="B15" s="73">
        <f t="shared" ref="B15:B43" si="1">1+B14</f>
        <v>2</v>
      </c>
      <c r="C15" s="69" t="s">
        <v>48</v>
      </c>
      <c r="D15" s="37"/>
      <c r="E15" s="37"/>
      <c r="F15" s="37"/>
      <c r="G15" s="38"/>
      <c r="H15" s="71"/>
      <c r="I15" s="83">
        <v>4000.0</v>
      </c>
      <c r="J15" s="72" t="str">
        <f>IFERROR(__xludf.DUMMYFUNCTION("iferror(SUM(ArrayFormula(VALUE(SPLIT(FILTER(H15, H15&lt;&gt;""""), ""/"")))) * I15, """")"),"")</f>
        <v/>
      </c>
      <c r="K15" s="37"/>
      <c r="L15" s="46"/>
      <c r="M15" s="30"/>
      <c r="N15" s="73">
        <f t="shared" ref="N15:N43" si="2">1+N14</f>
        <v>2</v>
      </c>
      <c r="O15" s="45"/>
      <c r="P15" s="37"/>
      <c r="Q15" s="37"/>
      <c r="R15" s="37"/>
      <c r="S15" s="38"/>
      <c r="T15" s="71"/>
      <c r="U15" s="71"/>
      <c r="V15" s="72"/>
      <c r="W15" s="37"/>
      <c r="X15" s="46"/>
      <c r="Y15" s="26"/>
    </row>
    <row r="16" ht="15.75" customHeight="1">
      <c r="B16" s="73">
        <f t="shared" si="1"/>
        <v>3</v>
      </c>
      <c r="C16" s="69" t="s">
        <v>48</v>
      </c>
      <c r="D16" s="37"/>
      <c r="E16" s="37"/>
      <c r="F16" s="37"/>
      <c r="G16" s="38"/>
      <c r="H16" s="71"/>
      <c r="I16" s="83">
        <v>4000.0</v>
      </c>
      <c r="J16" s="72" t="str">
        <f>IFERROR(__xludf.DUMMYFUNCTION("iferror(SUM(ArrayFormula(VALUE(SPLIT(FILTER(H16, H16&lt;&gt;""""), ""/"")))) * I16, """")"),"")</f>
        <v/>
      </c>
      <c r="K16" s="37"/>
      <c r="L16" s="46"/>
      <c r="M16" s="30"/>
      <c r="N16" s="73">
        <f t="shared" si="2"/>
        <v>3</v>
      </c>
      <c r="O16" s="45"/>
      <c r="P16" s="37"/>
      <c r="Q16" s="37"/>
      <c r="R16" s="37"/>
      <c r="S16" s="38"/>
      <c r="T16" s="71"/>
      <c r="U16" s="71"/>
      <c r="V16" s="72"/>
      <c r="W16" s="37"/>
      <c r="X16" s="46"/>
      <c r="Y16" s="26"/>
    </row>
    <row r="17" ht="15.75" customHeight="1">
      <c r="B17" s="73">
        <f t="shared" si="1"/>
        <v>4</v>
      </c>
      <c r="C17" s="69" t="s">
        <v>48</v>
      </c>
      <c r="D17" s="37"/>
      <c r="E17" s="37"/>
      <c r="F17" s="37"/>
      <c r="G17" s="38"/>
      <c r="H17" s="70">
        <v>45292.0</v>
      </c>
      <c r="I17" s="83">
        <v>4000.0</v>
      </c>
      <c r="J17" s="72">
        <f>IFERROR(__xludf.DUMMYFUNCTION("iferror(SUM(ArrayFormula(VALUE(SPLIT(FILTER(H17, H17&lt;&gt;""""), ""/"")))) * I17, """")"),8000.0)</f>
        <v>8000</v>
      </c>
      <c r="K17" s="37"/>
      <c r="L17" s="46"/>
      <c r="M17" s="30"/>
      <c r="N17" s="73">
        <f t="shared" si="2"/>
        <v>4</v>
      </c>
      <c r="O17" s="45"/>
      <c r="P17" s="37"/>
      <c r="Q17" s="37"/>
      <c r="R17" s="37"/>
      <c r="S17" s="38"/>
      <c r="T17" s="71"/>
      <c r="U17" s="71"/>
      <c r="V17" s="72"/>
      <c r="W17" s="37"/>
      <c r="X17" s="46"/>
      <c r="Y17" s="26"/>
    </row>
    <row r="18" ht="15.75" customHeight="1">
      <c r="B18" s="73">
        <f t="shared" si="1"/>
        <v>5</v>
      </c>
      <c r="C18" s="69" t="s">
        <v>48</v>
      </c>
      <c r="D18" s="37"/>
      <c r="E18" s="37"/>
      <c r="F18" s="37"/>
      <c r="G18" s="38"/>
      <c r="H18" s="71"/>
      <c r="I18" s="83">
        <v>4000.0</v>
      </c>
      <c r="J18" s="72" t="str">
        <f>IFERROR(__xludf.DUMMYFUNCTION("iferror(SUM(ArrayFormula(VALUE(SPLIT(FILTER(H18, H18&lt;&gt;""""), ""/"")))) * I18, """")"),"")</f>
        <v/>
      </c>
      <c r="K18" s="37"/>
      <c r="L18" s="46"/>
      <c r="M18" s="30"/>
      <c r="N18" s="73">
        <f t="shared" si="2"/>
        <v>5</v>
      </c>
      <c r="O18" s="45"/>
      <c r="P18" s="37"/>
      <c r="Q18" s="37"/>
      <c r="R18" s="37"/>
      <c r="S18" s="38"/>
      <c r="T18" s="71"/>
      <c r="U18" s="71"/>
      <c r="V18" s="72"/>
      <c r="W18" s="37"/>
      <c r="X18" s="46"/>
      <c r="Y18" s="26"/>
    </row>
    <row r="19" ht="15.75" customHeight="1">
      <c r="B19" s="73">
        <f t="shared" si="1"/>
        <v>6</v>
      </c>
      <c r="C19" s="69" t="s">
        <v>48</v>
      </c>
      <c r="D19" s="37"/>
      <c r="E19" s="37"/>
      <c r="F19" s="37"/>
      <c r="G19" s="38"/>
      <c r="H19" s="71"/>
      <c r="I19" s="83">
        <v>4000.0</v>
      </c>
      <c r="J19" s="72" t="str">
        <f>IFERROR(__xludf.DUMMYFUNCTION("iferror(SUM(ArrayFormula(VALUE(SPLIT(FILTER(H19, H19&lt;&gt;""""), ""/"")))) * I19, """")"),"")</f>
        <v/>
      </c>
      <c r="K19" s="37"/>
      <c r="L19" s="46"/>
      <c r="M19" s="30"/>
      <c r="N19" s="73">
        <f t="shared" si="2"/>
        <v>6</v>
      </c>
      <c r="O19" s="45"/>
      <c r="P19" s="37"/>
      <c r="Q19" s="37"/>
      <c r="R19" s="37"/>
      <c r="S19" s="38"/>
      <c r="T19" s="71"/>
      <c r="U19" s="71"/>
      <c r="V19" s="72"/>
      <c r="W19" s="37"/>
      <c r="X19" s="46"/>
      <c r="Y19" s="26"/>
    </row>
    <row r="20" ht="15.75" customHeight="1">
      <c r="B20" s="73">
        <f t="shared" si="1"/>
        <v>7</v>
      </c>
      <c r="C20" s="69" t="s">
        <v>48</v>
      </c>
      <c r="D20" s="37"/>
      <c r="E20" s="37"/>
      <c r="F20" s="37"/>
      <c r="G20" s="38"/>
      <c r="H20" s="71"/>
      <c r="I20" s="83">
        <v>4000.0</v>
      </c>
      <c r="J20" s="72" t="str">
        <f>IFERROR(__xludf.DUMMYFUNCTION("iferror(SUM(ArrayFormula(VALUE(SPLIT(FILTER(H20, H20&lt;&gt;""""), ""/"")))) * I20, """")"),"")</f>
        <v/>
      </c>
      <c r="K20" s="37"/>
      <c r="L20" s="46"/>
      <c r="M20" s="30"/>
      <c r="N20" s="73">
        <f t="shared" si="2"/>
        <v>7</v>
      </c>
      <c r="O20" s="45"/>
      <c r="P20" s="37"/>
      <c r="Q20" s="37"/>
      <c r="R20" s="37"/>
      <c r="S20" s="38"/>
      <c r="T20" s="71"/>
      <c r="U20" s="71"/>
      <c r="V20" s="72"/>
      <c r="W20" s="37"/>
      <c r="X20" s="46"/>
      <c r="Y20" s="26"/>
    </row>
    <row r="21" ht="15.75" customHeight="1">
      <c r="B21" s="73">
        <f t="shared" si="1"/>
        <v>8</v>
      </c>
      <c r="C21" s="69" t="s">
        <v>48</v>
      </c>
      <c r="D21" s="37"/>
      <c r="E21" s="37"/>
      <c r="F21" s="37"/>
      <c r="G21" s="38"/>
      <c r="H21" s="71"/>
      <c r="I21" s="83">
        <v>4000.0</v>
      </c>
      <c r="J21" s="72" t="str">
        <f>IFERROR(__xludf.DUMMYFUNCTION("iferror(SUM(ArrayFormula(VALUE(SPLIT(FILTER(H21, H21&lt;&gt;""""), ""/"")))) * I21, """")"),"")</f>
        <v/>
      </c>
      <c r="K21" s="37"/>
      <c r="L21" s="46"/>
      <c r="M21" s="30"/>
      <c r="N21" s="73">
        <f t="shared" si="2"/>
        <v>8</v>
      </c>
      <c r="O21" s="45"/>
      <c r="P21" s="37"/>
      <c r="Q21" s="37"/>
      <c r="R21" s="37"/>
      <c r="S21" s="38"/>
      <c r="T21" s="71"/>
      <c r="U21" s="71"/>
      <c r="V21" s="72"/>
      <c r="W21" s="37"/>
      <c r="X21" s="46"/>
      <c r="Y21" s="26"/>
    </row>
    <row r="22" ht="15.75" customHeight="1">
      <c r="B22" s="73">
        <f t="shared" si="1"/>
        <v>9</v>
      </c>
      <c r="C22" s="69" t="s">
        <v>48</v>
      </c>
      <c r="D22" s="37"/>
      <c r="E22" s="37"/>
      <c r="F22" s="37"/>
      <c r="G22" s="38"/>
      <c r="H22" s="71"/>
      <c r="I22" s="83">
        <v>4000.0</v>
      </c>
      <c r="J22" s="72" t="str">
        <f>IFERROR(__xludf.DUMMYFUNCTION("iferror(SUM(ArrayFormula(VALUE(SPLIT(FILTER(H22, H22&lt;&gt;""""), ""/"")))) * I22, """")"),"")</f>
        <v/>
      </c>
      <c r="K22" s="37"/>
      <c r="L22" s="46"/>
      <c r="M22" s="30"/>
      <c r="N22" s="73">
        <f t="shared" si="2"/>
        <v>9</v>
      </c>
      <c r="O22" s="45"/>
      <c r="P22" s="37"/>
      <c r="Q22" s="37"/>
      <c r="R22" s="37"/>
      <c r="S22" s="38"/>
      <c r="T22" s="71"/>
      <c r="U22" s="71"/>
      <c r="V22" s="72"/>
      <c r="W22" s="37"/>
      <c r="X22" s="46"/>
      <c r="Y22" s="26"/>
    </row>
    <row r="23" ht="15.75" customHeight="1">
      <c r="B23" s="73">
        <f t="shared" si="1"/>
        <v>10</v>
      </c>
      <c r="C23" s="69" t="s">
        <v>48</v>
      </c>
      <c r="D23" s="37"/>
      <c r="E23" s="37"/>
      <c r="F23" s="37"/>
      <c r="G23" s="38"/>
      <c r="H23" s="71"/>
      <c r="I23" s="83">
        <v>4000.0</v>
      </c>
      <c r="J23" s="72" t="str">
        <f>IFERROR(__xludf.DUMMYFUNCTION("iferror(SUM(ArrayFormula(VALUE(SPLIT(FILTER(H23, H23&lt;&gt;""""), ""/"")))) * I23, """")"),"")</f>
        <v/>
      </c>
      <c r="K23" s="37"/>
      <c r="L23" s="46"/>
      <c r="M23" s="30"/>
      <c r="N23" s="73">
        <f t="shared" si="2"/>
        <v>10</v>
      </c>
      <c r="O23" s="45"/>
      <c r="P23" s="37"/>
      <c r="Q23" s="37"/>
      <c r="R23" s="37"/>
      <c r="S23" s="38"/>
      <c r="T23" s="71"/>
      <c r="U23" s="71"/>
      <c r="V23" s="72"/>
      <c r="W23" s="37"/>
      <c r="X23" s="46"/>
      <c r="Y23" s="26"/>
    </row>
    <row r="24" ht="15.75" customHeight="1">
      <c r="B24" s="73">
        <f t="shared" si="1"/>
        <v>11</v>
      </c>
      <c r="C24" s="69" t="s">
        <v>48</v>
      </c>
      <c r="D24" s="37"/>
      <c r="E24" s="37"/>
      <c r="F24" s="37"/>
      <c r="G24" s="38"/>
      <c r="H24" s="71"/>
      <c r="I24" s="83">
        <v>4000.0</v>
      </c>
      <c r="J24" s="72" t="str">
        <f>IFERROR(__xludf.DUMMYFUNCTION("iferror(SUM(ArrayFormula(VALUE(SPLIT(FILTER(H24, H24&lt;&gt;""""), ""/"")))) * I24, """")"),"")</f>
        <v/>
      </c>
      <c r="K24" s="37"/>
      <c r="L24" s="46"/>
      <c r="M24" s="30"/>
      <c r="N24" s="73">
        <f t="shared" si="2"/>
        <v>11</v>
      </c>
      <c r="O24" s="45"/>
      <c r="P24" s="37"/>
      <c r="Q24" s="37"/>
      <c r="R24" s="37"/>
      <c r="S24" s="38"/>
      <c r="T24" s="71"/>
      <c r="U24" s="71"/>
      <c r="V24" s="72"/>
      <c r="W24" s="37"/>
      <c r="X24" s="46"/>
      <c r="Y24" s="26"/>
    </row>
    <row r="25" ht="15.75" customHeight="1">
      <c r="B25" s="73">
        <f t="shared" si="1"/>
        <v>12</v>
      </c>
      <c r="C25" s="69" t="s">
        <v>48</v>
      </c>
      <c r="D25" s="37"/>
      <c r="E25" s="37"/>
      <c r="F25" s="37"/>
      <c r="G25" s="38"/>
      <c r="H25" s="71"/>
      <c r="I25" s="83">
        <v>4000.0</v>
      </c>
      <c r="J25" s="72" t="str">
        <f>IFERROR(__xludf.DUMMYFUNCTION("iferror(SUM(ArrayFormula(VALUE(SPLIT(FILTER(H25, H25&lt;&gt;""""), ""/"")))) * I25, """")"),"")</f>
        <v/>
      </c>
      <c r="K25" s="37"/>
      <c r="L25" s="46"/>
      <c r="M25" s="30"/>
      <c r="N25" s="73">
        <f t="shared" si="2"/>
        <v>12</v>
      </c>
      <c r="O25" s="45"/>
      <c r="P25" s="37"/>
      <c r="Q25" s="37"/>
      <c r="R25" s="37"/>
      <c r="S25" s="38"/>
      <c r="T25" s="71"/>
      <c r="U25" s="71"/>
      <c r="V25" s="72"/>
      <c r="W25" s="37"/>
      <c r="X25" s="46"/>
      <c r="Y25" s="26"/>
    </row>
    <row r="26" ht="15.75" customHeight="1">
      <c r="B26" s="73">
        <f t="shared" si="1"/>
        <v>13</v>
      </c>
      <c r="C26" s="69" t="s">
        <v>48</v>
      </c>
      <c r="D26" s="37"/>
      <c r="E26" s="37"/>
      <c r="F26" s="37"/>
      <c r="G26" s="38"/>
      <c r="H26" s="71"/>
      <c r="I26" s="83">
        <v>4000.0</v>
      </c>
      <c r="J26" s="72" t="str">
        <f>IFERROR(__xludf.DUMMYFUNCTION("iferror(SUM(ArrayFormula(VALUE(SPLIT(FILTER(H26, H26&lt;&gt;""""), ""/"")))) * I26, """")"),"")</f>
        <v/>
      </c>
      <c r="K26" s="37"/>
      <c r="L26" s="46"/>
      <c r="M26" s="30"/>
      <c r="N26" s="73">
        <f t="shared" si="2"/>
        <v>13</v>
      </c>
      <c r="O26" s="45"/>
      <c r="P26" s="37"/>
      <c r="Q26" s="37"/>
      <c r="R26" s="37"/>
      <c r="S26" s="38"/>
      <c r="T26" s="71"/>
      <c r="U26" s="71"/>
      <c r="V26" s="72"/>
      <c r="W26" s="37"/>
      <c r="X26" s="46"/>
      <c r="Y26" s="26"/>
    </row>
    <row r="27" ht="15.75" customHeight="1">
      <c r="B27" s="73">
        <f t="shared" si="1"/>
        <v>14</v>
      </c>
      <c r="C27" s="69" t="s">
        <v>48</v>
      </c>
      <c r="D27" s="37"/>
      <c r="E27" s="37"/>
      <c r="F27" s="37"/>
      <c r="G27" s="38"/>
      <c r="H27" s="71"/>
      <c r="I27" s="83">
        <v>4000.0</v>
      </c>
      <c r="J27" s="72" t="str">
        <f>IFERROR(__xludf.DUMMYFUNCTION("iferror(SUM(ArrayFormula(VALUE(SPLIT(FILTER(H27, H27&lt;&gt;""""), ""/"")))) * I27, """")"),"")</f>
        <v/>
      </c>
      <c r="K27" s="37"/>
      <c r="L27" s="46"/>
      <c r="M27" s="30"/>
      <c r="N27" s="73">
        <f t="shared" si="2"/>
        <v>14</v>
      </c>
      <c r="O27" s="45"/>
      <c r="P27" s="37"/>
      <c r="Q27" s="37"/>
      <c r="R27" s="37"/>
      <c r="S27" s="38"/>
      <c r="T27" s="71"/>
      <c r="U27" s="71"/>
      <c r="V27" s="72"/>
      <c r="W27" s="37"/>
      <c r="X27" s="46"/>
      <c r="Y27" s="26"/>
    </row>
    <row r="28" ht="15.75" customHeight="1">
      <c r="B28" s="73">
        <f t="shared" si="1"/>
        <v>15</v>
      </c>
      <c r="C28" s="69" t="s">
        <v>48</v>
      </c>
      <c r="D28" s="37"/>
      <c r="E28" s="37"/>
      <c r="F28" s="37"/>
      <c r="G28" s="38"/>
      <c r="H28" s="71"/>
      <c r="I28" s="83">
        <v>4000.0</v>
      </c>
      <c r="J28" s="72" t="str">
        <f>IFERROR(__xludf.DUMMYFUNCTION("iferror(SUM(ArrayFormula(VALUE(SPLIT(FILTER(H28, H28&lt;&gt;""""), ""/"")))) * I28, """")"),"")</f>
        <v/>
      </c>
      <c r="K28" s="37"/>
      <c r="L28" s="46"/>
      <c r="M28" s="30"/>
      <c r="N28" s="73">
        <f t="shared" si="2"/>
        <v>15</v>
      </c>
      <c r="O28" s="45"/>
      <c r="P28" s="37"/>
      <c r="Q28" s="37"/>
      <c r="R28" s="37"/>
      <c r="S28" s="38"/>
      <c r="T28" s="71"/>
      <c r="U28" s="71"/>
      <c r="V28" s="72"/>
      <c r="W28" s="37"/>
      <c r="X28" s="46"/>
      <c r="Y28" s="26"/>
    </row>
    <row r="29" ht="15.75" customHeight="1">
      <c r="B29" s="73">
        <f t="shared" si="1"/>
        <v>16</v>
      </c>
      <c r="C29" s="69" t="s">
        <v>48</v>
      </c>
      <c r="D29" s="37"/>
      <c r="E29" s="37"/>
      <c r="F29" s="37"/>
      <c r="G29" s="38"/>
      <c r="H29" s="71"/>
      <c r="I29" s="83">
        <v>4000.0</v>
      </c>
      <c r="J29" s="72" t="str">
        <f>IFERROR(__xludf.DUMMYFUNCTION("iferror(SUM(ArrayFormula(VALUE(SPLIT(FILTER(H29, H29&lt;&gt;""""), ""/"")))) * I29, """")"),"")</f>
        <v/>
      </c>
      <c r="K29" s="37"/>
      <c r="L29" s="46"/>
      <c r="M29" s="30"/>
      <c r="N29" s="73">
        <f t="shared" si="2"/>
        <v>16</v>
      </c>
      <c r="O29" s="45"/>
      <c r="P29" s="37"/>
      <c r="Q29" s="37"/>
      <c r="R29" s="37"/>
      <c r="S29" s="38"/>
      <c r="T29" s="71"/>
      <c r="U29" s="71"/>
      <c r="V29" s="72"/>
      <c r="W29" s="37"/>
      <c r="X29" s="46"/>
      <c r="Y29" s="26"/>
    </row>
    <row r="30" ht="15.75" customHeight="1">
      <c r="B30" s="73">
        <f t="shared" si="1"/>
        <v>17</v>
      </c>
      <c r="C30" s="69" t="s">
        <v>48</v>
      </c>
      <c r="D30" s="37"/>
      <c r="E30" s="37"/>
      <c r="F30" s="37"/>
      <c r="G30" s="38"/>
      <c r="H30" s="71"/>
      <c r="I30" s="83">
        <v>4000.0</v>
      </c>
      <c r="J30" s="72" t="str">
        <f>IFERROR(__xludf.DUMMYFUNCTION("iferror(SUM(ArrayFormula(VALUE(SPLIT(FILTER(H30, H30&lt;&gt;""""), ""/"")))) * I30, """")"),"")</f>
        <v/>
      </c>
      <c r="K30" s="37"/>
      <c r="L30" s="46"/>
      <c r="M30" s="30"/>
      <c r="N30" s="73">
        <f t="shared" si="2"/>
        <v>17</v>
      </c>
      <c r="O30" s="45"/>
      <c r="P30" s="37"/>
      <c r="Q30" s="37"/>
      <c r="R30" s="37"/>
      <c r="S30" s="38"/>
      <c r="T30" s="71"/>
      <c r="U30" s="71"/>
      <c r="V30" s="72"/>
      <c r="W30" s="37"/>
      <c r="X30" s="46"/>
      <c r="Y30" s="26"/>
    </row>
    <row r="31" ht="15.75" customHeight="1">
      <c r="B31" s="73">
        <f t="shared" si="1"/>
        <v>18</v>
      </c>
      <c r="C31" s="69" t="s">
        <v>48</v>
      </c>
      <c r="D31" s="37"/>
      <c r="E31" s="37"/>
      <c r="F31" s="37"/>
      <c r="G31" s="38"/>
      <c r="H31" s="71"/>
      <c r="I31" s="83">
        <v>4000.0</v>
      </c>
      <c r="J31" s="72" t="str">
        <f>IFERROR(__xludf.DUMMYFUNCTION("iferror(SUM(ArrayFormula(VALUE(SPLIT(FILTER(H31, H31&lt;&gt;""""), ""/"")))) * I31, """")"),"")</f>
        <v/>
      </c>
      <c r="K31" s="37"/>
      <c r="L31" s="46"/>
      <c r="M31" s="30"/>
      <c r="N31" s="73">
        <f t="shared" si="2"/>
        <v>18</v>
      </c>
      <c r="O31" s="45"/>
      <c r="P31" s="37"/>
      <c r="Q31" s="37"/>
      <c r="R31" s="37"/>
      <c r="S31" s="38"/>
      <c r="T31" s="71"/>
      <c r="U31" s="71"/>
      <c r="V31" s="72"/>
      <c r="W31" s="37"/>
      <c r="X31" s="46"/>
      <c r="Y31" s="26"/>
    </row>
    <row r="32" ht="15.75" customHeight="1">
      <c r="B32" s="73">
        <f t="shared" si="1"/>
        <v>19</v>
      </c>
      <c r="C32" s="69" t="s">
        <v>48</v>
      </c>
      <c r="D32" s="37"/>
      <c r="E32" s="37"/>
      <c r="F32" s="37"/>
      <c r="G32" s="38"/>
      <c r="H32" s="71"/>
      <c r="I32" s="83">
        <v>4000.0</v>
      </c>
      <c r="J32" s="72" t="str">
        <f>IFERROR(__xludf.DUMMYFUNCTION("iferror(SUM(ArrayFormula(VALUE(SPLIT(FILTER(H32, H32&lt;&gt;""""), ""/"")))) * I32, """")"),"")</f>
        <v/>
      </c>
      <c r="K32" s="37"/>
      <c r="L32" s="46"/>
      <c r="M32" s="30"/>
      <c r="N32" s="73">
        <f t="shared" si="2"/>
        <v>19</v>
      </c>
      <c r="O32" s="45"/>
      <c r="P32" s="37"/>
      <c r="Q32" s="37"/>
      <c r="R32" s="37"/>
      <c r="S32" s="38"/>
      <c r="T32" s="71"/>
      <c r="U32" s="71"/>
      <c r="V32" s="72"/>
      <c r="W32" s="37"/>
      <c r="X32" s="46"/>
      <c r="Y32" s="26"/>
    </row>
    <row r="33" ht="15.75" customHeight="1">
      <c r="B33" s="73">
        <f t="shared" si="1"/>
        <v>20</v>
      </c>
      <c r="C33" s="69" t="s">
        <v>48</v>
      </c>
      <c r="D33" s="37"/>
      <c r="E33" s="37"/>
      <c r="F33" s="37"/>
      <c r="G33" s="38"/>
      <c r="H33" s="71"/>
      <c r="I33" s="83">
        <v>4000.0</v>
      </c>
      <c r="J33" s="72" t="str">
        <f>IFERROR(__xludf.DUMMYFUNCTION("iferror(SUM(ArrayFormula(VALUE(SPLIT(FILTER(H33, H33&lt;&gt;""""), ""/"")))) * I33, """")"),"")</f>
        <v/>
      </c>
      <c r="K33" s="37"/>
      <c r="L33" s="46"/>
      <c r="M33" s="30"/>
      <c r="N33" s="73">
        <f t="shared" si="2"/>
        <v>20</v>
      </c>
      <c r="O33" s="45"/>
      <c r="P33" s="37"/>
      <c r="Q33" s="37"/>
      <c r="R33" s="37"/>
      <c r="S33" s="38"/>
      <c r="T33" s="71"/>
      <c r="U33" s="71"/>
      <c r="V33" s="72"/>
      <c r="W33" s="37"/>
      <c r="X33" s="46"/>
      <c r="Y33" s="26"/>
    </row>
    <row r="34" ht="15.75" customHeight="1">
      <c r="B34" s="73">
        <f t="shared" si="1"/>
        <v>21</v>
      </c>
      <c r="C34" s="69" t="s">
        <v>48</v>
      </c>
      <c r="D34" s="37"/>
      <c r="E34" s="37"/>
      <c r="F34" s="37"/>
      <c r="G34" s="38"/>
      <c r="H34" s="71"/>
      <c r="I34" s="83">
        <v>4000.0</v>
      </c>
      <c r="J34" s="72" t="str">
        <f>IFERROR(__xludf.DUMMYFUNCTION("iferror(SUM(ArrayFormula(VALUE(SPLIT(FILTER(H34, H34&lt;&gt;""""), ""/"")))) * I34, """")"),"")</f>
        <v/>
      </c>
      <c r="K34" s="37"/>
      <c r="L34" s="46"/>
      <c r="M34" s="30"/>
      <c r="N34" s="73">
        <f t="shared" si="2"/>
        <v>21</v>
      </c>
      <c r="O34" s="45"/>
      <c r="P34" s="37"/>
      <c r="Q34" s="37"/>
      <c r="R34" s="37"/>
      <c r="S34" s="38"/>
      <c r="T34" s="71"/>
      <c r="U34" s="71"/>
      <c r="V34" s="72"/>
      <c r="W34" s="37"/>
      <c r="X34" s="46"/>
      <c r="Y34" s="26"/>
    </row>
    <row r="35" ht="15.75" customHeight="1">
      <c r="B35" s="73">
        <f t="shared" si="1"/>
        <v>22</v>
      </c>
      <c r="C35" s="69" t="s">
        <v>48</v>
      </c>
      <c r="D35" s="37"/>
      <c r="E35" s="37"/>
      <c r="F35" s="37"/>
      <c r="G35" s="38"/>
      <c r="H35" s="71"/>
      <c r="I35" s="83">
        <v>4000.0</v>
      </c>
      <c r="J35" s="72" t="str">
        <f>IFERROR(__xludf.DUMMYFUNCTION("iferror(SUM(ArrayFormula(VALUE(SPLIT(FILTER(H35, H35&lt;&gt;""""), ""/"")))) * I35, """")"),"")</f>
        <v/>
      </c>
      <c r="K35" s="37"/>
      <c r="L35" s="46"/>
      <c r="M35" s="30"/>
      <c r="N35" s="73">
        <f t="shared" si="2"/>
        <v>22</v>
      </c>
      <c r="O35" s="45"/>
      <c r="P35" s="37"/>
      <c r="Q35" s="37"/>
      <c r="R35" s="37"/>
      <c r="S35" s="38"/>
      <c r="T35" s="71"/>
      <c r="U35" s="71"/>
      <c r="V35" s="72"/>
      <c r="W35" s="37"/>
      <c r="X35" s="46"/>
      <c r="Y35" s="26"/>
    </row>
    <row r="36" ht="15.75" customHeight="1">
      <c r="B36" s="73">
        <f t="shared" si="1"/>
        <v>23</v>
      </c>
      <c r="C36" s="69" t="s">
        <v>48</v>
      </c>
      <c r="D36" s="37"/>
      <c r="E36" s="37"/>
      <c r="F36" s="37"/>
      <c r="G36" s="38"/>
      <c r="H36" s="71"/>
      <c r="I36" s="83">
        <v>4000.0</v>
      </c>
      <c r="J36" s="72" t="str">
        <f>IFERROR(__xludf.DUMMYFUNCTION("iferror(SUM(ArrayFormula(VALUE(SPLIT(FILTER(H36, H36&lt;&gt;""""), ""/"")))) * I36, """")"),"")</f>
        <v/>
      </c>
      <c r="K36" s="37"/>
      <c r="L36" s="46"/>
      <c r="M36" s="30"/>
      <c r="N36" s="73">
        <f t="shared" si="2"/>
        <v>23</v>
      </c>
      <c r="O36" s="45"/>
      <c r="P36" s="37"/>
      <c r="Q36" s="37"/>
      <c r="R36" s="37"/>
      <c r="S36" s="38"/>
      <c r="T36" s="71"/>
      <c r="U36" s="71"/>
      <c r="V36" s="72"/>
      <c r="W36" s="37"/>
      <c r="X36" s="46"/>
      <c r="Y36" s="26"/>
    </row>
    <row r="37" ht="15.75" customHeight="1">
      <c r="B37" s="73">
        <f t="shared" si="1"/>
        <v>24</v>
      </c>
      <c r="C37" s="69" t="s">
        <v>48</v>
      </c>
      <c r="D37" s="37"/>
      <c r="E37" s="37"/>
      <c r="F37" s="37"/>
      <c r="G37" s="38"/>
      <c r="H37" s="71"/>
      <c r="I37" s="83">
        <v>4000.0</v>
      </c>
      <c r="J37" s="72" t="str">
        <f>IFERROR(__xludf.DUMMYFUNCTION("iferror(SUM(ArrayFormula(VALUE(SPLIT(FILTER(H37, H37&lt;&gt;""""), ""/"")))) * I37, """")"),"")</f>
        <v/>
      </c>
      <c r="K37" s="37"/>
      <c r="L37" s="46"/>
      <c r="M37" s="30"/>
      <c r="N37" s="73">
        <f t="shared" si="2"/>
        <v>24</v>
      </c>
      <c r="O37" s="45"/>
      <c r="P37" s="37"/>
      <c r="Q37" s="37"/>
      <c r="R37" s="37"/>
      <c r="S37" s="38"/>
      <c r="T37" s="71"/>
      <c r="U37" s="71"/>
      <c r="V37" s="72"/>
      <c r="W37" s="37"/>
      <c r="X37" s="46"/>
      <c r="Y37" s="26"/>
    </row>
    <row r="38" ht="15.75" customHeight="1">
      <c r="B38" s="73">
        <f t="shared" si="1"/>
        <v>25</v>
      </c>
      <c r="C38" s="69" t="s">
        <v>48</v>
      </c>
      <c r="D38" s="37"/>
      <c r="E38" s="37"/>
      <c r="F38" s="37"/>
      <c r="G38" s="38"/>
      <c r="H38" s="71"/>
      <c r="I38" s="83">
        <v>4000.0</v>
      </c>
      <c r="J38" s="72" t="str">
        <f>IFERROR(__xludf.DUMMYFUNCTION("iferror(SUM(ArrayFormula(VALUE(SPLIT(FILTER(H38, H38&lt;&gt;""""), ""/"")))) * I38, """")"),"")</f>
        <v/>
      </c>
      <c r="K38" s="37"/>
      <c r="L38" s="46"/>
      <c r="M38" s="30"/>
      <c r="N38" s="73">
        <f t="shared" si="2"/>
        <v>25</v>
      </c>
      <c r="O38" s="45"/>
      <c r="P38" s="37"/>
      <c r="Q38" s="37"/>
      <c r="R38" s="37"/>
      <c r="S38" s="38"/>
      <c r="T38" s="71"/>
      <c r="U38" s="71"/>
      <c r="V38" s="72"/>
      <c r="W38" s="37"/>
      <c r="X38" s="46"/>
      <c r="Y38" s="26"/>
    </row>
    <row r="39" ht="15.75" customHeight="1">
      <c r="B39" s="73">
        <f t="shared" si="1"/>
        <v>26</v>
      </c>
      <c r="C39" s="69" t="s">
        <v>48</v>
      </c>
      <c r="D39" s="37"/>
      <c r="E39" s="37"/>
      <c r="F39" s="37"/>
      <c r="G39" s="38"/>
      <c r="H39" s="71"/>
      <c r="I39" s="83">
        <v>4000.0</v>
      </c>
      <c r="J39" s="72" t="str">
        <f>IFERROR(__xludf.DUMMYFUNCTION("iferror(SUM(ArrayFormula(VALUE(SPLIT(FILTER(H39, H39&lt;&gt;""""), ""/"")))) * I39, """")"),"")</f>
        <v/>
      </c>
      <c r="K39" s="37"/>
      <c r="L39" s="46"/>
      <c r="M39" s="30"/>
      <c r="N39" s="73">
        <f t="shared" si="2"/>
        <v>26</v>
      </c>
      <c r="O39" s="45"/>
      <c r="P39" s="37"/>
      <c r="Q39" s="37"/>
      <c r="R39" s="37"/>
      <c r="S39" s="38"/>
      <c r="T39" s="71"/>
      <c r="U39" s="71"/>
      <c r="V39" s="72"/>
      <c r="W39" s="37"/>
      <c r="X39" s="46"/>
      <c r="Y39" s="26"/>
    </row>
    <row r="40" ht="15.75" customHeight="1">
      <c r="B40" s="73">
        <f t="shared" si="1"/>
        <v>27</v>
      </c>
      <c r="C40" s="69" t="s">
        <v>48</v>
      </c>
      <c r="D40" s="37"/>
      <c r="E40" s="37"/>
      <c r="F40" s="37"/>
      <c r="G40" s="38"/>
      <c r="H40" s="71"/>
      <c r="I40" s="83">
        <v>4000.0</v>
      </c>
      <c r="J40" s="72" t="str">
        <f>IFERROR(__xludf.DUMMYFUNCTION("iferror(SUM(ArrayFormula(VALUE(SPLIT(FILTER(H40, H40&lt;&gt;""""), ""/"")))) * I40, """")"),"")</f>
        <v/>
      </c>
      <c r="K40" s="37"/>
      <c r="L40" s="46"/>
      <c r="M40" s="30"/>
      <c r="N40" s="73">
        <f t="shared" si="2"/>
        <v>27</v>
      </c>
      <c r="O40" s="45"/>
      <c r="P40" s="37"/>
      <c r="Q40" s="37"/>
      <c r="R40" s="37"/>
      <c r="S40" s="38"/>
      <c r="T40" s="71"/>
      <c r="U40" s="71"/>
      <c r="V40" s="72"/>
      <c r="W40" s="37"/>
      <c r="X40" s="46"/>
      <c r="Y40" s="26"/>
    </row>
    <row r="41" ht="15.75" customHeight="1">
      <c r="B41" s="73">
        <f t="shared" si="1"/>
        <v>28</v>
      </c>
      <c r="C41" s="69" t="s">
        <v>48</v>
      </c>
      <c r="D41" s="37"/>
      <c r="E41" s="37"/>
      <c r="F41" s="37"/>
      <c r="G41" s="38"/>
      <c r="H41" s="83" t="s">
        <v>8</v>
      </c>
      <c r="I41" s="83">
        <v>4000.0</v>
      </c>
      <c r="J41" s="72">
        <f>IFERROR(__xludf.DUMMYFUNCTION("iferror(SUM(ArrayFormula(VALUE(SPLIT(FILTER(H41, H41&lt;&gt;""""), ""/"")))) * I41, """")"),4000.0)</f>
        <v>4000</v>
      </c>
      <c r="K41" s="37"/>
      <c r="L41" s="46"/>
      <c r="M41" s="30"/>
      <c r="N41" s="73">
        <f t="shared" si="2"/>
        <v>28</v>
      </c>
      <c r="O41" s="45"/>
      <c r="P41" s="37"/>
      <c r="Q41" s="37"/>
      <c r="R41" s="37"/>
      <c r="S41" s="38"/>
      <c r="T41" s="71"/>
      <c r="U41" s="71"/>
      <c r="V41" s="72"/>
      <c r="W41" s="37"/>
      <c r="X41" s="46"/>
      <c r="Y41" s="26"/>
    </row>
    <row r="42" ht="15.75" customHeight="1">
      <c r="B42" s="73">
        <f t="shared" si="1"/>
        <v>29</v>
      </c>
      <c r="C42" s="69" t="s">
        <v>48</v>
      </c>
      <c r="D42" s="37"/>
      <c r="E42" s="37"/>
      <c r="F42" s="37"/>
      <c r="G42" s="38"/>
      <c r="H42" s="71"/>
      <c r="I42" s="83">
        <v>4000.0</v>
      </c>
      <c r="J42" s="72" t="str">
        <f>IFERROR(__xludf.DUMMYFUNCTION("iferror(SUM(ArrayFormula(VALUE(SPLIT(FILTER(H42, H42&lt;&gt;""""), ""/"")))) * I42, """")"),"")</f>
        <v/>
      </c>
      <c r="K42" s="37"/>
      <c r="L42" s="46"/>
      <c r="M42" s="30"/>
      <c r="N42" s="73">
        <f t="shared" si="2"/>
        <v>29</v>
      </c>
      <c r="O42" s="45"/>
      <c r="P42" s="37"/>
      <c r="Q42" s="37"/>
      <c r="R42" s="37"/>
      <c r="S42" s="38"/>
      <c r="T42" s="71"/>
      <c r="U42" s="71"/>
      <c r="V42" s="72"/>
      <c r="W42" s="37"/>
      <c r="X42" s="46"/>
      <c r="Y42" s="26"/>
    </row>
    <row r="43" ht="15.75" customHeight="1">
      <c r="B43" s="73">
        <f t="shared" si="1"/>
        <v>30</v>
      </c>
      <c r="C43" s="69" t="s">
        <v>48</v>
      </c>
      <c r="D43" s="37"/>
      <c r="E43" s="37"/>
      <c r="F43" s="37"/>
      <c r="G43" s="38"/>
      <c r="H43" s="71"/>
      <c r="I43" s="83">
        <v>4000.0</v>
      </c>
      <c r="J43" s="72" t="str">
        <f>IFERROR(__xludf.DUMMYFUNCTION("iferror(SUM(ArrayFormula(VALUE(SPLIT(FILTER(H43, H43&lt;&gt;""""), ""/"")))) * I43, """")"),"")</f>
        <v/>
      </c>
      <c r="K43" s="37"/>
      <c r="L43" s="46"/>
      <c r="M43" s="30"/>
      <c r="N43" s="73">
        <f t="shared" si="2"/>
        <v>30</v>
      </c>
      <c r="O43" s="45"/>
      <c r="P43" s="37"/>
      <c r="Q43" s="37"/>
      <c r="R43" s="37"/>
      <c r="S43" s="38"/>
      <c r="T43" s="71"/>
      <c r="U43" s="71"/>
      <c r="V43" s="72"/>
      <c r="W43" s="37"/>
      <c r="X43" s="46"/>
      <c r="Y43" s="26"/>
    </row>
    <row r="44" ht="15.75" customHeight="1">
      <c r="B44" s="68">
        <v>31.0</v>
      </c>
      <c r="C44" s="69" t="s">
        <v>48</v>
      </c>
      <c r="D44" s="37"/>
      <c r="E44" s="37"/>
      <c r="F44" s="37"/>
      <c r="G44" s="38"/>
      <c r="H44" s="70">
        <v>45417.0</v>
      </c>
      <c r="I44" s="83">
        <v>4000.0</v>
      </c>
      <c r="J44" s="72">
        <f>IFERROR(__xludf.DUMMYFUNCTION("iferror(SUM(ArrayFormula(VALUE(SPLIT(FILTER(H44, H44&lt;&gt;""""), ""/"")))) * I44, """")"),40000.0)</f>
        <v>40000</v>
      </c>
      <c r="K44" s="37"/>
      <c r="L44" s="46"/>
      <c r="M44" s="30"/>
      <c r="N44" s="68">
        <v>31.0</v>
      </c>
      <c r="O44" s="45"/>
      <c r="P44" s="37"/>
      <c r="Q44" s="37"/>
      <c r="R44" s="37"/>
      <c r="S44" s="38"/>
      <c r="T44" s="71"/>
      <c r="U44" s="71"/>
      <c r="V44" s="72"/>
      <c r="W44" s="37"/>
      <c r="X44" s="46"/>
      <c r="Y44" s="26"/>
    </row>
    <row r="45" ht="13.5" customHeight="1">
      <c r="B45" s="74"/>
      <c r="C45" s="75">
        <f>SUM(J14:L44) * 1.1</f>
        <v>57200</v>
      </c>
      <c r="L45" s="76"/>
      <c r="M45" s="30"/>
      <c r="N45" s="74"/>
      <c r="O45" s="75">
        <f>SUM(V14:X44)</f>
        <v>0</v>
      </c>
      <c r="X45" s="76"/>
      <c r="Y45" s="26"/>
    </row>
    <row r="46" ht="9.75" customHeight="1">
      <c r="B46" s="77"/>
      <c r="C46" s="78"/>
      <c r="D46" s="79"/>
      <c r="E46" s="79"/>
      <c r="F46" s="79"/>
      <c r="G46" s="79"/>
      <c r="H46" s="79"/>
      <c r="I46" s="79"/>
      <c r="J46" s="79"/>
      <c r="K46" s="79"/>
      <c r="L46" s="80"/>
      <c r="M46" s="30"/>
      <c r="N46" s="77"/>
      <c r="O46" s="78"/>
      <c r="P46" s="79"/>
      <c r="Q46" s="79"/>
      <c r="R46" s="79"/>
      <c r="S46" s="79"/>
      <c r="T46" s="79"/>
      <c r="U46" s="79"/>
      <c r="V46" s="79"/>
      <c r="W46" s="79"/>
      <c r="X46" s="80"/>
      <c r="Y46" s="26"/>
    </row>
    <row r="47" ht="18.0" customHeight="1"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</row>
  </sheetData>
  <mergeCells count="176">
    <mergeCell ref="C8:D8"/>
    <mergeCell ref="E8:G8"/>
    <mergeCell ref="O8:P8"/>
    <mergeCell ref="Q8:S8"/>
    <mergeCell ref="U8:X8"/>
    <mergeCell ref="C6:D6"/>
    <mergeCell ref="B9:D9"/>
    <mergeCell ref="B10:D11"/>
    <mergeCell ref="J10:L11"/>
    <mergeCell ref="N10:P11"/>
    <mergeCell ref="Q10:U11"/>
    <mergeCell ref="V10:X11"/>
    <mergeCell ref="V15:X15"/>
    <mergeCell ref="V16:X16"/>
    <mergeCell ref="N12:X12"/>
    <mergeCell ref="O13:S13"/>
    <mergeCell ref="V13:X13"/>
    <mergeCell ref="O14:S14"/>
    <mergeCell ref="V14:X14"/>
    <mergeCell ref="O15:S15"/>
    <mergeCell ref="O16:S16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43:G43"/>
    <mergeCell ref="C44:G44"/>
    <mergeCell ref="B45:B46"/>
    <mergeCell ref="C36:G36"/>
    <mergeCell ref="C37:G37"/>
    <mergeCell ref="C38:G38"/>
    <mergeCell ref="C39:G39"/>
    <mergeCell ref="C40:G40"/>
    <mergeCell ref="C41:G41"/>
    <mergeCell ref="C42:G42"/>
    <mergeCell ref="V24:X24"/>
    <mergeCell ref="V25:X25"/>
    <mergeCell ref="V26:X26"/>
    <mergeCell ref="V27:X27"/>
    <mergeCell ref="V28:X28"/>
    <mergeCell ref="V29:X29"/>
    <mergeCell ref="V30:X30"/>
    <mergeCell ref="V38:X38"/>
    <mergeCell ref="V39:X39"/>
    <mergeCell ref="V40:X40"/>
    <mergeCell ref="V41:X41"/>
    <mergeCell ref="V42:X42"/>
    <mergeCell ref="V43:X43"/>
    <mergeCell ref="V44:X44"/>
    <mergeCell ref="V31:X31"/>
    <mergeCell ref="V32:X32"/>
    <mergeCell ref="V33:X33"/>
    <mergeCell ref="V34:X34"/>
    <mergeCell ref="V35:X35"/>
    <mergeCell ref="V36:X36"/>
    <mergeCell ref="V37:X37"/>
    <mergeCell ref="N4:P4"/>
    <mergeCell ref="O5:P5"/>
    <mergeCell ref="O6:P6"/>
    <mergeCell ref="Q6:T6"/>
    <mergeCell ref="V6:X6"/>
    <mergeCell ref="B2:L2"/>
    <mergeCell ref="N2:X2"/>
    <mergeCell ref="E3:I3"/>
    <mergeCell ref="Q3:U3"/>
    <mergeCell ref="E4:J4"/>
    <mergeCell ref="Q4:V4"/>
    <mergeCell ref="E5:L5"/>
    <mergeCell ref="Q5:X5"/>
    <mergeCell ref="C7:D7"/>
    <mergeCell ref="E7:L7"/>
    <mergeCell ref="O7:P7"/>
    <mergeCell ref="Q7:X7"/>
    <mergeCell ref="E9:I9"/>
    <mergeCell ref="J9:L9"/>
    <mergeCell ref="N9:P9"/>
    <mergeCell ref="Q9:U9"/>
    <mergeCell ref="V9:X9"/>
    <mergeCell ref="B4:D4"/>
    <mergeCell ref="B5:B8"/>
    <mergeCell ref="C5:D5"/>
    <mergeCell ref="N5:N8"/>
    <mergeCell ref="E6:H6"/>
    <mergeCell ref="J6:L6"/>
    <mergeCell ref="I8:L8"/>
    <mergeCell ref="E10:I11"/>
    <mergeCell ref="B12:L12"/>
    <mergeCell ref="C13:G13"/>
    <mergeCell ref="J13:L13"/>
    <mergeCell ref="C14:G14"/>
    <mergeCell ref="J14:L14"/>
    <mergeCell ref="J15:L15"/>
    <mergeCell ref="V17:X17"/>
    <mergeCell ref="V18:X18"/>
    <mergeCell ref="V19:X19"/>
    <mergeCell ref="V20:X20"/>
    <mergeCell ref="V21:X21"/>
    <mergeCell ref="V22:X22"/>
    <mergeCell ref="V23:X23"/>
    <mergeCell ref="O35:S35"/>
    <mergeCell ref="O36:S36"/>
    <mergeCell ref="O28:S28"/>
    <mergeCell ref="O29:S29"/>
    <mergeCell ref="O30:S30"/>
    <mergeCell ref="O31:S31"/>
    <mergeCell ref="O32:S32"/>
    <mergeCell ref="O33:S33"/>
    <mergeCell ref="O34:S34"/>
    <mergeCell ref="J35:L35"/>
    <mergeCell ref="J36:L36"/>
    <mergeCell ref="J37:L37"/>
    <mergeCell ref="O37:S37"/>
    <mergeCell ref="J38:L38"/>
    <mergeCell ref="O38:S38"/>
    <mergeCell ref="O39:S39"/>
    <mergeCell ref="O44:S44"/>
    <mergeCell ref="O45:X46"/>
    <mergeCell ref="O40:S40"/>
    <mergeCell ref="O41:S41"/>
    <mergeCell ref="J42:L42"/>
    <mergeCell ref="O42:S42"/>
    <mergeCell ref="J43:L43"/>
    <mergeCell ref="O43:S43"/>
    <mergeCell ref="J44:L44"/>
    <mergeCell ref="J17:L17"/>
    <mergeCell ref="J18:L18"/>
    <mergeCell ref="C15:G15"/>
    <mergeCell ref="C16:G16"/>
    <mergeCell ref="J16:L16"/>
    <mergeCell ref="C17:G17"/>
    <mergeCell ref="O17:S17"/>
    <mergeCell ref="C18:G18"/>
    <mergeCell ref="O18:S18"/>
    <mergeCell ref="C19:G19"/>
    <mergeCell ref="J19:L19"/>
    <mergeCell ref="O19:S19"/>
    <mergeCell ref="C20:G20"/>
    <mergeCell ref="J20:L20"/>
    <mergeCell ref="C21:G21"/>
    <mergeCell ref="O22:S22"/>
    <mergeCell ref="J21:L21"/>
    <mergeCell ref="J22:L22"/>
    <mergeCell ref="J23:L23"/>
    <mergeCell ref="J24:L24"/>
    <mergeCell ref="J25:L25"/>
    <mergeCell ref="J26:L26"/>
    <mergeCell ref="J27:L27"/>
    <mergeCell ref="O20:S20"/>
    <mergeCell ref="O21:S21"/>
    <mergeCell ref="O23:S23"/>
    <mergeCell ref="O24:S24"/>
    <mergeCell ref="O25:S25"/>
    <mergeCell ref="O26:S26"/>
    <mergeCell ref="O27:S27"/>
    <mergeCell ref="J28:L28"/>
    <mergeCell ref="J29:L29"/>
    <mergeCell ref="J30:L30"/>
    <mergeCell ref="J31:L31"/>
    <mergeCell ref="J32:L32"/>
    <mergeCell ref="J33:L33"/>
    <mergeCell ref="J34:L34"/>
    <mergeCell ref="J39:L39"/>
    <mergeCell ref="J40:L40"/>
    <mergeCell ref="J41:L41"/>
    <mergeCell ref="C45:L46"/>
    <mergeCell ref="N45:N4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4" width="4.14"/>
    <col customWidth="1" min="5" max="7" width="1.71"/>
    <col customWidth="1" min="8" max="8" width="4.14"/>
    <col customWidth="1" min="9" max="9" width="9.29"/>
    <col customWidth="1" min="10" max="12" width="3.57"/>
    <col customWidth="1" min="13" max="13" width="4.14"/>
    <col customWidth="1" hidden="1" min="14" max="25" width="4.14"/>
  </cols>
  <sheetData>
    <row r="1" ht="19.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ht="22.5" customHeight="1">
      <c r="B2" s="27" t="s">
        <v>29</v>
      </c>
      <c r="C2" s="28"/>
      <c r="D2" s="28"/>
      <c r="E2" s="28"/>
      <c r="F2" s="28"/>
      <c r="G2" s="28"/>
      <c r="H2" s="28"/>
      <c r="I2" s="28"/>
      <c r="J2" s="28"/>
      <c r="K2" s="28"/>
      <c r="L2" s="29"/>
      <c r="M2" s="30"/>
      <c r="N2" s="27" t="s">
        <v>29</v>
      </c>
      <c r="O2" s="28"/>
      <c r="P2" s="28"/>
      <c r="Q2" s="28"/>
      <c r="R2" s="28"/>
      <c r="S2" s="28"/>
      <c r="T2" s="28"/>
      <c r="U2" s="28"/>
      <c r="V2" s="28"/>
      <c r="W2" s="28"/>
      <c r="X2" s="29"/>
      <c r="Y2" s="26"/>
    </row>
    <row r="3" ht="17.25" customHeight="1">
      <c r="B3" s="31"/>
      <c r="C3" s="32"/>
      <c r="D3" s="32"/>
      <c r="E3" s="33" t="s">
        <v>30</v>
      </c>
      <c r="F3" s="34"/>
      <c r="G3" s="34"/>
      <c r="H3" s="34"/>
      <c r="I3" s="34"/>
      <c r="J3" s="32"/>
      <c r="K3" s="32"/>
      <c r="L3" s="35"/>
      <c r="M3" s="30"/>
      <c r="N3" s="31"/>
      <c r="O3" s="32"/>
      <c r="P3" s="32"/>
      <c r="Q3" s="33" t="s">
        <v>30</v>
      </c>
      <c r="R3" s="34"/>
      <c r="S3" s="34"/>
      <c r="T3" s="34"/>
      <c r="U3" s="34"/>
      <c r="V3" s="32"/>
      <c r="W3" s="32"/>
      <c r="X3" s="35"/>
      <c r="Y3" s="26"/>
    </row>
    <row r="4" ht="18.0" customHeight="1">
      <c r="B4" s="36" t="s">
        <v>31</v>
      </c>
      <c r="C4" s="37"/>
      <c r="D4" s="38"/>
      <c r="E4" s="82" t="s">
        <v>2</v>
      </c>
      <c r="F4" s="40"/>
      <c r="G4" s="40"/>
      <c r="H4" s="40"/>
      <c r="I4" s="40"/>
      <c r="J4" s="40"/>
      <c r="K4" s="41" t="s">
        <v>32</v>
      </c>
      <c r="L4" s="42"/>
      <c r="M4" s="30"/>
      <c r="N4" s="36" t="s">
        <v>31</v>
      </c>
      <c r="O4" s="37"/>
      <c r="P4" s="38"/>
      <c r="Q4" s="39"/>
      <c r="R4" s="40"/>
      <c r="S4" s="40"/>
      <c r="T4" s="40"/>
      <c r="U4" s="40"/>
      <c r="V4" s="40"/>
      <c r="W4" s="41" t="s">
        <v>32</v>
      </c>
      <c r="X4" s="42"/>
      <c r="Y4" s="26"/>
    </row>
    <row r="5" ht="19.5" customHeight="1">
      <c r="B5" s="43" t="s">
        <v>33</v>
      </c>
      <c r="C5" s="44" t="s">
        <v>34</v>
      </c>
      <c r="D5" s="38"/>
      <c r="E5" s="45"/>
      <c r="F5" s="37"/>
      <c r="G5" s="37"/>
      <c r="H5" s="37"/>
      <c r="I5" s="37"/>
      <c r="J5" s="37"/>
      <c r="K5" s="37"/>
      <c r="L5" s="46"/>
      <c r="M5" s="30"/>
      <c r="N5" s="43" t="s">
        <v>33</v>
      </c>
      <c r="O5" s="44" t="s">
        <v>34</v>
      </c>
      <c r="P5" s="38"/>
      <c r="Q5" s="45"/>
      <c r="R5" s="37"/>
      <c r="S5" s="37"/>
      <c r="T5" s="37"/>
      <c r="U5" s="37"/>
      <c r="V5" s="37"/>
      <c r="W5" s="37"/>
      <c r="X5" s="46"/>
      <c r="Y5" s="26"/>
    </row>
    <row r="6" ht="19.5" customHeight="1">
      <c r="B6" s="47"/>
      <c r="C6" s="44" t="s">
        <v>35</v>
      </c>
      <c r="D6" s="38"/>
      <c r="E6" s="45"/>
      <c r="F6" s="37"/>
      <c r="G6" s="37"/>
      <c r="H6" s="38"/>
      <c r="I6" s="48" t="s">
        <v>36</v>
      </c>
      <c r="J6" s="45"/>
      <c r="K6" s="37"/>
      <c r="L6" s="46"/>
      <c r="M6" s="30"/>
      <c r="N6" s="47"/>
      <c r="O6" s="44" t="s">
        <v>35</v>
      </c>
      <c r="P6" s="38"/>
      <c r="Q6" s="45"/>
      <c r="R6" s="37"/>
      <c r="S6" s="37"/>
      <c r="T6" s="38"/>
      <c r="U6" s="48" t="s">
        <v>36</v>
      </c>
      <c r="V6" s="45"/>
      <c r="W6" s="37"/>
      <c r="X6" s="46"/>
      <c r="Y6" s="26"/>
    </row>
    <row r="7" ht="21.75" customHeight="1">
      <c r="B7" s="47"/>
      <c r="C7" s="49" t="s">
        <v>37</v>
      </c>
      <c r="D7" s="38"/>
      <c r="E7" s="45"/>
      <c r="F7" s="37"/>
      <c r="G7" s="37"/>
      <c r="H7" s="37"/>
      <c r="I7" s="37"/>
      <c r="J7" s="37"/>
      <c r="K7" s="37"/>
      <c r="L7" s="46"/>
      <c r="M7" s="30"/>
      <c r="N7" s="47"/>
      <c r="O7" s="49" t="s">
        <v>37</v>
      </c>
      <c r="P7" s="38"/>
      <c r="Q7" s="45"/>
      <c r="R7" s="37"/>
      <c r="S7" s="37"/>
      <c r="T7" s="37"/>
      <c r="U7" s="37"/>
      <c r="V7" s="37"/>
      <c r="W7" s="37"/>
      <c r="X7" s="46"/>
      <c r="Y7" s="26"/>
    </row>
    <row r="8" ht="21.0" customHeight="1">
      <c r="B8" s="50"/>
      <c r="C8" s="44" t="s">
        <v>38</v>
      </c>
      <c r="D8" s="38"/>
      <c r="E8" s="51"/>
      <c r="F8" s="34"/>
      <c r="G8" s="52"/>
      <c r="H8" s="53" t="s">
        <v>39</v>
      </c>
      <c r="I8" s="54"/>
      <c r="J8" s="37"/>
      <c r="K8" s="37"/>
      <c r="L8" s="46"/>
      <c r="M8" s="30"/>
      <c r="N8" s="50"/>
      <c r="O8" s="44" t="s">
        <v>38</v>
      </c>
      <c r="P8" s="38"/>
      <c r="Q8" s="51"/>
      <c r="R8" s="34"/>
      <c r="S8" s="52"/>
      <c r="T8" s="53" t="s">
        <v>39</v>
      </c>
      <c r="U8" s="54"/>
      <c r="V8" s="37"/>
      <c r="W8" s="37"/>
      <c r="X8" s="46"/>
      <c r="Y8" s="26"/>
    </row>
    <row r="9" ht="15.75" customHeight="1">
      <c r="B9" s="55" t="s">
        <v>40</v>
      </c>
      <c r="C9" s="37"/>
      <c r="D9" s="38"/>
      <c r="E9" s="44" t="s">
        <v>41</v>
      </c>
      <c r="F9" s="37"/>
      <c r="G9" s="37"/>
      <c r="H9" s="37"/>
      <c r="I9" s="38"/>
      <c r="J9" s="56" t="s">
        <v>42</v>
      </c>
      <c r="K9" s="37"/>
      <c r="L9" s="46"/>
      <c r="M9" s="30"/>
      <c r="N9" s="55" t="s">
        <v>40</v>
      </c>
      <c r="O9" s="37"/>
      <c r="P9" s="38"/>
      <c r="Q9" s="44" t="s">
        <v>41</v>
      </c>
      <c r="R9" s="37"/>
      <c r="S9" s="37"/>
      <c r="T9" s="37"/>
      <c r="U9" s="38"/>
      <c r="V9" s="56" t="s">
        <v>42</v>
      </c>
      <c r="W9" s="37"/>
      <c r="X9" s="46"/>
      <c r="Y9" s="26"/>
    </row>
    <row r="10" ht="12.0" customHeight="1">
      <c r="B10" s="57">
        <f>now()</f>
        <v>45621.96848</v>
      </c>
      <c r="C10" s="34"/>
      <c r="D10" s="52"/>
      <c r="E10" s="58">
        <f>C45</f>
        <v>58608</v>
      </c>
      <c r="F10" s="34"/>
      <c r="G10" s="34"/>
      <c r="H10" s="34"/>
      <c r="I10" s="52"/>
      <c r="J10" s="59"/>
      <c r="K10" s="34"/>
      <c r="L10" s="60"/>
      <c r="M10" s="30"/>
      <c r="N10" s="57">
        <f>now()</f>
        <v>45621.96848</v>
      </c>
      <c r="O10" s="34"/>
      <c r="P10" s="52"/>
      <c r="Q10" s="61">
        <f>SUM(V14:X44)</f>
        <v>0</v>
      </c>
      <c r="R10" s="34"/>
      <c r="S10" s="34"/>
      <c r="T10" s="34"/>
      <c r="U10" s="52"/>
      <c r="V10" s="59"/>
      <c r="W10" s="34"/>
      <c r="X10" s="60"/>
      <c r="Y10" s="26"/>
    </row>
    <row r="11" ht="12.0" customHeight="1">
      <c r="B11" s="62"/>
      <c r="C11" s="40"/>
      <c r="D11" s="63"/>
      <c r="E11" s="64"/>
      <c r="F11" s="40"/>
      <c r="G11" s="40"/>
      <c r="H11" s="40"/>
      <c r="I11" s="63"/>
      <c r="J11" s="40"/>
      <c r="K11" s="40"/>
      <c r="L11" s="65"/>
      <c r="M11" s="30"/>
      <c r="N11" s="62"/>
      <c r="O11" s="40"/>
      <c r="P11" s="63"/>
      <c r="Q11" s="64"/>
      <c r="R11" s="40"/>
      <c r="S11" s="40"/>
      <c r="T11" s="40"/>
      <c r="U11" s="63"/>
      <c r="V11" s="40"/>
      <c r="W11" s="40"/>
      <c r="X11" s="65"/>
      <c r="Y11" s="26"/>
    </row>
    <row r="12" ht="15.75" customHeight="1">
      <c r="B12" s="55" t="s">
        <v>43</v>
      </c>
      <c r="C12" s="37"/>
      <c r="D12" s="37"/>
      <c r="E12" s="37"/>
      <c r="F12" s="37"/>
      <c r="G12" s="37"/>
      <c r="H12" s="37"/>
      <c r="I12" s="37"/>
      <c r="J12" s="37"/>
      <c r="K12" s="37"/>
      <c r="L12" s="46"/>
      <c r="M12" s="30"/>
      <c r="N12" s="55" t="s">
        <v>43</v>
      </c>
      <c r="O12" s="37"/>
      <c r="P12" s="37"/>
      <c r="Q12" s="37"/>
      <c r="R12" s="37"/>
      <c r="S12" s="37"/>
      <c r="T12" s="37"/>
      <c r="U12" s="37"/>
      <c r="V12" s="37"/>
      <c r="W12" s="37"/>
      <c r="X12" s="46"/>
      <c r="Y12" s="26"/>
    </row>
    <row r="13" ht="18.0" customHeight="1">
      <c r="B13" s="66" t="s">
        <v>44</v>
      </c>
      <c r="C13" s="44" t="s">
        <v>45</v>
      </c>
      <c r="D13" s="37"/>
      <c r="E13" s="37"/>
      <c r="F13" s="37"/>
      <c r="G13" s="38"/>
      <c r="H13" s="67" t="s">
        <v>46</v>
      </c>
      <c r="I13" s="67" t="s">
        <v>47</v>
      </c>
      <c r="J13" s="44" t="s">
        <v>41</v>
      </c>
      <c r="K13" s="37"/>
      <c r="L13" s="46"/>
      <c r="M13" s="30"/>
      <c r="N13" s="66" t="s">
        <v>44</v>
      </c>
      <c r="O13" s="44" t="s">
        <v>45</v>
      </c>
      <c r="P13" s="37"/>
      <c r="Q13" s="37"/>
      <c r="R13" s="37"/>
      <c r="S13" s="38"/>
      <c r="T13" s="67" t="s">
        <v>46</v>
      </c>
      <c r="U13" s="67" t="s">
        <v>47</v>
      </c>
      <c r="V13" s="44" t="s">
        <v>41</v>
      </c>
      <c r="W13" s="37"/>
      <c r="X13" s="46"/>
      <c r="Y13" s="26"/>
    </row>
    <row r="14" ht="15.75" customHeight="1">
      <c r="B14" s="68">
        <v>1.0</v>
      </c>
      <c r="C14" s="69" t="s">
        <v>48</v>
      </c>
      <c r="D14" s="37"/>
      <c r="E14" s="37"/>
      <c r="F14" s="37"/>
      <c r="G14" s="38"/>
      <c r="H14" s="70"/>
      <c r="I14" s="83">
        <v>6512.0</v>
      </c>
      <c r="J14" s="72" t="str">
        <f>IFERROR(__xludf.DUMMYFUNCTION("iferror(SUM(ArrayFormula(VALUE(SPLIT(FILTER(H14, H14&lt;&gt;""""), ""/"")))) * I14, """")"),"")</f>
        <v/>
      </c>
      <c r="K14" s="37"/>
      <c r="L14" s="46"/>
      <c r="M14" s="30"/>
      <c r="N14" s="68">
        <v>1.0</v>
      </c>
      <c r="O14" s="45"/>
      <c r="P14" s="37"/>
      <c r="Q14" s="37"/>
      <c r="R14" s="37"/>
      <c r="S14" s="38"/>
      <c r="T14" s="71"/>
      <c r="U14" s="71"/>
      <c r="V14" s="72"/>
      <c r="W14" s="37"/>
      <c r="X14" s="46"/>
      <c r="Y14" s="26"/>
    </row>
    <row r="15" ht="15.75" customHeight="1">
      <c r="B15" s="73">
        <f t="shared" ref="B15:B43" si="1">1+B14</f>
        <v>2</v>
      </c>
      <c r="C15" s="69" t="s">
        <v>48</v>
      </c>
      <c r="D15" s="37"/>
      <c r="E15" s="37"/>
      <c r="F15" s="37"/>
      <c r="G15" s="38"/>
      <c r="H15" s="71"/>
      <c r="I15" s="83">
        <v>6512.0</v>
      </c>
      <c r="J15" s="72" t="str">
        <f>IFERROR(__xludf.DUMMYFUNCTION("iferror(SUM(ArrayFormula(VALUE(SPLIT(FILTER(H15, H15&lt;&gt;""""), ""/"")))) * I15, """")"),"")</f>
        <v/>
      </c>
      <c r="K15" s="37"/>
      <c r="L15" s="46"/>
      <c r="M15" s="30"/>
      <c r="N15" s="73">
        <f t="shared" ref="N15:N43" si="2">1+N14</f>
        <v>2</v>
      </c>
      <c r="O15" s="45"/>
      <c r="P15" s="37"/>
      <c r="Q15" s="37"/>
      <c r="R15" s="37"/>
      <c r="S15" s="38"/>
      <c r="T15" s="71"/>
      <c r="U15" s="71"/>
      <c r="V15" s="72"/>
      <c r="W15" s="37"/>
      <c r="X15" s="46"/>
      <c r="Y15" s="26"/>
    </row>
    <row r="16" ht="15.75" customHeight="1">
      <c r="B16" s="73">
        <f t="shared" si="1"/>
        <v>3</v>
      </c>
      <c r="C16" s="69" t="s">
        <v>48</v>
      </c>
      <c r="D16" s="37"/>
      <c r="E16" s="37"/>
      <c r="F16" s="37"/>
      <c r="G16" s="38"/>
      <c r="H16" s="71"/>
      <c r="I16" s="83">
        <v>6512.0</v>
      </c>
      <c r="J16" s="72" t="str">
        <f>IFERROR(__xludf.DUMMYFUNCTION("iferror(SUM(ArrayFormula(VALUE(SPLIT(FILTER(H16, H16&lt;&gt;""""), ""/"")))) * I16, """")"),"")</f>
        <v/>
      </c>
      <c r="K16" s="37"/>
      <c r="L16" s="46"/>
      <c r="M16" s="30"/>
      <c r="N16" s="73">
        <f t="shared" si="2"/>
        <v>3</v>
      </c>
      <c r="O16" s="45"/>
      <c r="P16" s="37"/>
      <c r="Q16" s="37"/>
      <c r="R16" s="37"/>
      <c r="S16" s="38"/>
      <c r="T16" s="71"/>
      <c r="U16" s="71"/>
      <c r="V16" s="72"/>
      <c r="W16" s="37"/>
      <c r="X16" s="46"/>
      <c r="Y16" s="26"/>
    </row>
    <row r="17" ht="15.75" customHeight="1">
      <c r="B17" s="73">
        <f t="shared" si="1"/>
        <v>4</v>
      </c>
      <c r="C17" s="69" t="s">
        <v>48</v>
      </c>
      <c r="D17" s="37"/>
      <c r="E17" s="37"/>
      <c r="F17" s="37"/>
      <c r="G17" s="38"/>
      <c r="H17" s="71"/>
      <c r="I17" s="83">
        <v>6512.0</v>
      </c>
      <c r="J17" s="72" t="str">
        <f>IFERROR(__xludf.DUMMYFUNCTION("iferror(SUM(ArrayFormula(VALUE(SPLIT(FILTER(H17, H17&lt;&gt;""""), ""/"")))) * I17, """")"),"")</f>
        <v/>
      </c>
      <c r="K17" s="37"/>
      <c r="L17" s="46"/>
      <c r="M17" s="30"/>
      <c r="N17" s="73">
        <f t="shared" si="2"/>
        <v>4</v>
      </c>
      <c r="O17" s="45"/>
      <c r="P17" s="37"/>
      <c r="Q17" s="37"/>
      <c r="R17" s="37"/>
      <c r="S17" s="38"/>
      <c r="T17" s="71"/>
      <c r="U17" s="71"/>
      <c r="V17" s="72"/>
      <c r="W17" s="37"/>
      <c r="X17" s="46"/>
      <c r="Y17" s="26"/>
    </row>
    <row r="18" ht="15.75" customHeight="1">
      <c r="B18" s="73">
        <f t="shared" si="1"/>
        <v>5</v>
      </c>
      <c r="C18" s="69" t="s">
        <v>48</v>
      </c>
      <c r="D18" s="37"/>
      <c r="E18" s="37"/>
      <c r="F18" s="37"/>
      <c r="G18" s="38"/>
      <c r="H18" s="71"/>
      <c r="I18" s="83">
        <v>6512.0</v>
      </c>
      <c r="J18" s="72" t="str">
        <f>IFERROR(__xludf.DUMMYFUNCTION("iferror(SUM(ArrayFormula(VALUE(SPLIT(FILTER(H18, H18&lt;&gt;""""), ""/"")))) * I18, """")"),"")</f>
        <v/>
      </c>
      <c r="K18" s="37"/>
      <c r="L18" s="46"/>
      <c r="M18" s="30"/>
      <c r="N18" s="73">
        <f t="shared" si="2"/>
        <v>5</v>
      </c>
      <c r="O18" s="45"/>
      <c r="P18" s="37"/>
      <c r="Q18" s="37"/>
      <c r="R18" s="37"/>
      <c r="S18" s="38"/>
      <c r="T18" s="71"/>
      <c r="U18" s="71"/>
      <c r="V18" s="72"/>
      <c r="W18" s="37"/>
      <c r="X18" s="46"/>
      <c r="Y18" s="26"/>
    </row>
    <row r="19" ht="15.75" customHeight="1">
      <c r="B19" s="73">
        <f t="shared" si="1"/>
        <v>6</v>
      </c>
      <c r="C19" s="69" t="s">
        <v>48</v>
      </c>
      <c r="D19" s="37"/>
      <c r="E19" s="37"/>
      <c r="F19" s="37"/>
      <c r="G19" s="38"/>
      <c r="H19" s="71"/>
      <c r="I19" s="83">
        <v>6512.0</v>
      </c>
      <c r="J19" s="72" t="str">
        <f>IFERROR(__xludf.DUMMYFUNCTION("iferror(SUM(ArrayFormula(VALUE(SPLIT(FILTER(H19, H19&lt;&gt;""""), ""/"")))) * I19, """")"),"")</f>
        <v/>
      </c>
      <c r="K19" s="37"/>
      <c r="L19" s="46"/>
      <c r="M19" s="30"/>
      <c r="N19" s="73">
        <f t="shared" si="2"/>
        <v>6</v>
      </c>
      <c r="O19" s="45"/>
      <c r="P19" s="37"/>
      <c r="Q19" s="37"/>
      <c r="R19" s="37"/>
      <c r="S19" s="38"/>
      <c r="T19" s="71"/>
      <c r="U19" s="71"/>
      <c r="V19" s="72"/>
      <c r="W19" s="37"/>
      <c r="X19" s="46"/>
      <c r="Y19" s="26"/>
    </row>
    <row r="20" ht="15.75" customHeight="1">
      <c r="B20" s="73">
        <f t="shared" si="1"/>
        <v>7</v>
      </c>
      <c r="C20" s="69" t="s">
        <v>48</v>
      </c>
      <c r="D20" s="37"/>
      <c r="E20" s="37"/>
      <c r="F20" s="37"/>
      <c r="G20" s="38"/>
      <c r="H20" s="71"/>
      <c r="I20" s="83">
        <v>6512.0</v>
      </c>
      <c r="J20" s="72" t="str">
        <f>IFERROR(__xludf.DUMMYFUNCTION("iferror(SUM(ArrayFormula(VALUE(SPLIT(FILTER(H20, H20&lt;&gt;""""), ""/"")))) * I20, """")"),"")</f>
        <v/>
      </c>
      <c r="K20" s="37"/>
      <c r="L20" s="46"/>
      <c r="M20" s="30"/>
      <c r="N20" s="73">
        <f t="shared" si="2"/>
        <v>7</v>
      </c>
      <c r="O20" s="45"/>
      <c r="P20" s="37"/>
      <c r="Q20" s="37"/>
      <c r="R20" s="37"/>
      <c r="S20" s="38"/>
      <c r="T20" s="71"/>
      <c r="U20" s="71"/>
      <c r="V20" s="72"/>
      <c r="W20" s="37"/>
      <c r="X20" s="46"/>
      <c r="Y20" s="26"/>
    </row>
    <row r="21" ht="15.75" customHeight="1">
      <c r="B21" s="73">
        <f t="shared" si="1"/>
        <v>8</v>
      </c>
      <c r="C21" s="69" t="s">
        <v>48</v>
      </c>
      <c r="D21" s="37"/>
      <c r="E21" s="37"/>
      <c r="F21" s="37"/>
      <c r="G21" s="38"/>
      <c r="H21" s="71"/>
      <c r="I21" s="83">
        <v>6512.0</v>
      </c>
      <c r="J21" s="72" t="str">
        <f>IFERROR(__xludf.DUMMYFUNCTION("iferror(SUM(ArrayFormula(VALUE(SPLIT(FILTER(H21, H21&lt;&gt;""""), ""/"")))) * I21, """")"),"")</f>
        <v/>
      </c>
      <c r="K21" s="37"/>
      <c r="L21" s="46"/>
      <c r="M21" s="30"/>
      <c r="N21" s="73">
        <f t="shared" si="2"/>
        <v>8</v>
      </c>
      <c r="O21" s="45"/>
      <c r="P21" s="37"/>
      <c r="Q21" s="37"/>
      <c r="R21" s="37"/>
      <c r="S21" s="38"/>
      <c r="T21" s="71"/>
      <c r="U21" s="71"/>
      <c r="V21" s="72"/>
      <c r="W21" s="37"/>
      <c r="X21" s="46"/>
      <c r="Y21" s="26"/>
    </row>
    <row r="22" ht="15.75" customHeight="1">
      <c r="B22" s="73">
        <f t="shared" si="1"/>
        <v>9</v>
      </c>
      <c r="C22" s="69" t="s">
        <v>48</v>
      </c>
      <c r="D22" s="37"/>
      <c r="E22" s="37"/>
      <c r="F22" s="37"/>
      <c r="G22" s="38"/>
      <c r="H22" s="71"/>
      <c r="I22" s="83">
        <v>6512.0</v>
      </c>
      <c r="J22" s="72" t="str">
        <f>IFERROR(__xludf.DUMMYFUNCTION("iferror(SUM(ArrayFormula(VALUE(SPLIT(FILTER(H22, H22&lt;&gt;""""), ""/"")))) * I22, """")"),"")</f>
        <v/>
      </c>
      <c r="K22" s="37"/>
      <c r="L22" s="46"/>
      <c r="M22" s="30"/>
      <c r="N22" s="73">
        <f t="shared" si="2"/>
        <v>9</v>
      </c>
      <c r="O22" s="45"/>
      <c r="P22" s="37"/>
      <c r="Q22" s="37"/>
      <c r="R22" s="37"/>
      <c r="S22" s="38"/>
      <c r="T22" s="71"/>
      <c r="U22" s="71"/>
      <c r="V22" s="72"/>
      <c r="W22" s="37"/>
      <c r="X22" s="46"/>
      <c r="Y22" s="26"/>
    </row>
    <row r="23" ht="15.75" customHeight="1">
      <c r="B23" s="73">
        <f t="shared" si="1"/>
        <v>10</v>
      </c>
      <c r="C23" s="69" t="s">
        <v>48</v>
      </c>
      <c r="D23" s="37"/>
      <c r="E23" s="37"/>
      <c r="F23" s="37"/>
      <c r="G23" s="38"/>
      <c r="H23" s="71"/>
      <c r="I23" s="83">
        <v>6512.0</v>
      </c>
      <c r="J23" s="72" t="str">
        <f>IFERROR(__xludf.DUMMYFUNCTION("iferror(SUM(ArrayFormula(VALUE(SPLIT(FILTER(H23, H23&lt;&gt;""""), ""/"")))) * I23, """")"),"")</f>
        <v/>
      </c>
      <c r="K23" s="37"/>
      <c r="L23" s="46"/>
      <c r="M23" s="30"/>
      <c r="N23" s="73">
        <f t="shared" si="2"/>
        <v>10</v>
      </c>
      <c r="O23" s="45"/>
      <c r="P23" s="37"/>
      <c r="Q23" s="37"/>
      <c r="R23" s="37"/>
      <c r="S23" s="38"/>
      <c r="T23" s="71"/>
      <c r="U23" s="71"/>
      <c r="V23" s="72"/>
      <c r="W23" s="37"/>
      <c r="X23" s="46"/>
      <c r="Y23" s="26"/>
    </row>
    <row r="24" ht="15.75" customHeight="1">
      <c r="B24" s="73">
        <f t="shared" si="1"/>
        <v>11</v>
      </c>
      <c r="C24" s="69" t="s">
        <v>48</v>
      </c>
      <c r="D24" s="37"/>
      <c r="E24" s="37"/>
      <c r="F24" s="37"/>
      <c r="G24" s="38"/>
      <c r="H24" s="71"/>
      <c r="I24" s="83">
        <v>6512.0</v>
      </c>
      <c r="J24" s="72" t="str">
        <f>IFERROR(__xludf.DUMMYFUNCTION("iferror(SUM(ArrayFormula(VALUE(SPLIT(FILTER(H24, H24&lt;&gt;""""), ""/"")))) * I24, """")"),"")</f>
        <v/>
      </c>
      <c r="K24" s="37"/>
      <c r="L24" s="46"/>
      <c r="M24" s="30"/>
      <c r="N24" s="73">
        <f t="shared" si="2"/>
        <v>11</v>
      </c>
      <c r="O24" s="45"/>
      <c r="P24" s="37"/>
      <c r="Q24" s="37"/>
      <c r="R24" s="37"/>
      <c r="S24" s="38"/>
      <c r="T24" s="71"/>
      <c r="U24" s="71"/>
      <c r="V24" s="72"/>
      <c r="W24" s="37"/>
      <c r="X24" s="46"/>
      <c r="Y24" s="26"/>
    </row>
    <row r="25" ht="15.75" customHeight="1">
      <c r="B25" s="73">
        <f t="shared" si="1"/>
        <v>12</v>
      </c>
      <c r="C25" s="69" t="s">
        <v>48</v>
      </c>
      <c r="D25" s="37"/>
      <c r="E25" s="37"/>
      <c r="F25" s="37"/>
      <c r="G25" s="38"/>
      <c r="H25" s="71"/>
      <c r="I25" s="83">
        <v>6512.0</v>
      </c>
      <c r="J25" s="72" t="str">
        <f>IFERROR(__xludf.DUMMYFUNCTION("iferror(SUM(ArrayFormula(VALUE(SPLIT(FILTER(H25, H25&lt;&gt;""""), ""/"")))) * I25, """")"),"")</f>
        <v/>
      </c>
      <c r="K25" s="37"/>
      <c r="L25" s="46"/>
      <c r="M25" s="30"/>
      <c r="N25" s="73">
        <f t="shared" si="2"/>
        <v>12</v>
      </c>
      <c r="O25" s="45"/>
      <c r="P25" s="37"/>
      <c r="Q25" s="37"/>
      <c r="R25" s="37"/>
      <c r="S25" s="38"/>
      <c r="T25" s="71"/>
      <c r="U25" s="71"/>
      <c r="V25" s="72"/>
      <c r="W25" s="37"/>
      <c r="X25" s="46"/>
      <c r="Y25" s="26"/>
    </row>
    <row r="26" ht="15.75" customHeight="1">
      <c r="B26" s="73">
        <f t="shared" si="1"/>
        <v>13</v>
      </c>
      <c r="C26" s="69" t="s">
        <v>48</v>
      </c>
      <c r="D26" s="37"/>
      <c r="E26" s="37"/>
      <c r="F26" s="37"/>
      <c r="G26" s="38"/>
      <c r="H26" s="71"/>
      <c r="I26" s="83">
        <v>6512.0</v>
      </c>
      <c r="J26" s="72" t="str">
        <f>IFERROR(__xludf.DUMMYFUNCTION("iferror(SUM(ArrayFormula(VALUE(SPLIT(FILTER(H26, H26&lt;&gt;""""), ""/"")))) * I26, """")"),"")</f>
        <v/>
      </c>
      <c r="K26" s="37"/>
      <c r="L26" s="46"/>
      <c r="M26" s="30"/>
      <c r="N26" s="73">
        <f t="shared" si="2"/>
        <v>13</v>
      </c>
      <c r="O26" s="45"/>
      <c r="P26" s="37"/>
      <c r="Q26" s="37"/>
      <c r="R26" s="37"/>
      <c r="S26" s="38"/>
      <c r="T26" s="71"/>
      <c r="U26" s="71"/>
      <c r="V26" s="72"/>
      <c r="W26" s="37"/>
      <c r="X26" s="46"/>
      <c r="Y26" s="26"/>
    </row>
    <row r="27" ht="15.75" customHeight="1">
      <c r="B27" s="73">
        <f t="shared" si="1"/>
        <v>14</v>
      </c>
      <c r="C27" s="69" t="s">
        <v>48</v>
      </c>
      <c r="D27" s="37"/>
      <c r="E27" s="37"/>
      <c r="F27" s="37"/>
      <c r="G27" s="38"/>
      <c r="H27" s="71"/>
      <c r="I27" s="83">
        <v>6512.0</v>
      </c>
      <c r="J27" s="72" t="str">
        <f>IFERROR(__xludf.DUMMYFUNCTION("iferror(SUM(ArrayFormula(VALUE(SPLIT(FILTER(H27, H27&lt;&gt;""""), ""/"")))) * I27, """")"),"")</f>
        <v/>
      </c>
      <c r="K27" s="37"/>
      <c r="L27" s="46"/>
      <c r="M27" s="30"/>
      <c r="N27" s="73">
        <f t="shared" si="2"/>
        <v>14</v>
      </c>
      <c r="O27" s="45"/>
      <c r="P27" s="37"/>
      <c r="Q27" s="37"/>
      <c r="R27" s="37"/>
      <c r="S27" s="38"/>
      <c r="T27" s="71"/>
      <c r="U27" s="71"/>
      <c r="V27" s="72"/>
      <c r="W27" s="37"/>
      <c r="X27" s="46"/>
      <c r="Y27" s="26"/>
    </row>
    <row r="28" ht="15.75" customHeight="1">
      <c r="B28" s="73">
        <f t="shared" si="1"/>
        <v>15</v>
      </c>
      <c r="C28" s="69" t="s">
        <v>48</v>
      </c>
      <c r="D28" s="37"/>
      <c r="E28" s="37"/>
      <c r="F28" s="37"/>
      <c r="G28" s="38"/>
      <c r="H28" s="71"/>
      <c r="I28" s="83">
        <v>6512.0</v>
      </c>
      <c r="J28" s="72" t="str">
        <f>IFERROR(__xludf.DUMMYFUNCTION("iferror(SUM(ArrayFormula(VALUE(SPLIT(FILTER(H28, H28&lt;&gt;""""), ""/"")))) * I28, """")"),"")</f>
        <v/>
      </c>
      <c r="K28" s="37"/>
      <c r="L28" s="46"/>
      <c r="M28" s="30"/>
      <c r="N28" s="73">
        <f t="shared" si="2"/>
        <v>15</v>
      </c>
      <c r="O28" s="45"/>
      <c r="P28" s="37"/>
      <c r="Q28" s="37"/>
      <c r="R28" s="37"/>
      <c r="S28" s="38"/>
      <c r="T28" s="71"/>
      <c r="U28" s="71"/>
      <c r="V28" s="72"/>
      <c r="W28" s="37"/>
      <c r="X28" s="46"/>
      <c r="Y28" s="26"/>
    </row>
    <row r="29" ht="15.75" customHeight="1">
      <c r="B29" s="73">
        <f t="shared" si="1"/>
        <v>16</v>
      </c>
      <c r="C29" s="69" t="s">
        <v>48</v>
      </c>
      <c r="D29" s="37"/>
      <c r="E29" s="37"/>
      <c r="F29" s="37"/>
      <c r="G29" s="38"/>
      <c r="H29" s="71"/>
      <c r="I29" s="83">
        <v>6512.0</v>
      </c>
      <c r="J29" s="72" t="str">
        <f>IFERROR(__xludf.DUMMYFUNCTION("iferror(SUM(ArrayFormula(VALUE(SPLIT(FILTER(H29, H29&lt;&gt;""""), ""/"")))) * I29, """")"),"")</f>
        <v/>
      </c>
      <c r="K29" s="37"/>
      <c r="L29" s="46"/>
      <c r="M29" s="30"/>
      <c r="N29" s="73">
        <f t="shared" si="2"/>
        <v>16</v>
      </c>
      <c r="O29" s="45"/>
      <c r="P29" s="37"/>
      <c r="Q29" s="37"/>
      <c r="R29" s="37"/>
      <c r="S29" s="38"/>
      <c r="T29" s="71"/>
      <c r="U29" s="71"/>
      <c r="V29" s="72"/>
      <c r="W29" s="37"/>
      <c r="X29" s="46"/>
      <c r="Y29" s="26"/>
    </row>
    <row r="30" ht="15.75" customHeight="1">
      <c r="B30" s="73">
        <f t="shared" si="1"/>
        <v>17</v>
      </c>
      <c r="C30" s="69" t="s">
        <v>48</v>
      </c>
      <c r="D30" s="37"/>
      <c r="E30" s="37"/>
      <c r="F30" s="37"/>
      <c r="G30" s="38"/>
      <c r="H30" s="71"/>
      <c r="I30" s="83">
        <v>6512.0</v>
      </c>
      <c r="J30" s="72" t="str">
        <f>IFERROR(__xludf.DUMMYFUNCTION("iferror(SUM(ArrayFormula(VALUE(SPLIT(FILTER(H30, H30&lt;&gt;""""), ""/"")))) * I30, """")"),"")</f>
        <v/>
      </c>
      <c r="K30" s="37"/>
      <c r="L30" s="46"/>
      <c r="M30" s="30"/>
      <c r="N30" s="73">
        <f t="shared" si="2"/>
        <v>17</v>
      </c>
      <c r="O30" s="45"/>
      <c r="P30" s="37"/>
      <c r="Q30" s="37"/>
      <c r="R30" s="37"/>
      <c r="S30" s="38"/>
      <c r="T30" s="71"/>
      <c r="U30" s="71"/>
      <c r="V30" s="72"/>
      <c r="W30" s="37"/>
      <c r="X30" s="46"/>
      <c r="Y30" s="26"/>
    </row>
    <row r="31" ht="15.75" customHeight="1">
      <c r="B31" s="73">
        <f t="shared" si="1"/>
        <v>18</v>
      </c>
      <c r="C31" s="69" t="s">
        <v>48</v>
      </c>
      <c r="D31" s="37"/>
      <c r="E31" s="37"/>
      <c r="F31" s="37"/>
      <c r="G31" s="38"/>
      <c r="H31" s="71"/>
      <c r="I31" s="83">
        <v>6512.0</v>
      </c>
      <c r="J31" s="72" t="str">
        <f>IFERROR(__xludf.DUMMYFUNCTION("iferror(SUM(ArrayFormula(VALUE(SPLIT(FILTER(H31, H31&lt;&gt;""""), ""/"")))) * I31, """")"),"")</f>
        <v/>
      </c>
      <c r="K31" s="37"/>
      <c r="L31" s="46"/>
      <c r="M31" s="30"/>
      <c r="N31" s="73">
        <f t="shared" si="2"/>
        <v>18</v>
      </c>
      <c r="O31" s="45"/>
      <c r="P31" s="37"/>
      <c r="Q31" s="37"/>
      <c r="R31" s="37"/>
      <c r="S31" s="38"/>
      <c r="T31" s="71"/>
      <c r="U31" s="71"/>
      <c r="V31" s="72"/>
      <c r="W31" s="37"/>
      <c r="X31" s="46"/>
      <c r="Y31" s="26"/>
    </row>
    <row r="32" ht="15.75" customHeight="1">
      <c r="B32" s="73">
        <f t="shared" si="1"/>
        <v>19</v>
      </c>
      <c r="C32" s="69" t="s">
        <v>48</v>
      </c>
      <c r="D32" s="37"/>
      <c r="E32" s="37"/>
      <c r="F32" s="37"/>
      <c r="G32" s="38"/>
      <c r="H32" s="71"/>
      <c r="I32" s="83">
        <v>6512.0</v>
      </c>
      <c r="J32" s="72" t="str">
        <f>IFERROR(__xludf.DUMMYFUNCTION("iferror(SUM(ArrayFormula(VALUE(SPLIT(FILTER(H32, H32&lt;&gt;""""), ""/"")))) * I32, """")"),"")</f>
        <v/>
      </c>
      <c r="K32" s="37"/>
      <c r="L32" s="46"/>
      <c r="M32" s="30"/>
      <c r="N32" s="73">
        <f t="shared" si="2"/>
        <v>19</v>
      </c>
      <c r="O32" s="45"/>
      <c r="P32" s="37"/>
      <c r="Q32" s="37"/>
      <c r="R32" s="37"/>
      <c r="S32" s="38"/>
      <c r="T32" s="71"/>
      <c r="U32" s="71"/>
      <c r="V32" s="72"/>
      <c r="W32" s="37"/>
      <c r="X32" s="46"/>
      <c r="Y32" s="26"/>
    </row>
    <row r="33" ht="15.75" customHeight="1">
      <c r="B33" s="73">
        <f t="shared" si="1"/>
        <v>20</v>
      </c>
      <c r="C33" s="69" t="s">
        <v>48</v>
      </c>
      <c r="D33" s="37"/>
      <c r="E33" s="37"/>
      <c r="F33" s="37"/>
      <c r="G33" s="38"/>
      <c r="H33" s="71"/>
      <c r="I33" s="83">
        <v>6512.0</v>
      </c>
      <c r="J33" s="72" t="str">
        <f>IFERROR(__xludf.DUMMYFUNCTION("iferror(SUM(ArrayFormula(VALUE(SPLIT(FILTER(H33, H33&lt;&gt;""""), ""/"")))) * I33, """")"),"")</f>
        <v/>
      </c>
      <c r="K33" s="37"/>
      <c r="L33" s="46"/>
      <c r="M33" s="30"/>
      <c r="N33" s="73">
        <f t="shared" si="2"/>
        <v>20</v>
      </c>
      <c r="O33" s="45"/>
      <c r="P33" s="37"/>
      <c r="Q33" s="37"/>
      <c r="R33" s="37"/>
      <c r="S33" s="38"/>
      <c r="T33" s="71"/>
      <c r="U33" s="71"/>
      <c r="V33" s="72"/>
      <c r="W33" s="37"/>
      <c r="X33" s="46"/>
      <c r="Y33" s="26"/>
    </row>
    <row r="34" ht="15.75" customHeight="1">
      <c r="B34" s="73">
        <f t="shared" si="1"/>
        <v>21</v>
      </c>
      <c r="C34" s="69" t="s">
        <v>48</v>
      </c>
      <c r="D34" s="37"/>
      <c r="E34" s="37"/>
      <c r="F34" s="37"/>
      <c r="G34" s="38"/>
      <c r="H34" s="71"/>
      <c r="I34" s="83">
        <v>6512.0</v>
      </c>
      <c r="J34" s="72" t="str">
        <f>IFERROR(__xludf.DUMMYFUNCTION("iferror(SUM(ArrayFormula(VALUE(SPLIT(FILTER(H34, H34&lt;&gt;""""), ""/"")))) * I34, """")"),"")</f>
        <v/>
      </c>
      <c r="K34" s="37"/>
      <c r="L34" s="46"/>
      <c r="M34" s="30"/>
      <c r="N34" s="73">
        <f t="shared" si="2"/>
        <v>21</v>
      </c>
      <c r="O34" s="45"/>
      <c r="P34" s="37"/>
      <c r="Q34" s="37"/>
      <c r="R34" s="37"/>
      <c r="S34" s="38"/>
      <c r="T34" s="71"/>
      <c r="U34" s="71"/>
      <c r="V34" s="72"/>
      <c r="W34" s="37"/>
      <c r="X34" s="46"/>
      <c r="Y34" s="26"/>
    </row>
    <row r="35" ht="15.75" customHeight="1">
      <c r="B35" s="73">
        <f t="shared" si="1"/>
        <v>22</v>
      </c>
      <c r="C35" s="69" t="s">
        <v>48</v>
      </c>
      <c r="D35" s="37"/>
      <c r="E35" s="37"/>
      <c r="F35" s="37"/>
      <c r="G35" s="38"/>
      <c r="H35" s="71"/>
      <c r="I35" s="83">
        <v>6512.0</v>
      </c>
      <c r="J35" s="72" t="str">
        <f>IFERROR(__xludf.DUMMYFUNCTION("iferror(SUM(ArrayFormula(VALUE(SPLIT(FILTER(H35, H35&lt;&gt;""""), ""/"")))) * I35, """")"),"")</f>
        <v/>
      </c>
      <c r="K35" s="37"/>
      <c r="L35" s="46"/>
      <c r="M35" s="30"/>
      <c r="N35" s="73">
        <f t="shared" si="2"/>
        <v>22</v>
      </c>
      <c r="O35" s="45"/>
      <c r="P35" s="37"/>
      <c r="Q35" s="37"/>
      <c r="R35" s="37"/>
      <c r="S35" s="38"/>
      <c r="T35" s="71"/>
      <c r="U35" s="71"/>
      <c r="V35" s="72"/>
      <c r="W35" s="37"/>
      <c r="X35" s="46"/>
      <c r="Y35" s="26"/>
    </row>
    <row r="36" ht="15.75" customHeight="1">
      <c r="B36" s="73">
        <f t="shared" si="1"/>
        <v>23</v>
      </c>
      <c r="C36" s="69" t="s">
        <v>48</v>
      </c>
      <c r="D36" s="37"/>
      <c r="E36" s="37"/>
      <c r="F36" s="37"/>
      <c r="G36" s="38"/>
      <c r="H36" s="71"/>
      <c r="I36" s="83">
        <v>6512.0</v>
      </c>
      <c r="J36" s="72" t="str">
        <f>IFERROR(__xludf.DUMMYFUNCTION("iferror(SUM(ArrayFormula(VALUE(SPLIT(FILTER(H36, H36&lt;&gt;""""), ""/"")))) * I36, """")"),"")</f>
        <v/>
      </c>
      <c r="K36" s="37"/>
      <c r="L36" s="46"/>
      <c r="M36" s="30"/>
      <c r="N36" s="73">
        <f t="shared" si="2"/>
        <v>23</v>
      </c>
      <c r="O36" s="45"/>
      <c r="P36" s="37"/>
      <c r="Q36" s="37"/>
      <c r="R36" s="37"/>
      <c r="S36" s="38"/>
      <c r="T36" s="71"/>
      <c r="U36" s="71"/>
      <c r="V36" s="72"/>
      <c r="W36" s="37"/>
      <c r="X36" s="46"/>
      <c r="Y36" s="26"/>
    </row>
    <row r="37" ht="15.75" customHeight="1">
      <c r="B37" s="73">
        <f t="shared" si="1"/>
        <v>24</v>
      </c>
      <c r="C37" s="69" t="s">
        <v>48</v>
      </c>
      <c r="D37" s="37"/>
      <c r="E37" s="37"/>
      <c r="F37" s="37"/>
      <c r="G37" s="38"/>
      <c r="H37" s="71"/>
      <c r="I37" s="83">
        <v>6512.0</v>
      </c>
      <c r="J37" s="72" t="str">
        <f>IFERROR(__xludf.DUMMYFUNCTION("iferror(SUM(ArrayFormula(VALUE(SPLIT(FILTER(H37, H37&lt;&gt;""""), ""/"")))) * I37, """")"),"")</f>
        <v/>
      </c>
      <c r="K37" s="37"/>
      <c r="L37" s="46"/>
      <c r="M37" s="30"/>
      <c r="N37" s="73">
        <f t="shared" si="2"/>
        <v>24</v>
      </c>
      <c r="O37" s="45"/>
      <c r="P37" s="37"/>
      <c r="Q37" s="37"/>
      <c r="R37" s="37"/>
      <c r="S37" s="38"/>
      <c r="T37" s="71"/>
      <c r="U37" s="71"/>
      <c r="V37" s="72"/>
      <c r="W37" s="37"/>
      <c r="X37" s="46"/>
      <c r="Y37" s="26"/>
    </row>
    <row r="38" ht="15.75" customHeight="1">
      <c r="B38" s="73">
        <f t="shared" si="1"/>
        <v>25</v>
      </c>
      <c r="C38" s="69" t="s">
        <v>48</v>
      </c>
      <c r="D38" s="37"/>
      <c r="E38" s="37"/>
      <c r="F38" s="37"/>
      <c r="G38" s="38"/>
      <c r="H38" s="71"/>
      <c r="I38" s="83">
        <v>6512.0</v>
      </c>
      <c r="J38" s="72" t="str">
        <f>IFERROR(__xludf.DUMMYFUNCTION("iferror(SUM(ArrayFormula(VALUE(SPLIT(FILTER(H38, H38&lt;&gt;""""), ""/"")))) * I38, """")"),"")</f>
        <v/>
      </c>
      <c r="K38" s="37"/>
      <c r="L38" s="46"/>
      <c r="M38" s="30"/>
      <c r="N38" s="73">
        <f t="shared" si="2"/>
        <v>25</v>
      </c>
      <c r="O38" s="45"/>
      <c r="P38" s="37"/>
      <c r="Q38" s="37"/>
      <c r="R38" s="37"/>
      <c r="S38" s="38"/>
      <c r="T38" s="71"/>
      <c r="U38" s="71"/>
      <c r="V38" s="72"/>
      <c r="W38" s="37"/>
      <c r="X38" s="46"/>
      <c r="Y38" s="26"/>
    </row>
    <row r="39" ht="15.75" customHeight="1">
      <c r="B39" s="73">
        <f t="shared" si="1"/>
        <v>26</v>
      </c>
      <c r="C39" s="69" t="s">
        <v>48</v>
      </c>
      <c r="D39" s="37"/>
      <c r="E39" s="37"/>
      <c r="F39" s="37"/>
      <c r="G39" s="38"/>
      <c r="H39" s="83" t="s">
        <v>7</v>
      </c>
      <c r="I39" s="83">
        <v>6512.0</v>
      </c>
      <c r="J39" s="72">
        <f>IFERROR(__xludf.DUMMYFUNCTION("iferror(SUM(ArrayFormula(VALUE(SPLIT(FILTER(H39, H39&lt;&gt;""""), ""/"")))) * I39, """")"),6512.0)</f>
        <v>6512</v>
      </c>
      <c r="K39" s="37"/>
      <c r="L39" s="46"/>
      <c r="M39" s="30"/>
      <c r="N39" s="73">
        <f t="shared" si="2"/>
        <v>26</v>
      </c>
      <c r="O39" s="45"/>
      <c r="P39" s="37"/>
      <c r="Q39" s="37"/>
      <c r="R39" s="37"/>
      <c r="S39" s="38"/>
      <c r="T39" s="71"/>
      <c r="U39" s="71"/>
      <c r="V39" s="72"/>
      <c r="W39" s="37"/>
      <c r="X39" s="46"/>
      <c r="Y39" s="26"/>
    </row>
    <row r="40" ht="15.75" customHeight="1">
      <c r="B40" s="73">
        <f t="shared" si="1"/>
        <v>27</v>
      </c>
      <c r="C40" s="69" t="s">
        <v>48</v>
      </c>
      <c r="D40" s="37"/>
      <c r="E40" s="37"/>
      <c r="F40" s="37"/>
      <c r="G40" s="38"/>
      <c r="H40" s="71"/>
      <c r="I40" s="83">
        <v>6512.0</v>
      </c>
      <c r="J40" s="72" t="str">
        <f>IFERROR(__xludf.DUMMYFUNCTION("iferror(SUM(ArrayFormula(VALUE(SPLIT(FILTER(H40, H40&lt;&gt;""""), ""/"")))) * I40, """")"),"")</f>
        <v/>
      </c>
      <c r="K40" s="37"/>
      <c r="L40" s="46"/>
      <c r="M40" s="30"/>
      <c r="N40" s="73">
        <f t="shared" si="2"/>
        <v>27</v>
      </c>
      <c r="O40" s="45"/>
      <c r="P40" s="37"/>
      <c r="Q40" s="37"/>
      <c r="R40" s="37"/>
      <c r="S40" s="38"/>
      <c r="T40" s="71"/>
      <c r="U40" s="71"/>
      <c r="V40" s="72"/>
      <c r="W40" s="37"/>
      <c r="X40" s="46"/>
      <c r="Y40" s="26"/>
    </row>
    <row r="41" ht="15.75" customHeight="1">
      <c r="B41" s="73">
        <f t="shared" si="1"/>
        <v>28</v>
      </c>
      <c r="C41" s="69" t="s">
        <v>48</v>
      </c>
      <c r="D41" s="37"/>
      <c r="E41" s="37"/>
      <c r="F41" s="37"/>
      <c r="G41" s="38"/>
      <c r="H41" s="71"/>
      <c r="I41" s="83">
        <v>6512.0</v>
      </c>
      <c r="J41" s="72" t="str">
        <f>IFERROR(__xludf.DUMMYFUNCTION("iferror(SUM(ArrayFormula(VALUE(SPLIT(FILTER(H41, H41&lt;&gt;""""), ""/"")))) * I41, """")"),"")</f>
        <v/>
      </c>
      <c r="K41" s="37"/>
      <c r="L41" s="46"/>
      <c r="M41" s="30"/>
      <c r="N41" s="73">
        <f t="shared" si="2"/>
        <v>28</v>
      </c>
      <c r="O41" s="45"/>
      <c r="P41" s="37"/>
      <c r="Q41" s="37"/>
      <c r="R41" s="37"/>
      <c r="S41" s="38"/>
      <c r="T41" s="71"/>
      <c r="U41" s="71"/>
      <c r="V41" s="72"/>
      <c r="W41" s="37"/>
      <c r="X41" s="46"/>
      <c r="Y41" s="26"/>
    </row>
    <row r="42" ht="15.75" customHeight="1">
      <c r="B42" s="73">
        <f t="shared" si="1"/>
        <v>29</v>
      </c>
      <c r="C42" s="69" t="s">
        <v>48</v>
      </c>
      <c r="D42" s="37"/>
      <c r="E42" s="37"/>
      <c r="F42" s="37"/>
      <c r="G42" s="38"/>
      <c r="H42" s="71"/>
      <c r="I42" s="83">
        <v>6512.0</v>
      </c>
      <c r="J42" s="72" t="str">
        <f>IFERROR(__xludf.DUMMYFUNCTION("iferror(SUM(ArrayFormula(VALUE(SPLIT(FILTER(H42, H42&lt;&gt;""""), ""/"")))) * I42, """")"),"")</f>
        <v/>
      </c>
      <c r="K42" s="37"/>
      <c r="L42" s="46"/>
      <c r="M42" s="30"/>
      <c r="N42" s="73">
        <f t="shared" si="2"/>
        <v>29</v>
      </c>
      <c r="O42" s="45"/>
      <c r="P42" s="37"/>
      <c r="Q42" s="37"/>
      <c r="R42" s="37"/>
      <c r="S42" s="38"/>
      <c r="T42" s="71"/>
      <c r="U42" s="71"/>
      <c r="V42" s="72"/>
      <c r="W42" s="37"/>
      <c r="X42" s="46"/>
      <c r="Y42" s="26"/>
    </row>
    <row r="43" ht="15.75" customHeight="1">
      <c r="B43" s="73">
        <f t="shared" si="1"/>
        <v>30</v>
      </c>
      <c r="C43" s="69" t="s">
        <v>48</v>
      </c>
      <c r="D43" s="37"/>
      <c r="E43" s="37"/>
      <c r="F43" s="37"/>
      <c r="G43" s="38"/>
      <c r="H43" s="71"/>
      <c r="I43" s="83">
        <v>6512.0</v>
      </c>
      <c r="J43" s="72" t="str">
        <f>IFERROR(__xludf.DUMMYFUNCTION("iferror(SUM(ArrayFormula(VALUE(SPLIT(FILTER(H43, H43&lt;&gt;""""), ""/"")))) * I43, """")"),"")</f>
        <v/>
      </c>
      <c r="K43" s="37"/>
      <c r="L43" s="46"/>
      <c r="M43" s="30"/>
      <c r="N43" s="73">
        <f t="shared" si="2"/>
        <v>30</v>
      </c>
      <c r="O43" s="45"/>
      <c r="P43" s="37"/>
      <c r="Q43" s="37"/>
      <c r="R43" s="37"/>
      <c r="S43" s="38"/>
      <c r="T43" s="71"/>
      <c r="U43" s="71"/>
      <c r="V43" s="72"/>
      <c r="W43" s="37"/>
      <c r="X43" s="46"/>
      <c r="Y43" s="26"/>
    </row>
    <row r="44" ht="15.75" customHeight="1">
      <c r="B44" s="68">
        <v>31.0</v>
      </c>
      <c r="C44" s="69" t="s">
        <v>48</v>
      </c>
      <c r="D44" s="37"/>
      <c r="E44" s="37"/>
      <c r="F44" s="37"/>
      <c r="G44" s="38"/>
      <c r="H44" s="70">
        <v>45386.0</v>
      </c>
      <c r="I44" s="83">
        <v>6512.0</v>
      </c>
      <c r="J44" s="72">
        <f>IFERROR(__xludf.DUMMYFUNCTION("iferror(SUM(ArrayFormula(VALUE(SPLIT(FILTER(H44, H44&lt;&gt;""""), ""/"")))) * I44, """")"),52096.0)</f>
        <v>52096</v>
      </c>
      <c r="K44" s="37"/>
      <c r="L44" s="46"/>
      <c r="M44" s="30"/>
      <c r="N44" s="68">
        <v>31.0</v>
      </c>
      <c r="O44" s="45"/>
      <c r="P44" s="37"/>
      <c r="Q44" s="37"/>
      <c r="R44" s="37"/>
      <c r="S44" s="38"/>
      <c r="T44" s="71"/>
      <c r="U44" s="71"/>
      <c r="V44" s="72"/>
      <c r="W44" s="37"/>
      <c r="X44" s="46"/>
      <c r="Y44" s="26"/>
    </row>
    <row r="45" ht="13.5" customHeight="1">
      <c r="B45" s="74"/>
      <c r="C45" s="75">
        <f>SUM(J14:L44)</f>
        <v>58608</v>
      </c>
      <c r="L45" s="76"/>
      <c r="M45" s="30"/>
      <c r="N45" s="74"/>
      <c r="O45" s="75">
        <f>SUM(V14:X44)</f>
        <v>0</v>
      </c>
      <c r="X45" s="76"/>
      <c r="Y45" s="26"/>
    </row>
    <row r="46" ht="9.75" customHeight="1">
      <c r="B46" s="77"/>
      <c r="C46" s="78"/>
      <c r="D46" s="79"/>
      <c r="E46" s="79"/>
      <c r="F46" s="79"/>
      <c r="G46" s="79"/>
      <c r="H46" s="79"/>
      <c r="I46" s="79"/>
      <c r="J46" s="79"/>
      <c r="K46" s="79"/>
      <c r="L46" s="80"/>
      <c r="M46" s="30"/>
      <c r="N46" s="77"/>
      <c r="O46" s="78"/>
      <c r="P46" s="79"/>
      <c r="Q46" s="79"/>
      <c r="R46" s="79"/>
      <c r="S46" s="79"/>
      <c r="T46" s="79"/>
      <c r="U46" s="79"/>
      <c r="V46" s="79"/>
      <c r="W46" s="79"/>
      <c r="X46" s="80"/>
      <c r="Y46" s="26"/>
    </row>
    <row r="47" ht="18.0" customHeight="1"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</row>
  </sheetData>
  <mergeCells count="176">
    <mergeCell ref="C8:D8"/>
    <mergeCell ref="E8:G8"/>
    <mergeCell ref="O8:P8"/>
    <mergeCell ref="Q8:S8"/>
    <mergeCell ref="U8:X8"/>
    <mergeCell ref="C6:D6"/>
    <mergeCell ref="B9:D9"/>
    <mergeCell ref="B10:D11"/>
    <mergeCell ref="J10:L11"/>
    <mergeCell ref="N10:P11"/>
    <mergeCell ref="Q10:U11"/>
    <mergeCell ref="V10:X11"/>
    <mergeCell ref="V15:X15"/>
    <mergeCell ref="V16:X16"/>
    <mergeCell ref="N12:X12"/>
    <mergeCell ref="O13:S13"/>
    <mergeCell ref="V13:X13"/>
    <mergeCell ref="O14:S14"/>
    <mergeCell ref="V14:X14"/>
    <mergeCell ref="O15:S15"/>
    <mergeCell ref="O16:S16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43:G43"/>
    <mergeCell ref="C44:G44"/>
    <mergeCell ref="B45:B46"/>
    <mergeCell ref="C36:G36"/>
    <mergeCell ref="C37:G37"/>
    <mergeCell ref="C38:G38"/>
    <mergeCell ref="C39:G39"/>
    <mergeCell ref="C40:G40"/>
    <mergeCell ref="C41:G41"/>
    <mergeCell ref="C42:G42"/>
    <mergeCell ref="V24:X24"/>
    <mergeCell ref="V25:X25"/>
    <mergeCell ref="V26:X26"/>
    <mergeCell ref="V27:X27"/>
    <mergeCell ref="V28:X28"/>
    <mergeCell ref="V29:X29"/>
    <mergeCell ref="V30:X30"/>
    <mergeCell ref="V38:X38"/>
    <mergeCell ref="V39:X39"/>
    <mergeCell ref="V40:X40"/>
    <mergeCell ref="V41:X41"/>
    <mergeCell ref="V42:X42"/>
    <mergeCell ref="V43:X43"/>
    <mergeCell ref="V44:X44"/>
    <mergeCell ref="V31:X31"/>
    <mergeCell ref="V32:X32"/>
    <mergeCell ref="V33:X33"/>
    <mergeCell ref="V34:X34"/>
    <mergeCell ref="V35:X35"/>
    <mergeCell ref="V36:X36"/>
    <mergeCell ref="V37:X37"/>
    <mergeCell ref="N4:P4"/>
    <mergeCell ref="O5:P5"/>
    <mergeCell ref="O6:P6"/>
    <mergeCell ref="Q6:T6"/>
    <mergeCell ref="V6:X6"/>
    <mergeCell ref="B2:L2"/>
    <mergeCell ref="N2:X2"/>
    <mergeCell ref="E3:I3"/>
    <mergeCell ref="Q3:U3"/>
    <mergeCell ref="E4:J4"/>
    <mergeCell ref="Q4:V4"/>
    <mergeCell ref="E5:L5"/>
    <mergeCell ref="Q5:X5"/>
    <mergeCell ref="C7:D7"/>
    <mergeCell ref="E7:L7"/>
    <mergeCell ref="O7:P7"/>
    <mergeCell ref="Q7:X7"/>
    <mergeCell ref="E9:I9"/>
    <mergeCell ref="J9:L9"/>
    <mergeCell ref="N9:P9"/>
    <mergeCell ref="Q9:U9"/>
    <mergeCell ref="V9:X9"/>
    <mergeCell ref="B4:D4"/>
    <mergeCell ref="B5:B8"/>
    <mergeCell ref="C5:D5"/>
    <mergeCell ref="N5:N8"/>
    <mergeCell ref="E6:H6"/>
    <mergeCell ref="J6:L6"/>
    <mergeCell ref="I8:L8"/>
    <mergeCell ref="E10:I11"/>
    <mergeCell ref="B12:L12"/>
    <mergeCell ref="C13:G13"/>
    <mergeCell ref="J13:L13"/>
    <mergeCell ref="C14:G14"/>
    <mergeCell ref="J14:L14"/>
    <mergeCell ref="J15:L15"/>
    <mergeCell ref="V17:X17"/>
    <mergeCell ref="V18:X18"/>
    <mergeCell ref="V19:X19"/>
    <mergeCell ref="V20:X20"/>
    <mergeCell ref="V21:X21"/>
    <mergeCell ref="V22:X22"/>
    <mergeCell ref="V23:X23"/>
    <mergeCell ref="O35:S35"/>
    <mergeCell ref="O36:S36"/>
    <mergeCell ref="O28:S28"/>
    <mergeCell ref="O29:S29"/>
    <mergeCell ref="O30:S30"/>
    <mergeCell ref="O31:S31"/>
    <mergeCell ref="O32:S32"/>
    <mergeCell ref="O33:S33"/>
    <mergeCell ref="O34:S34"/>
    <mergeCell ref="J35:L35"/>
    <mergeCell ref="J36:L36"/>
    <mergeCell ref="J37:L37"/>
    <mergeCell ref="O37:S37"/>
    <mergeCell ref="J38:L38"/>
    <mergeCell ref="O38:S38"/>
    <mergeCell ref="O39:S39"/>
    <mergeCell ref="O44:S44"/>
    <mergeCell ref="O45:X46"/>
    <mergeCell ref="O40:S40"/>
    <mergeCell ref="O41:S41"/>
    <mergeCell ref="J42:L42"/>
    <mergeCell ref="O42:S42"/>
    <mergeCell ref="J43:L43"/>
    <mergeCell ref="O43:S43"/>
    <mergeCell ref="J44:L44"/>
    <mergeCell ref="J17:L17"/>
    <mergeCell ref="J18:L18"/>
    <mergeCell ref="C15:G15"/>
    <mergeCell ref="C16:G16"/>
    <mergeCell ref="J16:L16"/>
    <mergeCell ref="C17:G17"/>
    <mergeCell ref="O17:S17"/>
    <mergeCell ref="C18:G18"/>
    <mergeCell ref="O18:S18"/>
    <mergeCell ref="C19:G19"/>
    <mergeCell ref="J19:L19"/>
    <mergeCell ref="O19:S19"/>
    <mergeCell ref="C20:G20"/>
    <mergeCell ref="J20:L20"/>
    <mergeCell ref="C21:G21"/>
    <mergeCell ref="O22:S22"/>
    <mergeCell ref="J21:L21"/>
    <mergeCell ref="J22:L22"/>
    <mergeCell ref="J23:L23"/>
    <mergeCell ref="J24:L24"/>
    <mergeCell ref="J25:L25"/>
    <mergeCell ref="J26:L26"/>
    <mergeCell ref="J27:L27"/>
    <mergeCell ref="O20:S20"/>
    <mergeCell ref="O21:S21"/>
    <mergeCell ref="O23:S23"/>
    <mergeCell ref="O24:S24"/>
    <mergeCell ref="O25:S25"/>
    <mergeCell ref="O26:S26"/>
    <mergeCell ref="O27:S27"/>
    <mergeCell ref="J28:L28"/>
    <mergeCell ref="J29:L29"/>
    <mergeCell ref="J30:L30"/>
    <mergeCell ref="J31:L31"/>
    <mergeCell ref="J32:L32"/>
    <mergeCell ref="J33:L33"/>
    <mergeCell ref="J34:L34"/>
    <mergeCell ref="J39:L39"/>
    <mergeCell ref="J40:L40"/>
    <mergeCell ref="J41:L41"/>
    <mergeCell ref="C45:L46"/>
    <mergeCell ref="N45:N4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4" width="4.14"/>
    <col customWidth="1" min="5" max="7" width="1.71"/>
    <col customWidth="1" min="8" max="8" width="4.14"/>
    <col customWidth="1" min="9" max="9" width="9.29"/>
    <col customWidth="1" min="10" max="12" width="3.57"/>
    <col customWidth="1" min="13" max="13" width="4.14"/>
    <col customWidth="1" hidden="1" min="14" max="25" width="4.14"/>
  </cols>
  <sheetData>
    <row r="1" ht="19.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ht="22.5" customHeight="1">
      <c r="B2" s="27" t="s">
        <v>29</v>
      </c>
      <c r="C2" s="28"/>
      <c r="D2" s="28"/>
      <c r="E2" s="28"/>
      <c r="F2" s="28"/>
      <c r="G2" s="28"/>
      <c r="H2" s="28"/>
      <c r="I2" s="28"/>
      <c r="J2" s="28"/>
      <c r="K2" s="28"/>
      <c r="L2" s="29"/>
      <c r="M2" s="30"/>
      <c r="N2" s="27" t="s">
        <v>29</v>
      </c>
      <c r="O2" s="28"/>
      <c r="P2" s="28"/>
      <c r="Q2" s="28"/>
      <c r="R2" s="28"/>
      <c r="S2" s="28"/>
      <c r="T2" s="28"/>
      <c r="U2" s="28"/>
      <c r="V2" s="28"/>
      <c r="W2" s="28"/>
      <c r="X2" s="29"/>
      <c r="Y2" s="26"/>
    </row>
    <row r="3" ht="17.25" customHeight="1">
      <c r="B3" s="31"/>
      <c r="C3" s="32"/>
      <c r="D3" s="32"/>
      <c r="E3" s="33" t="s">
        <v>30</v>
      </c>
      <c r="F3" s="34"/>
      <c r="G3" s="34"/>
      <c r="H3" s="34"/>
      <c r="I3" s="34"/>
      <c r="J3" s="32"/>
      <c r="K3" s="32"/>
      <c r="L3" s="35"/>
      <c r="M3" s="30"/>
      <c r="N3" s="31"/>
      <c r="O3" s="32"/>
      <c r="P3" s="32"/>
      <c r="Q3" s="33" t="s">
        <v>30</v>
      </c>
      <c r="R3" s="34"/>
      <c r="S3" s="34"/>
      <c r="T3" s="34"/>
      <c r="U3" s="34"/>
      <c r="V3" s="32"/>
      <c r="W3" s="32"/>
      <c r="X3" s="35"/>
      <c r="Y3" s="26"/>
    </row>
    <row r="4" ht="18.0" customHeight="1">
      <c r="B4" s="36" t="s">
        <v>31</v>
      </c>
      <c r="C4" s="37"/>
      <c r="D4" s="38"/>
      <c r="E4" s="82" t="s">
        <v>3</v>
      </c>
      <c r="F4" s="40"/>
      <c r="G4" s="40"/>
      <c r="H4" s="40"/>
      <c r="I4" s="40"/>
      <c r="J4" s="40"/>
      <c r="K4" s="41" t="s">
        <v>32</v>
      </c>
      <c r="L4" s="42"/>
      <c r="M4" s="30"/>
      <c r="N4" s="36" t="s">
        <v>31</v>
      </c>
      <c r="O4" s="37"/>
      <c r="P4" s="38"/>
      <c r="Q4" s="39"/>
      <c r="R4" s="40"/>
      <c r="S4" s="40"/>
      <c r="T4" s="40"/>
      <c r="U4" s="40"/>
      <c r="V4" s="40"/>
      <c r="W4" s="41" t="s">
        <v>32</v>
      </c>
      <c r="X4" s="42"/>
      <c r="Y4" s="26"/>
    </row>
    <row r="5" ht="19.5" customHeight="1">
      <c r="B5" s="43" t="s">
        <v>33</v>
      </c>
      <c r="C5" s="44" t="s">
        <v>34</v>
      </c>
      <c r="D5" s="38"/>
      <c r="E5" s="45"/>
      <c r="F5" s="37"/>
      <c r="G5" s="37"/>
      <c r="H5" s="37"/>
      <c r="I5" s="37"/>
      <c r="J5" s="37"/>
      <c r="K5" s="37"/>
      <c r="L5" s="46"/>
      <c r="M5" s="30"/>
      <c r="N5" s="43" t="s">
        <v>33</v>
      </c>
      <c r="O5" s="44" t="s">
        <v>34</v>
      </c>
      <c r="P5" s="38"/>
      <c r="Q5" s="45"/>
      <c r="R5" s="37"/>
      <c r="S5" s="37"/>
      <c r="T5" s="37"/>
      <c r="U5" s="37"/>
      <c r="V5" s="37"/>
      <c r="W5" s="37"/>
      <c r="X5" s="46"/>
      <c r="Y5" s="26"/>
    </row>
    <row r="6" ht="19.5" customHeight="1">
      <c r="B6" s="47"/>
      <c r="C6" s="44" t="s">
        <v>35</v>
      </c>
      <c r="D6" s="38"/>
      <c r="E6" s="45"/>
      <c r="F6" s="37"/>
      <c r="G6" s="37"/>
      <c r="H6" s="38"/>
      <c r="I6" s="48" t="s">
        <v>36</v>
      </c>
      <c r="J6" s="45"/>
      <c r="K6" s="37"/>
      <c r="L6" s="46"/>
      <c r="M6" s="30"/>
      <c r="N6" s="47"/>
      <c r="O6" s="44" t="s">
        <v>35</v>
      </c>
      <c r="P6" s="38"/>
      <c r="Q6" s="45"/>
      <c r="R6" s="37"/>
      <c r="S6" s="37"/>
      <c r="T6" s="38"/>
      <c r="U6" s="48" t="s">
        <v>36</v>
      </c>
      <c r="V6" s="45"/>
      <c r="W6" s="37"/>
      <c r="X6" s="46"/>
      <c r="Y6" s="26"/>
    </row>
    <row r="7" ht="21.75" customHeight="1">
      <c r="B7" s="47"/>
      <c r="C7" s="49" t="s">
        <v>37</v>
      </c>
      <c r="D7" s="38"/>
      <c r="E7" s="45"/>
      <c r="F7" s="37"/>
      <c r="G7" s="37"/>
      <c r="H7" s="37"/>
      <c r="I7" s="37"/>
      <c r="J7" s="37"/>
      <c r="K7" s="37"/>
      <c r="L7" s="46"/>
      <c r="M7" s="30"/>
      <c r="N7" s="47"/>
      <c r="O7" s="49" t="s">
        <v>37</v>
      </c>
      <c r="P7" s="38"/>
      <c r="Q7" s="45"/>
      <c r="R7" s="37"/>
      <c r="S7" s="37"/>
      <c r="T7" s="37"/>
      <c r="U7" s="37"/>
      <c r="V7" s="37"/>
      <c r="W7" s="37"/>
      <c r="X7" s="46"/>
      <c r="Y7" s="26"/>
    </row>
    <row r="8" ht="21.0" customHeight="1">
      <c r="B8" s="50"/>
      <c r="C8" s="44" t="s">
        <v>38</v>
      </c>
      <c r="D8" s="38"/>
      <c r="E8" s="51"/>
      <c r="F8" s="34"/>
      <c r="G8" s="52"/>
      <c r="H8" s="53" t="s">
        <v>39</v>
      </c>
      <c r="I8" s="54"/>
      <c r="J8" s="37"/>
      <c r="K8" s="37"/>
      <c r="L8" s="46"/>
      <c r="M8" s="30"/>
      <c r="N8" s="50"/>
      <c r="O8" s="44" t="s">
        <v>38</v>
      </c>
      <c r="P8" s="38"/>
      <c r="Q8" s="51"/>
      <c r="R8" s="34"/>
      <c r="S8" s="52"/>
      <c r="T8" s="53" t="s">
        <v>39</v>
      </c>
      <c r="U8" s="54"/>
      <c r="V8" s="37"/>
      <c r="W8" s="37"/>
      <c r="X8" s="46"/>
      <c r="Y8" s="26"/>
    </row>
    <row r="9" ht="15.75" customHeight="1">
      <c r="B9" s="55" t="s">
        <v>40</v>
      </c>
      <c r="C9" s="37"/>
      <c r="D9" s="38"/>
      <c r="E9" s="44" t="s">
        <v>41</v>
      </c>
      <c r="F9" s="37"/>
      <c r="G9" s="37"/>
      <c r="H9" s="37"/>
      <c r="I9" s="38"/>
      <c r="J9" s="56" t="s">
        <v>42</v>
      </c>
      <c r="K9" s="37"/>
      <c r="L9" s="46"/>
      <c r="M9" s="30"/>
      <c r="N9" s="55" t="s">
        <v>40</v>
      </c>
      <c r="O9" s="37"/>
      <c r="P9" s="38"/>
      <c r="Q9" s="44" t="s">
        <v>41</v>
      </c>
      <c r="R9" s="37"/>
      <c r="S9" s="37"/>
      <c r="T9" s="37"/>
      <c r="U9" s="38"/>
      <c r="V9" s="56" t="s">
        <v>42</v>
      </c>
      <c r="W9" s="37"/>
      <c r="X9" s="46"/>
      <c r="Y9" s="26"/>
    </row>
    <row r="10" ht="12.0" customHeight="1">
      <c r="B10" s="57">
        <f>now()</f>
        <v>45621.96848</v>
      </c>
      <c r="C10" s="34"/>
      <c r="D10" s="52"/>
      <c r="E10" s="58">
        <f>C45</f>
        <v>63000</v>
      </c>
      <c r="F10" s="34"/>
      <c r="G10" s="34"/>
      <c r="H10" s="34"/>
      <c r="I10" s="52"/>
      <c r="J10" s="59"/>
      <c r="K10" s="34"/>
      <c r="L10" s="60"/>
      <c r="M10" s="30"/>
      <c r="N10" s="57">
        <f>now()</f>
        <v>45621.96848</v>
      </c>
      <c r="O10" s="34"/>
      <c r="P10" s="52"/>
      <c r="Q10" s="61">
        <f>SUM(V14:X44)</f>
        <v>0</v>
      </c>
      <c r="R10" s="34"/>
      <c r="S10" s="34"/>
      <c r="T10" s="34"/>
      <c r="U10" s="52"/>
      <c r="V10" s="59"/>
      <c r="W10" s="34"/>
      <c r="X10" s="60"/>
      <c r="Y10" s="26"/>
    </row>
    <row r="11" ht="12.0" customHeight="1">
      <c r="B11" s="62"/>
      <c r="C11" s="40"/>
      <c r="D11" s="63"/>
      <c r="E11" s="64"/>
      <c r="F11" s="40"/>
      <c r="G11" s="40"/>
      <c r="H11" s="40"/>
      <c r="I11" s="63"/>
      <c r="J11" s="40"/>
      <c r="K11" s="40"/>
      <c r="L11" s="65"/>
      <c r="M11" s="30"/>
      <c r="N11" s="62"/>
      <c r="O11" s="40"/>
      <c r="P11" s="63"/>
      <c r="Q11" s="64"/>
      <c r="R11" s="40"/>
      <c r="S11" s="40"/>
      <c r="T11" s="40"/>
      <c r="U11" s="63"/>
      <c r="V11" s="40"/>
      <c r="W11" s="40"/>
      <c r="X11" s="65"/>
      <c r="Y11" s="26"/>
    </row>
    <row r="12" ht="15.75" customHeight="1">
      <c r="B12" s="55" t="s">
        <v>43</v>
      </c>
      <c r="C12" s="37"/>
      <c r="D12" s="37"/>
      <c r="E12" s="37"/>
      <c r="F12" s="37"/>
      <c r="G12" s="37"/>
      <c r="H12" s="37"/>
      <c r="I12" s="37"/>
      <c r="J12" s="37"/>
      <c r="K12" s="37"/>
      <c r="L12" s="46"/>
      <c r="M12" s="30"/>
      <c r="N12" s="55" t="s">
        <v>43</v>
      </c>
      <c r="O12" s="37"/>
      <c r="P12" s="37"/>
      <c r="Q12" s="37"/>
      <c r="R12" s="37"/>
      <c r="S12" s="37"/>
      <c r="T12" s="37"/>
      <c r="U12" s="37"/>
      <c r="V12" s="37"/>
      <c r="W12" s="37"/>
      <c r="X12" s="46"/>
      <c r="Y12" s="26"/>
    </row>
    <row r="13" ht="18.0" customHeight="1">
      <c r="B13" s="66" t="s">
        <v>44</v>
      </c>
      <c r="C13" s="44" t="s">
        <v>45</v>
      </c>
      <c r="D13" s="37"/>
      <c r="E13" s="37"/>
      <c r="F13" s="37"/>
      <c r="G13" s="38"/>
      <c r="H13" s="67" t="s">
        <v>46</v>
      </c>
      <c r="I13" s="67" t="s">
        <v>47</v>
      </c>
      <c r="J13" s="44" t="s">
        <v>41</v>
      </c>
      <c r="K13" s="37"/>
      <c r="L13" s="46"/>
      <c r="M13" s="30"/>
      <c r="N13" s="66" t="s">
        <v>44</v>
      </c>
      <c r="O13" s="44" t="s">
        <v>45</v>
      </c>
      <c r="P13" s="37"/>
      <c r="Q13" s="37"/>
      <c r="R13" s="37"/>
      <c r="S13" s="38"/>
      <c r="T13" s="67" t="s">
        <v>46</v>
      </c>
      <c r="U13" s="67" t="s">
        <v>47</v>
      </c>
      <c r="V13" s="44" t="s">
        <v>41</v>
      </c>
      <c r="W13" s="37"/>
      <c r="X13" s="46"/>
      <c r="Y13" s="26"/>
    </row>
    <row r="14" ht="15.75" customHeight="1">
      <c r="B14" s="68">
        <v>1.0</v>
      </c>
      <c r="C14" s="69" t="s">
        <v>48</v>
      </c>
      <c r="D14" s="37"/>
      <c r="E14" s="37"/>
      <c r="F14" s="37"/>
      <c r="G14" s="38"/>
      <c r="H14" s="70"/>
      <c r="I14" s="83">
        <v>7000.0</v>
      </c>
      <c r="J14" s="72" t="str">
        <f>IFERROR(__xludf.DUMMYFUNCTION("iferror(SUM(ArrayFormula(VALUE(SPLIT(FILTER(H14, H14&lt;&gt;""""), ""/"")))) * I14, """")"),"")</f>
        <v/>
      </c>
      <c r="K14" s="37"/>
      <c r="L14" s="46"/>
      <c r="M14" s="30"/>
      <c r="N14" s="68">
        <v>1.0</v>
      </c>
      <c r="O14" s="45"/>
      <c r="P14" s="37"/>
      <c r="Q14" s="37"/>
      <c r="R14" s="37"/>
      <c r="S14" s="38"/>
      <c r="T14" s="71"/>
      <c r="U14" s="71"/>
      <c r="V14" s="72"/>
      <c r="W14" s="37"/>
      <c r="X14" s="46"/>
      <c r="Y14" s="26"/>
    </row>
    <row r="15" ht="15.75" customHeight="1">
      <c r="B15" s="73">
        <f t="shared" ref="B15:B43" si="1">1+B14</f>
        <v>2</v>
      </c>
      <c r="C15" s="69" t="s">
        <v>48</v>
      </c>
      <c r="D15" s="37"/>
      <c r="E15" s="37"/>
      <c r="F15" s="37"/>
      <c r="G15" s="38"/>
      <c r="H15" s="71"/>
      <c r="I15" s="83">
        <v>7000.0</v>
      </c>
      <c r="J15" s="72" t="str">
        <f>IFERROR(__xludf.DUMMYFUNCTION("iferror(SUM(ArrayFormula(VALUE(SPLIT(FILTER(H15, H15&lt;&gt;""""), ""/"")))) * I15, """")"),"")</f>
        <v/>
      </c>
      <c r="K15" s="37"/>
      <c r="L15" s="46"/>
      <c r="M15" s="30"/>
      <c r="N15" s="73">
        <f t="shared" ref="N15:N43" si="2">1+N14</f>
        <v>2</v>
      </c>
      <c r="O15" s="45"/>
      <c r="P15" s="37"/>
      <c r="Q15" s="37"/>
      <c r="R15" s="37"/>
      <c r="S15" s="38"/>
      <c r="T15" s="71"/>
      <c r="U15" s="71"/>
      <c r="V15" s="72"/>
      <c r="W15" s="37"/>
      <c r="X15" s="46"/>
      <c r="Y15" s="26"/>
    </row>
    <row r="16" ht="15.75" customHeight="1">
      <c r="B16" s="73">
        <f t="shared" si="1"/>
        <v>3</v>
      </c>
      <c r="C16" s="69" t="s">
        <v>48</v>
      </c>
      <c r="D16" s="37"/>
      <c r="E16" s="37"/>
      <c r="F16" s="37"/>
      <c r="G16" s="38"/>
      <c r="H16" s="71"/>
      <c r="I16" s="83">
        <v>7000.0</v>
      </c>
      <c r="J16" s="72" t="str">
        <f>IFERROR(__xludf.DUMMYFUNCTION("iferror(SUM(ArrayFormula(VALUE(SPLIT(FILTER(H16, H16&lt;&gt;""""), ""/"")))) * I16, """")"),"")</f>
        <v/>
      </c>
      <c r="K16" s="37"/>
      <c r="L16" s="46"/>
      <c r="M16" s="30"/>
      <c r="N16" s="73">
        <f t="shared" si="2"/>
        <v>3</v>
      </c>
      <c r="O16" s="45"/>
      <c r="P16" s="37"/>
      <c r="Q16" s="37"/>
      <c r="R16" s="37"/>
      <c r="S16" s="38"/>
      <c r="T16" s="71"/>
      <c r="U16" s="71"/>
      <c r="V16" s="72"/>
      <c r="W16" s="37"/>
      <c r="X16" s="46"/>
      <c r="Y16" s="26"/>
    </row>
    <row r="17" ht="15.75" customHeight="1">
      <c r="B17" s="73">
        <f t="shared" si="1"/>
        <v>4</v>
      </c>
      <c r="C17" s="69" t="s">
        <v>48</v>
      </c>
      <c r="D17" s="37"/>
      <c r="E17" s="37"/>
      <c r="F17" s="37"/>
      <c r="G17" s="38"/>
      <c r="H17" s="71"/>
      <c r="I17" s="83">
        <v>7000.0</v>
      </c>
      <c r="J17" s="72" t="str">
        <f>IFERROR(__xludf.DUMMYFUNCTION("iferror(SUM(ArrayFormula(VALUE(SPLIT(FILTER(H17, H17&lt;&gt;""""), ""/"")))) * I17, """")"),"")</f>
        <v/>
      </c>
      <c r="K17" s="37"/>
      <c r="L17" s="46"/>
      <c r="M17" s="30"/>
      <c r="N17" s="73">
        <f t="shared" si="2"/>
        <v>4</v>
      </c>
      <c r="O17" s="45"/>
      <c r="P17" s="37"/>
      <c r="Q17" s="37"/>
      <c r="R17" s="37"/>
      <c r="S17" s="38"/>
      <c r="T17" s="71"/>
      <c r="U17" s="71"/>
      <c r="V17" s="72"/>
      <c r="W17" s="37"/>
      <c r="X17" s="46"/>
      <c r="Y17" s="26"/>
    </row>
    <row r="18" ht="15.75" customHeight="1">
      <c r="B18" s="73">
        <f t="shared" si="1"/>
        <v>5</v>
      </c>
      <c r="C18" s="69" t="s">
        <v>48</v>
      </c>
      <c r="D18" s="37"/>
      <c r="E18" s="37"/>
      <c r="F18" s="37"/>
      <c r="G18" s="38"/>
      <c r="H18" s="71"/>
      <c r="I18" s="83">
        <v>7000.0</v>
      </c>
      <c r="J18" s="72" t="str">
        <f>IFERROR(__xludf.DUMMYFUNCTION("iferror(SUM(ArrayFormula(VALUE(SPLIT(FILTER(H18, H18&lt;&gt;""""), ""/"")))) * I18, """")"),"")</f>
        <v/>
      </c>
      <c r="K18" s="37"/>
      <c r="L18" s="46"/>
      <c r="M18" s="30"/>
      <c r="N18" s="73">
        <f t="shared" si="2"/>
        <v>5</v>
      </c>
      <c r="O18" s="45"/>
      <c r="P18" s="37"/>
      <c r="Q18" s="37"/>
      <c r="R18" s="37"/>
      <c r="S18" s="38"/>
      <c r="T18" s="71"/>
      <c r="U18" s="71"/>
      <c r="V18" s="72"/>
      <c r="W18" s="37"/>
      <c r="X18" s="46"/>
      <c r="Y18" s="26"/>
    </row>
    <row r="19" ht="15.75" customHeight="1">
      <c r="B19" s="73">
        <f t="shared" si="1"/>
        <v>6</v>
      </c>
      <c r="C19" s="69" t="s">
        <v>48</v>
      </c>
      <c r="D19" s="37"/>
      <c r="E19" s="37"/>
      <c r="F19" s="37"/>
      <c r="G19" s="38"/>
      <c r="H19" s="70">
        <v>45292.0</v>
      </c>
      <c r="I19" s="83">
        <v>7000.0</v>
      </c>
      <c r="J19" s="72">
        <f>IFERROR(__xludf.DUMMYFUNCTION("iferror(SUM(ArrayFormula(VALUE(SPLIT(FILTER(H19, H19&lt;&gt;""""), ""/"")))) * I19, """")"),14000.0)</f>
        <v>14000</v>
      </c>
      <c r="K19" s="37"/>
      <c r="L19" s="46"/>
      <c r="M19" s="30"/>
      <c r="N19" s="73">
        <f t="shared" si="2"/>
        <v>6</v>
      </c>
      <c r="O19" s="45"/>
      <c r="P19" s="37"/>
      <c r="Q19" s="37"/>
      <c r="R19" s="37"/>
      <c r="S19" s="38"/>
      <c r="T19" s="71"/>
      <c r="U19" s="71"/>
      <c r="V19" s="72"/>
      <c r="W19" s="37"/>
      <c r="X19" s="46"/>
      <c r="Y19" s="26"/>
    </row>
    <row r="20" ht="15.75" customHeight="1">
      <c r="B20" s="73">
        <f t="shared" si="1"/>
        <v>7</v>
      </c>
      <c r="C20" s="69" t="s">
        <v>48</v>
      </c>
      <c r="D20" s="37"/>
      <c r="E20" s="37"/>
      <c r="F20" s="37"/>
      <c r="G20" s="38"/>
      <c r="H20" s="71"/>
      <c r="I20" s="83">
        <v>7000.0</v>
      </c>
      <c r="J20" s="72" t="str">
        <f>IFERROR(__xludf.DUMMYFUNCTION("iferror(SUM(ArrayFormula(VALUE(SPLIT(FILTER(H20, H20&lt;&gt;""""), ""/"")))) * I20, """")"),"")</f>
        <v/>
      </c>
      <c r="K20" s="37"/>
      <c r="L20" s="46"/>
      <c r="M20" s="30"/>
      <c r="N20" s="73">
        <f t="shared" si="2"/>
        <v>7</v>
      </c>
      <c r="O20" s="45"/>
      <c r="P20" s="37"/>
      <c r="Q20" s="37"/>
      <c r="R20" s="37"/>
      <c r="S20" s="38"/>
      <c r="T20" s="71"/>
      <c r="U20" s="71"/>
      <c r="V20" s="72"/>
      <c r="W20" s="37"/>
      <c r="X20" s="46"/>
      <c r="Y20" s="26"/>
    </row>
    <row r="21" ht="15.75" customHeight="1">
      <c r="B21" s="73">
        <f t="shared" si="1"/>
        <v>8</v>
      </c>
      <c r="C21" s="69" t="s">
        <v>48</v>
      </c>
      <c r="D21" s="37"/>
      <c r="E21" s="37"/>
      <c r="F21" s="37"/>
      <c r="G21" s="38"/>
      <c r="H21" s="71"/>
      <c r="I21" s="83">
        <v>7000.0</v>
      </c>
      <c r="J21" s="72" t="str">
        <f>IFERROR(__xludf.DUMMYFUNCTION("iferror(SUM(ArrayFormula(VALUE(SPLIT(FILTER(H21, H21&lt;&gt;""""), ""/"")))) * I21, """")"),"")</f>
        <v/>
      </c>
      <c r="K21" s="37"/>
      <c r="L21" s="46"/>
      <c r="M21" s="30"/>
      <c r="N21" s="73">
        <f t="shared" si="2"/>
        <v>8</v>
      </c>
      <c r="O21" s="45"/>
      <c r="P21" s="37"/>
      <c r="Q21" s="37"/>
      <c r="R21" s="37"/>
      <c r="S21" s="38"/>
      <c r="T21" s="71"/>
      <c r="U21" s="71"/>
      <c r="V21" s="72"/>
      <c r="W21" s="37"/>
      <c r="X21" s="46"/>
      <c r="Y21" s="26"/>
    </row>
    <row r="22" ht="15.75" customHeight="1">
      <c r="B22" s="73">
        <f t="shared" si="1"/>
        <v>9</v>
      </c>
      <c r="C22" s="69" t="s">
        <v>48</v>
      </c>
      <c r="D22" s="37"/>
      <c r="E22" s="37"/>
      <c r="F22" s="37"/>
      <c r="G22" s="38"/>
      <c r="H22" s="71"/>
      <c r="I22" s="83">
        <v>7000.0</v>
      </c>
      <c r="J22" s="72" t="str">
        <f>IFERROR(__xludf.DUMMYFUNCTION("iferror(SUM(ArrayFormula(VALUE(SPLIT(FILTER(H22, H22&lt;&gt;""""), ""/"")))) * I22, """")"),"")</f>
        <v/>
      </c>
      <c r="K22" s="37"/>
      <c r="L22" s="46"/>
      <c r="M22" s="30"/>
      <c r="N22" s="73">
        <f t="shared" si="2"/>
        <v>9</v>
      </c>
      <c r="O22" s="45"/>
      <c r="P22" s="37"/>
      <c r="Q22" s="37"/>
      <c r="R22" s="37"/>
      <c r="S22" s="38"/>
      <c r="T22" s="71"/>
      <c r="U22" s="71"/>
      <c r="V22" s="72"/>
      <c r="W22" s="37"/>
      <c r="X22" s="46"/>
      <c r="Y22" s="26"/>
    </row>
    <row r="23" ht="15.75" customHeight="1">
      <c r="B23" s="73">
        <f t="shared" si="1"/>
        <v>10</v>
      </c>
      <c r="C23" s="69" t="s">
        <v>48</v>
      </c>
      <c r="D23" s="37"/>
      <c r="E23" s="37"/>
      <c r="F23" s="37"/>
      <c r="G23" s="38"/>
      <c r="H23" s="71"/>
      <c r="I23" s="83">
        <v>7000.0</v>
      </c>
      <c r="J23" s="72" t="str">
        <f>IFERROR(__xludf.DUMMYFUNCTION("iferror(SUM(ArrayFormula(VALUE(SPLIT(FILTER(H23, H23&lt;&gt;""""), ""/"")))) * I23, """")"),"")</f>
        <v/>
      </c>
      <c r="K23" s="37"/>
      <c r="L23" s="46"/>
      <c r="M23" s="30"/>
      <c r="N23" s="73">
        <f t="shared" si="2"/>
        <v>10</v>
      </c>
      <c r="O23" s="45"/>
      <c r="P23" s="37"/>
      <c r="Q23" s="37"/>
      <c r="R23" s="37"/>
      <c r="S23" s="38"/>
      <c r="T23" s="71"/>
      <c r="U23" s="71"/>
      <c r="V23" s="72"/>
      <c r="W23" s="37"/>
      <c r="X23" s="46"/>
      <c r="Y23" s="26"/>
    </row>
    <row r="24" ht="15.75" customHeight="1">
      <c r="B24" s="73">
        <f t="shared" si="1"/>
        <v>11</v>
      </c>
      <c r="C24" s="69" t="s">
        <v>48</v>
      </c>
      <c r="D24" s="37"/>
      <c r="E24" s="37"/>
      <c r="F24" s="37"/>
      <c r="G24" s="38"/>
      <c r="H24" s="71"/>
      <c r="I24" s="83">
        <v>7000.0</v>
      </c>
      <c r="J24" s="72" t="str">
        <f>IFERROR(__xludf.DUMMYFUNCTION("iferror(SUM(ArrayFormula(VALUE(SPLIT(FILTER(H24, H24&lt;&gt;""""), ""/"")))) * I24, """")"),"")</f>
        <v/>
      </c>
      <c r="K24" s="37"/>
      <c r="L24" s="46"/>
      <c r="M24" s="30"/>
      <c r="N24" s="73">
        <f t="shared" si="2"/>
        <v>11</v>
      </c>
      <c r="O24" s="45"/>
      <c r="P24" s="37"/>
      <c r="Q24" s="37"/>
      <c r="R24" s="37"/>
      <c r="S24" s="38"/>
      <c r="T24" s="71"/>
      <c r="U24" s="71"/>
      <c r="V24" s="72"/>
      <c r="W24" s="37"/>
      <c r="X24" s="46"/>
      <c r="Y24" s="26"/>
    </row>
    <row r="25" ht="15.75" customHeight="1">
      <c r="B25" s="73">
        <f t="shared" si="1"/>
        <v>12</v>
      </c>
      <c r="C25" s="69" t="s">
        <v>48</v>
      </c>
      <c r="D25" s="37"/>
      <c r="E25" s="37"/>
      <c r="F25" s="37"/>
      <c r="G25" s="38"/>
      <c r="H25" s="71"/>
      <c r="I25" s="83">
        <v>7000.0</v>
      </c>
      <c r="J25" s="72" t="str">
        <f>IFERROR(__xludf.DUMMYFUNCTION("iferror(SUM(ArrayFormula(VALUE(SPLIT(FILTER(H25, H25&lt;&gt;""""), ""/"")))) * I25, """")"),"")</f>
        <v/>
      </c>
      <c r="K25" s="37"/>
      <c r="L25" s="46"/>
      <c r="M25" s="30"/>
      <c r="N25" s="73">
        <f t="shared" si="2"/>
        <v>12</v>
      </c>
      <c r="O25" s="45"/>
      <c r="P25" s="37"/>
      <c r="Q25" s="37"/>
      <c r="R25" s="37"/>
      <c r="S25" s="38"/>
      <c r="T25" s="71"/>
      <c r="U25" s="71"/>
      <c r="V25" s="72"/>
      <c r="W25" s="37"/>
      <c r="X25" s="46"/>
      <c r="Y25" s="26"/>
    </row>
    <row r="26" ht="15.75" customHeight="1">
      <c r="B26" s="73">
        <f t="shared" si="1"/>
        <v>13</v>
      </c>
      <c r="C26" s="69" t="s">
        <v>48</v>
      </c>
      <c r="D26" s="37"/>
      <c r="E26" s="37"/>
      <c r="F26" s="37"/>
      <c r="G26" s="38"/>
      <c r="H26" s="71"/>
      <c r="I26" s="83">
        <v>7000.0</v>
      </c>
      <c r="J26" s="72" t="str">
        <f>IFERROR(__xludf.DUMMYFUNCTION("iferror(SUM(ArrayFormula(VALUE(SPLIT(FILTER(H26, H26&lt;&gt;""""), ""/"")))) * I26, """")"),"")</f>
        <v/>
      </c>
      <c r="K26" s="37"/>
      <c r="L26" s="46"/>
      <c r="M26" s="30"/>
      <c r="N26" s="73">
        <f t="shared" si="2"/>
        <v>13</v>
      </c>
      <c r="O26" s="45"/>
      <c r="P26" s="37"/>
      <c r="Q26" s="37"/>
      <c r="R26" s="37"/>
      <c r="S26" s="38"/>
      <c r="T26" s="71"/>
      <c r="U26" s="71"/>
      <c r="V26" s="72"/>
      <c r="W26" s="37"/>
      <c r="X26" s="46"/>
      <c r="Y26" s="26"/>
    </row>
    <row r="27" ht="15.75" customHeight="1">
      <c r="B27" s="73">
        <f t="shared" si="1"/>
        <v>14</v>
      </c>
      <c r="C27" s="69" t="s">
        <v>48</v>
      </c>
      <c r="D27" s="37"/>
      <c r="E27" s="37"/>
      <c r="F27" s="37"/>
      <c r="G27" s="38"/>
      <c r="H27" s="71"/>
      <c r="I27" s="83">
        <v>7000.0</v>
      </c>
      <c r="J27" s="72" t="str">
        <f>IFERROR(__xludf.DUMMYFUNCTION("iferror(SUM(ArrayFormula(VALUE(SPLIT(FILTER(H27, H27&lt;&gt;""""), ""/"")))) * I27, """")"),"")</f>
        <v/>
      </c>
      <c r="K27" s="37"/>
      <c r="L27" s="46"/>
      <c r="M27" s="30"/>
      <c r="N27" s="73">
        <f t="shared" si="2"/>
        <v>14</v>
      </c>
      <c r="O27" s="45"/>
      <c r="P27" s="37"/>
      <c r="Q27" s="37"/>
      <c r="R27" s="37"/>
      <c r="S27" s="38"/>
      <c r="T27" s="71"/>
      <c r="U27" s="71"/>
      <c r="V27" s="72"/>
      <c r="W27" s="37"/>
      <c r="X27" s="46"/>
      <c r="Y27" s="26"/>
    </row>
    <row r="28" ht="15.75" customHeight="1">
      <c r="B28" s="73">
        <f t="shared" si="1"/>
        <v>15</v>
      </c>
      <c r="C28" s="69" t="s">
        <v>48</v>
      </c>
      <c r="D28" s="37"/>
      <c r="E28" s="37"/>
      <c r="F28" s="37"/>
      <c r="G28" s="38"/>
      <c r="H28" s="71"/>
      <c r="I28" s="83">
        <v>7000.0</v>
      </c>
      <c r="J28" s="72" t="str">
        <f>IFERROR(__xludf.DUMMYFUNCTION("iferror(SUM(ArrayFormula(VALUE(SPLIT(FILTER(H28, H28&lt;&gt;""""), ""/"")))) * I28, """")"),"")</f>
        <v/>
      </c>
      <c r="K28" s="37"/>
      <c r="L28" s="46"/>
      <c r="M28" s="30"/>
      <c r="N28" s="73">
        <f t="shared" si="2"/>
        <v>15</v>
      </c>
      <c r="O28" s="45"/>
      <c r="P28" s="37"/>
      <c r="Q28" s="37"/>
      <c r="R28" s="37"/>
      <c r="S28" s="38"/>
      <c r="T28" s="71"/>
      <c r="U28" s="71"/>
      <c r="V28" s="72"/>
      <c r="W28" s="37"/>
      <c r="X28" s="46"/>
      <c r="Y28" s="26"/>
    </row>
    <row r="29" ht="15.75" customHeight="1">
      <c r="B29" s="73">
        <f t="shared" si="1"/>
        <v>16</v>
      </c>
      <c r="C29" s="69" t="s">
        <v>48</v>
      </c>
      <c r="D29" s="37"/>
      <c r="E29" s="37"/>
      <c r="F29" s="37"/>
      <c r="G29" s="38"/>
      <c r="H29" s="71"/>
      <c r="I29" s="83">
        <v>7000.0</v>
      </c>
      <c r="J29" s="72" t="str">
        <f>IFERROR(__xludf.DUMMYFUNCTION("iferror(SUM(ArrayFormula(VALUE(SPLIT(FILTER(H29, H29&lt;&gt;""""), ""/"")))) * I29, """")"),"")</f>
        <v/>
      </c>
      <c r="K29" s="37"/>
      <c r="L29" s="46"/>
      <c r="M29" s="30"/>
      <c r="N29" s="73">
        <f t="shared" si="2"/>
        <v>16</v>
      </c>
      <c r="O29" s="45"/>
      <c r="P29" s="37"/>
      <c r="Q29" s="37"/>
      <c r="R29" s="37"/>
      <c r="S29" s="38"/>
      <c r="T29" s="71"/>
      <c r="U29" s="71"/>
      <c r="V29" s="72"/>
      <c r="W29" s="37"/>
      <c r="X29" s="46"/>
      <c r="Y29" s="26"/>
    </row>
    <row r="30" ht="15.75" customHeight="1">
      <c r="B30" s="73">
        <f t="shared" si="1"/>
        <v>17</v>
      </c>
      <c r="C30" s="69" t="s">
        <v>48</v>
      </c>
      <c r="D30" s="37"/>
      <c r="E30" s="37"/>
      <c r="F30" s="37"/>
      <c r="G30" s="38"/>
      <c r="H30" s="71"/>
      <c r="I30" s="83">
        <v>7000.0</v>
      </c>
      <c r="J30" s="72" t="str">
        <f>IFERROR(__xludf.DUMMYFUNCTION("iferror(SUM(ArrayFormula(VALUE(SPLIT(FILTER(H30, H30&lt;&gt;""""), ""/"")))) * I30, """")"),"")</f>
        <v/>
      </c>
      <c r="K30" s="37"/>
      <c r="L30" s="46"/>
      <c r="M30" s="30"/>
      <c r="N30" s="73">
        <f t="shared" si="2"/>
        <v>17</v>
      </c>
      <c r="O30" s="45"/>
      <c r="P30" s="37"/>
      <c r="Q30" s="37"/>
      <c r="R30" s="37"/>
      <c r="S30" s="38"/>
      <c r="T30" s="71"/>
      <c r="U30" s="71"/>
      <c r="V30" s="72"/>
      <c r="W30" s="37"/>
      <c r="X30" s="46"/>
      <c r="Y30" s="26"/>
    </row>
    <row r="31" ht="15.75" customHeight="1">
      <c r="B31" s="73">
        <f t="shared" si="1"/>
        <v>18</v>
      </c>
      <c r="C31" s="69" t="s">
        <v>48</v>
      </c>
      <c r="D31" s="37"/>
      <c r="E31" s="37"/>
      <c r="F31" s="37"/>
      <c r="G31" s="38"/>
      <c r="H31" s="71"/>
      <c r="I31" s="83">
        <v>7000.0</v>
      </c>
      <c r="J31" s="72" t="str">
        <f>IFERROR(__xludf.DUMMYFUNCTION("iferror(SUM(ArrayFormula(VALUE(SPLIT(FILTER(H31, H31&lt;&gt;""""), ""/"")))) * I31, """")"),"")</f>
        <v/>
      </c>
      <c r="K31" s="37"/>
      <c r="L31" s="46"/>
      <c r="M31" s="30"/>
      <c r="N31" s="73">
        <f t="shared" si="2"/>
        <v>18</v>
      </c>
      <c r="O31" s="45"/>
      <c r="P31" s="37"/>
      <c r="Q31" s="37"/>
      <c r="R31" s="37"/>
      <c r="S31" s="38"/>
      <c r="T31" s="71"/>
      <c r="U31" s="71"/>
      <c r="V31" s="72"/>
      <c r="W31" s="37"/>
      <c r="X31" s="46"/>
      <c r="Y31" s="26"/>
    </row>
    <row r="32" ht="15.75" customHeight="1">
      <c r="B32" s="73">
        <f t="shared" si="1"/>
        <v>19</v>
      </c>
      <c r="C32" s="69" t="s">
        <v>48</v>
      </c>
      <c r="D32" s="37"/>
      <c r="E32" s="37"/>
      <c r="F32" s="37"/>
      <c r="G32" s="38"/>
      <c r="H32" s="71"/>
      <c r="I32" s="83">
        <v>7000.0</v>
      </c>
      <c r="J32" s="72" t="str">
        <f>IFERROR(__xludf.DUMMYFUNCTION("iferror(SUM(ArrayFormula(VALUE(SPLIT(FILTER(H32, H32&lt;&gt;""""), ""/"")))) * I32, """")"),"")</f>
        <v/>
      </c>
      <c r="K32" s="37"/>
      <c r="L32" s="46"/>
      <c r="M32" s="30"/>
      <c r="N32" s="73">
        <f t="shared" si="2"/>
        <v>19</v>
      </c>
      <c r="O32" s="45"/>
      <c r="P32" s="37"/>
      <c r="Q32" s="37"/>
      <c r="R32" s="37"/>
      <c r="S32" s="38"/>
      <c r="T32" s="71"/>
      <c r="U32" s="71"/>
      <c r="V32" s="72"/>
      <c r="W32" s="37"/>
      <c r="X32" s="46"/>
      <c r="Y32" s="26"/>
    </row>
    <row r="33" ht="15.75" customHeight="1">
      <c r="B33" s="73">
        <f t="shared" si="1"/>
        <v>20</v>
      </c>
      <c r="C33" s="69" t="s">
        <v>48</v>
      </c>
      <c r="D33" s="37"/>
      <c r="E33" s="37"/>
      <c r="F33" s="37"/>
      <c r="G33" s="38"/>
      <c r="H33" s="71"/>
      <c r="I33" s="83">
        <v>7000.0</v>
      </c>
      <c r="J33" s="72" t="str">
        <f>IFERROR(__xludf.DUMMYFUNCTION("iferror(SUM(ArrayFormula(VALUE(SPLIT(FILTER(H33, H33&lt;&gt;""""), ""/"")))) * I33, """")"),"")</f>
        <v/>
      </c>
      <c r="K33" s="37"/>
      <c r="L33" s="46"/>
      <c r="M33" s="30"/>
      <c r="N33" s="73">
        <f t="shared" si="2"/>
        <v>20</v>
      </c>
      <c r="O33" s="45"/>
      <c r="P33" s="37"/>
      <c r="Q33" s="37"/>
      <c r="R33" s="37"/>
      <c r="S33" s="38"/>
      <c r="T33" s="71"/>
      <c r="U33" s="71"/>
      <c r="V33" s="72"/>
      <c r="W33" s="37"/>
      <c r="X33" s="46"/>
      <c r="Y33" s="26"/>
    </row>
    <row r="34" ht="15.75" customHeight="1">
      <c r="B34" s="73">
        <f t="shared" si="1"/>
        <v>21</v>
      </c>
      <c r="C34" s="69" t="s">
        <v>48</v>
      </c>
      <c r="D34" s="37"/>
      <c r="E34" s="37"/>
      <c r="F34" s="37"/>
      <c r="G34" s="38"/>
      <c r="H34" s="71"/>
      <c r="I34" s="83">
        <v>7000.0</v>
      </c>
      <c r="J34" s="72" t="str">
        <f>IFERROR(__xludf.DUMMYFUNCTION("iferror(SUM(ArrayFormula(VALUE(SPLIT(FILTER(H34, H34&lt;&gt;""""), ""/"")))) * I34, """")"),"")</f>
        <v/>
      </c>
      <c r="K34" s="37"/>
      <c r="L34" s="46"/>
      <c r="M34" s="30"/>
      <c r="N34" s="73">
        <f t="shared" si="2"/>
        <v>21</v>
      </c>
      <c r="O34" s="45"/>
      <c r="P34" s="37"/>
      <c r="Q34" s="37"/>
      <c r="R34" s="37"/>
      <c r="S34" s="38"/>
      <c r="T34" s="71"/>
      <c r="U34" s="71"/>
      <c r="V34" s="72"/>
      <c r="W34" s="37"/>
      <c r="X34" s="46"/>
      <c r="Y34" s="26"/>
    </row>
    <row r="35" ht="15.75" customHeight="1">
      <c r="B35" s="73">
        <f t="shared" si="1"/>
        <v>22</v>
      </c>
      <c r="C35" s="69" t="s">
        <v>48</v>
      </c>
      <c r="D35" s="37"/>
      <c r="E35" s="37"/>
      <c r="F35" s="37"/>
      <c r="G35" s="38"/>
      <c r="H35" s="71"/>
      <c r="I35" s="83">
        <v>7000.0</v>
      </c>
      <c r="J35" s="72" t="str">
        <f>IFERROR(__xludf.DUMMYFUNCTION("iferror(SUM(ArrayFormula(VALUE(SPLIT(FILTER(H35, H35&lt;&gt;""""), ""/"")))) * I35, """")"),"")</f>
        <v/>
      </c>
      <c r="K35" s="37"/>
      <c r="L35" s="46"/>
      <c r="M35" s="30"/>
      <c r="N35" s="73">
        <f t="shared" si="2"/>
        <v>22</v>
      </c>
      <c r="O35" s="45"/>
      <c r="P35" s="37"/>
      <c r="Q35" s="37"/>
      <c r="R35" s="37"/>
      <c r="S35" s="38"/>
      <c r="T35" s="71"/>
      <c r="U35" s="71"/>
      <c r="V35" s="72"/>
      <c r="W35" s="37"/>
      <c r="X35" s="46"/>
      <c r="Y35" s="26"/>
    </row>
    <row r="36" ht="15.75" customHeight="1">
      <c r="B36" s="73">
        <f t="shared" si="1"/>
        <v>23</v>
      </c>
      <c r="C36" s="69" t="s">
        <v>48</v>
      </c>
      <c r="D36" s="37"/>
      <c r="E36" s="37"/>
      <c r="F36" s="37"/>
      <c r="G36" s="38"/>
      <c r="H36" s="83" t="s">
        <v>8</v>
      </c>
      <c r="I36" s="83">
        <v>7000.0</v>
      </c>
      <c r="J36" s="72">
        <f>IFERROR(__xludf.DUMMYFUNCTION("iferror(SUM(ArrayFormula(VALUE(SPLIT(FILTER(H36, H36&lt;&gt;""""), ""/"")))) * I36, """")"),7000.0)</f>
        <v>7000</v>
      </c>
      <c r="K36" s="37"/>
      <c r="L36" s="46"/>
      <c r="M36" s="30"/>
      <c r="N36" s="73">
        <f t="shared" si="2"/>
        <v>23</v>
      </c>
      <c r="O36" s="45"/>
      <c r="P36" s="37"/>
      <c r="Q36" s="37"/>
      <c r="R36" s="37"/>
      <c r="S36" s="38"/>
      <c r="T36" s="71"/>
      <c r="U36" s="71"/>
      <c r="V36" s="72"/>
      <c r="W36" s="37"/>
      <c r="X36" s="46"/>
      <c r="Y36" s="26"/>
    </row>
    <row r="37" ht="15.75" customHeight="1">
      <c r="B37" s="73">
        <f t="shared" si="1"/>
        <v>24</v>
      </c>
      <c r="C37" s="69" t="s">
        <v>48</v>
      </c>
      <c r="D37" s="37"/>
      <c r="E37" s="37"/>
      <c r="F37" s="37"/>
      <c r="G37" s="38"/>
      <c r="H37" s="71"/>
      <c r="I37" s="83">
        <v>7000.0</v>
      </c>
      <c r="J37" s="72" t="str">
        <f>IFERROR(__xludf.DUMMYFUNCTION("iferror(SUM(ArrayFormula(VALUE(SPLIT(FILTER(H37, H37&lt;&gt;""""), ""/"")))) * I37, """")"),"")</f>
        <v/>
      </c>
      <c r="K37" s="37"/>
      <c r="L37" s="46"/>
      <c r="M37" s="30"/>
      <c r="N37" s="73">
        <f t="shared" si="2"/>
        <v>24</v>
      </c>
      <c r="O37" s="45"/>
      <c r="P37" s="37"/>
      <c r="Q37" s="37"/>
      <c r="R37" s="37"/>
      <c r="S37" s="38"/>
      <c r="T37" s="71"/>
      <c r="U37" s="71"/>
      <c r="V37" s="72"/>
      <c r="W37" s="37"/>
      <c r="X37" s="46"/>
      <c r="Y37" s="26"/>
    </row>
    <row r="38" ht="15.75" customHeight="1">
      <c r="B38" s="73">
        <f t="shared" si="1"/>
        <v>25</v>
      </c>
      <c r="C38" s="69" t="s">
        <v>48</v>
      </c>
      <c r="D38" s="37"/>
      <c r="E38" s="37"/>
      <c r="F38" s="37"/>
      <c r="G38" s="38"/>
      <c r="H38" s="71"/>
      <c r="I38" s="83">
        <v>7000.0</v>
      </c>
      <c r="J38" s="72" t="str">
        <f>IFERROR(__xludf.DUMMYFUNCTION("iferror(SUM(ArrayFormula(VALUE(SPLIT(FILTER(H38, H38&lt;&gt;""""), ""/"")))) * I38, """")"),"")</f>
        <v/>
      </c>
      <c r="K38" s="37"/>
      <c r="L38" s="46"/>
      <c r="M38" s="30"/>
      <c r="N38" s="73">
        <f t="shared" si="2"/>
        <v>25</v>
      </c>
      <c r="O38" s="45"/>
      <c r="P38" s="37"/>
      <c r="Q38" s="37"/>
      <c r="R38" s="37"/>
      <c r="S38" s="38"/>
      <c r="T38" s="71"/>
      <c r="U38" s="71"/>
      <c r="V38" s="72"/>
      <c r="W38" s="37"/>
      <c r="X38" s="46"/>
      <c r="Y38" s="26"/>
    </row>
    <row r="39" ht="15.75" customHeight="1">
      <c r="B39" s="73">
        <f t="shared" si="1"/>
        <v>26</v>
      </c>
      <c r="C39" s="69" t="s">
        <v>48</v>
      </c>
      <c r="D39" s="37"/>
      <c r="E39" s="37"/>
      <c r="F39" s="37"/>
      <c r="G39" s="38"/>
      <c r="H39" s="71"/>
      <c r="I39" s="83">
        <v>7000.0</v>
      </c>
      <c r="J39" s="72" t="str">
        <f>IFERROR(__xludf.DUMMYFUNCTION("iferror(SUM(ArrayFormula(VALUE(SPLIT(FILTER(H39, H39&lt;&gt;""""), ""/"")))) * I39, """")"),"")</f>
        <v/>
      </c>
      <c r="K39" s="37"/>
      <c r="L39" s="46"/>
      <c r="M39" s="30"/>
      <c r="N39" s="73">
        <f t="shared" si="2"/>
        <v>26</v>
      </c>
      <c r="O39" s="45"/>
      <c r="P39" s="37"/>
      <c r="Q39" s="37"/>
      <c r="R39" s="37"/>
      <c r="S39" s="38"/>
      <c r="T39" s="71"/>
      <c r="U39" s="71"/>
      <c r="V39" s="72"/>
      <c r="W39" s="37"/>
      <c r="X39" s="46"/>
      <c r="Y39" s="26"/>
    </row>
    <row r="40" ht="15.75" customHeight="1">
      <c r="B40" s="73">
        <f t="shared" si="1"/>
        <v>27</v>
      </c>
      <c r="C40" s="69" t="s">
        <v>48</v>
      </c>
      <c r="D40" s="37"/>
      <c r="E40" s="37"/>
      <c r="F40" s="37"/>
      <c r="G40" s="38"/>
      <c r="H40" s="71"/>
      <c r="I40" s="83">
        <v>7000.0</v>
      </c>
      <c r="J40" s="72" t="str">
        <f>IFERROR(__xludf.DUMMYFUNCTION("iferror(SUM(ArrayFormula(VALUE(SPLIT(FILTER(H40, H40&lt;&gt;""""), ""/"")))) * I40, """")"),"")</f>
        <v/>
      </c>
      <c r="K40" s="37"/>
      <c r="L40" s="46"/>
      <c r="M40" s="30"/>
      <c r="N40" s="73">
        <f t="shared" si="2"/>
        <v>27</v>
      </c>
      <c r="O40" s="45"/>
      <c r="P40" s="37"/>
      <c r="Q40" s="37"/>
      <c r="R40" s="37"/>
      <c r="S40" s="38"/>
      <c r="T40" s="71"/>
      <c r="U40" s="71"/>
      <c r="V40" s="72"/>
      <c r="W40" s="37"/>
      <c r="X40" s="46"/>
      <c r="Y40" s="26"/>
    </row>
    <row r="41" ht="15.75" customHeight="1">
      <c r="B41" s="73">
        <f t="shared" si="1"/>
        <v>28</v>
      </c>
      <c r="C41" s="69" t="s">
        <v>48</v>
      </c>
      <c r="D41" s="37"/>
      <c r="E41" s="37"/>
      <c r="F41" s="37"/>
      <c r="G41" s="38"/>
      <c r="H41" s="71"/>
      <c r="I41" s="83">
        <v>7000.0</v>
      </c>
      <c r="J41" s="72" t="str">
        <f>IFERROR(__xludf.DUMMYFUNCTION("iferror(SUM(ArrayFormula(VALUE(SPLIT(FILTER(H41, H41&lt;&gt;""""), ""/"")))) * I41, """")"),"")</f>
        <v/>
      </c>
      <c r="K41" s="37"/>
      <c r="L41" s="46"/>
      <c r="M41" s="30"/>
      <c r="N41" s="73">
        <f t="shared" si="2"/>
        <v>28</v>
      </c>
      <c r="O41" s="45"/>
      <c r="P41" s="37"/>
      <c r="Q41" s="37"/>
      <c r="R41" s="37"/>
      <c r="S41" s="38"/>
      <c r="T41" s="71"/>
      <c r="U41" s="71"/>
      <c r="V41" s="72"/>
      <c r="W41" s="37"/>
      <c r="X41" s="46"/>
      <c r="Y41" s="26"/>
    </row>
    <row r="42" ht="15.75" customHeight="1">
      <c r="B42" s="73">
        <f t="shared" si="1"/>
        <v>29</v>
      </c>
      <c r="C42" s="69" t="s">
        <v>48</v>
      </c>
      <c r="D42" s="37"/>
      <c r="E42" s="37"/>
      <c r="F42" s="37"/>
      <c r="G42" s="38"/>
      <c r="H42" s="71"/>
      <c r="I42" s="83">
        <v>7000.0</v>
      </c>
      <c r="J42" s="72" t="str">
        <f>IFERROR(__xludf.DUMMYFUNCTION("iferror(SUM(ArrayFormula(VALUE(SPLIT(FILTER(H42, H42&lt;&gt;""""), ""/"")))) * I42, """")"),"")</f>
        <v/>
      </c>
      <c r="K42" s="37"/>
      <c r="L42" s="46"/>
      <c r="M42" s="30"/>
      <c r="N42" s="73">
        <f t="shared" si="2"/>
        <v>29</v>
      </c>
      <c r="O42" s="45"/>
      <c r="P42" s="37"/>
      <c r="Q42" s="37"/>
      <c r="R42" s="37"/>
      <c r="S42" s="38"/>
      <c r="T42" s="71"/>
      <c r="U42" s="71"/>
      <c r="V42" s="72"/>
      <c r="W42" s="37"/>
      <c r="X42" s="46"/>
      <c r="Y42" s="26"/>
    </row>
    <row r="43" ht="15.75" customHeight="1">
      <c r="B43" s="73">
        <f t="shared" si="1"/>
        <v>30</v>
      </c>
      <c r="C43" s="69" t="s">
        <v>48</v>
      </c>
      <c r="D43" s="37"/>
      <c r="E43" s="37"/>
      <c r="F43" s="37"/>
      <c r="G43" s="38"/>
      <c r="H43" s="71"/>
      <c r="I43" s="83">
        <v>7000.0</v>
      </c>
      <c r="J43" s="72" t="str">
        <f>IFERROR(__xludf.DUMMYFUNCTION("iferror(SUM(ArrayFormula(VALUE(SPLIT(FILTER(H43, H43&lt;&gt;""""), ""/"")))) * I43, """")"),"")</f>
        <v/>
      </c>
      <c r="K43" s="37"/>
      <c r="L43" s="46"/>
      <c r="M43" s="30"/>
      <c r="N43" s="73">
        <f t="shared" si="2"/>
        <v>30</v>
      </c>
      <c r="O43" s="45"/>
      <c r="P43" s="37"/>
      <c r="Q43" s="37"/>
      <c r="R43" s="37"/>
      <c r="S43" s="38"/>
      <c r="T43" s="71"/>
      <c r="U43" s="71"/>
      <c r="V43" s="72"/>
      <c r="W43" s="37"/>
      <c r="X43" s="46"/>
      <c r="Y43" s="26"/>
    </row>
    <row r="44" ht="15.75" customHeight="1">
      <c r="B44" s="68">
        <v>31.0</v>
      </c>
      <c r="C44" s="69" t="s">
        <v>48</v>
      </c>
      <c r="D44" s="37"/>
      <c r="E44" s="37"/>
      <c r="F44" s="37"/>
      <c r="G44" s="38"/>
      <c r="H44" s="70">
        <v>45354.0</v>
      </c>
      <c r="I44" s="83">
        <v>7000.0</v>
      </c>
      <c r="J44" s="72">
        <f>IFERROR(__xludf.DUMMYFUNCTION("iferror(SUM(ArrayFormula(VALUE(SPLIT(FILTER(H44, H44&lt;&gt;""""), ""/"")))) * I44, """")"),42000.0)</f>
        <v>42000</v>
      </c>
      <c r="K44" s="37"/>
      <c r="L44" s="46"/>
      <c r="M44" s="30"/>
      <c r="N44" s="68">
        <v>31.0</v>
      </c>
      <c r="O44" s="45"/>
      <c r="P44" s="37"/>
      <c r="Q44" s="37"/>
      <c r="R44" s="37"/>
      <c r="S44" s="38"/>
      <c r="T44" s="71"/>
      <c r="U44" s="71"/>
      <c r="V44" s="72"/>
      <c r="W44" s="37"/>
      <c r="X44" s="46"/>
      <c r="Y44" s="26"/>
    </row>
    <row r="45" ht="13.5" customHeight="1">
      <c r="B45" s="74"/>
      <c r="C45" s="75">
        <f>SUM(J14:L44)</f>
        <v>63000</v>
      </c>
      <c r="L45" s="76"/>
      <c r="M45" s="30"/>
      <c r="N45" s="74"/>
      <c r="O45" s="75">
        <f>SUM(V14:X44)</f>
        <v>0</v>
      </c>
      <c r="X45" s="76"/>
      <c r="Y45" s="26"/>
    </row>
    <row r="46" ht="9.75" customHeight="1">
      <c r="B46" s="77"/>
      <c r="C46" s="78"/>
      <c r="D46" s="79"/>
      <c r="E46" s="79"/>
      <c r="F46" s="79"/>
      <c r="G46" s="79"/>
      <c r="H46" s="79"/>
      <c r="I46" s="79"/>
      <c r="J46" s="79"/>
      <c r="K46" s="79"/>
      <c r="L46" s="80"/>
      <c r="M46" s="30"/>
      <c r="N46" s="77"/>
      <c r="O46" s="78"/>
      <c r="P46" s="79"/>
      <c r="Q46" s="79"/>
      <c r="R46" s="79"/>
      <c r="S46" s="79"/>
      <c r="T46" s="79"/>
      <c r="U46" s="79"/>
      <c r="V46" s="79"/>
      <c r="W46" s="79"/>
      <c r="X46" s="80"/>
      <c r="Y46" s="26"/>
    </row>
    <row r="47" ht="18.0" customHeight="1"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</row>
  </sheetData>
  <mergeCells count="176">
    <mergeCell ref="C8:D8"/>
    <mergeCell ref="E8:G8"/>
    <mergeCell ref="O8:P8"/>
    <mergeCell ref="Q8:S8"/>
    <mergeCell ref="U8:X8"/>
    <mergeCell ref="C6:D6"/>
    <mergeCell ref="B9:D9"/>
    <mergeCell ref="B10:D11"/>
    <mergeCell ref="J10:L11"/>
    <mergeCell ref="N10:P11"/>
    <mergeCell ref="Q10:U11"/>
    <mergeCell ref="V10:X11"/>
    <mergeCell ref="V15:X15"/>
    <mergeCell ref="V16:X16"/>
    <mergeCell ref="N12:X12"/>
    <mergeCell ref="O13:S13"/>
    <mergeCell ref="V13:X13"/>
    <mergeCell ref="O14:S14"/>
    <mergeCell ref="V14:X14"/>
    <mergeCell ref="O15:S15"/>
    <mergeCell ref="O16:S16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43:G43"/>
    <mergeCell ref="C44:G44"/>
    <mergeCell ref="B45:B46"/>
    <mergeCell ref="C36:G36"/>
    <mergeCell ref="C37:G37"/>
    <mergeCell ref="C38:G38"/>
    <mergeCell ref="C39:G39"/>
    <mergeCell ref="C40:G40"/>
    <mergeCell ref="C41:G41"/>
    <mergeCell ref="C42:G42"/>
    <mergeCell ref="V24:X24"/>
    <mergeCell ref="V25:X25"/>
    <mergeCell ref="V26:X26"/>
    <mergeCell ref="V27:X27"/>
    <mergeCell ref="V28:X28"/>
    <mergeCell ref="V29:X29"/>
    <mergeCell ref="V30:X30"/>
    <mergeCell ref="V38:X38"/>
    <mergeCell ref="V39:X39"/>
    <mergeCell ref="V40:X40"/>
    <mergeCell ref="V41:X41"/>
    <mergeCell ref="V42:X42"/>
    <mergeCell ref="V43:X43"/>
    <mergeCell ref="V44:X44"/>
    <mergeCell ref="V31:X31"/>
    <mergeCell ref="V32:X32"/>
    <mergeCell ref="V33:X33"/>
    <mergeCell ref="V34:X34"/>
    <mergeCell ref="V35:X35"/>
    <mergeCell ref="V36:X36"/>
    <mergeCell ref="V37:X37"/>
    <mergeCell ref="N4:P4"/>
    <mergeCell ref="O5:P5"/>
    <mergeCell ref="O6:P6"/>
    <mergeCell ref="Q6:T6"/>
    <mergeCell ref="V6:X6"/>
    <mergeCell ref="B2:L2"/>
    <mergeCell ref="N2:X2"/>
    <mergeCell ref="E3:I3"/>
    <mergeCell ref="Q3:U3"/>
    <mergeCell ref="E4:J4"/>
    <mergeCell ref="Q4:V4"/>
    <mergeCell ref="E5:L5"/>
    <mergeCell ref="Q5:X5"/>
    <mergeCell ref="C7:D7"/>
    <mergeCell ref="E7:L7"/>
    <mergeCell ref="O7:P7"/>
    <mergeCell ref="Q7:X7"/>
    <mergeCell ref="E9:I9"/>
    <mergeCell ref="J9:L9"/>
    <mergeCell ref="N9:P9"/>
    <mergeCell ref="Q9:U9"/>
    <mergeCell ref="V9:X9"/>
    <mergeCell ref="B4:D4"/>
    <mergeCell ref="B5:B8"/>
    <mergeCell ref="C5:D5"/>
    <mergeCell ref="N5:N8"/>
    <mergeCell ref="E6:H6"/>
    <mergeCell ref="J6:L6"/>
    <mergeCell ref="I8:L8"/>
    <mergeCell ref="E10:I11"/>
    <mergeCell ref="B12:L12"/>
    <mergeCell ref="C13:G13"/>
    <mergeCell ref="J13:L13"/>
    <mergeCell ref="C14:G14"/>
    <mergeCell ref="J14:L14"/>
    <mergeCell ref="J15:L15"/>
    <mergeCell ref="V17:X17"/>
    <mergeCell ref="V18:X18"/>
    <mergeCell ref="V19:X19"/>
    <mergeCell ref="V20:X20"/>
    <mergeCell ref="V21:X21"/>
    <mergeCell ref="V22:X22"/>
    <mergeCell ref="V23:X23"/>
    <mergeCell ref="O35:S35"/>
    <mergeCell ref="O36:S36"/>
    <mergeCell ref="O28:S28"/>
    <mergeCell ref="O29:S29"/>
    <mergeCell ref="O30:S30"/>
    <mergeCell ref="O31:S31"/>
    <mergeCell ref="O32:S32"/>
    <mergeCell ref="O33:S33"/>
    <mergeCell ref="O34:S34"/>
    <mergeCell ref="J35:L35"/>
    <mergeCell ref="J36:L36"/>
    <mergeCell ref="J37:L37"/>
    <mergeCell ref="O37:S37"/>
    <mergeCell ref="J38:L38"/>
    <mergeCell ref="O38:S38"/>
    <mergeCell ref="O39:S39"/>
    <mergeCell ref="O44:S44"/>
    <mergeCell ref="O45:X46"/>
    <mergeCell ref="O40:S40"/>
    <mergeCell ref="O41:S41"/>
    <mergeCell ref="J42:L42"/>
    <mergeCell ref="O42:S42"/>
    <mergeCell ref="J43:L43"/>
    <mergeCell ref="O43:S43"/>
    <mergeCell ref="J44:L44"/>
    <mergeCell ref="J17:L17"/>
    <mergeCell ref="J18:L18"/>
    <mergeCell ref="C15:G15"/>
    <mergeCell ref="C16:G16"/>
    <mergeCell ref="J16:L16"/>
    <mergeCell ref="C17:G17"/>
    <mergeCell ref="O17:S17"/>
    <mergeCell ref="C18:G18"/>
    <mergeCell ref="O18:S18"/>
    <mergeCell ref="C19:G19"/>
    <mergeCell ref="J19:L19"/>
    <mergeCell ref="O19:S19"/>
    <mergeCell ref="C20:G20"/>
    <mergeCell ref="J20:L20"/>
    <mergeCell ref="C21:G21"/>
    <mergeCell ref="O22:S22"/>
    <mergeCell ref="J21:L21"/>
    <mergeCell ref="J22:L22"/>
    <mergeCell ref="J23:L23"/>
    <mergeCell ref="J24:L24"/>
    <mergeCell ref="J25:L25"/>
    <mergeCell ref="J26:L26"/>
    <mergeCell ref="J27:L27"/>
    <mergeCell ref="O20:S20"/>
    <mergeCell ref="O21:S21"/>
    <mergeCell ref="O23:S23"/>
    <mergeCell ref="O24:S24"/>
    <mergeCell ref="O25:S25"/>
    <mergeCell ref="O26:S26"/>
    <mergeCell ref="O27:S27"/>
    <mergeCell ref="J28:L28"/>
    <mergeCell ref="J29:L29"/>
    <mergeCell ref="J30:L30"/>
    <mergeCell ref="J31:L31"/>
    <mergeCell ref="J32:L32"/>
    <mergeCell ref="J33:L33"/>
    <mergeCell ref="J34:L34"/>
    <mergeCell ref="J39:L39"/>
    <mergeCell ref="J40:L40"/>
    <mergeCell ref="J41:L41"/>
    <mergeCell ref="C45:L46"/>
    <mergeCell ref="N45:N46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4" width="4.14"/>
    <col customWidth="1" min="5" max="7" width="1.71"/>
    <col customWidth="1" min="8" max="8" width="4.14"/>
    <col customWidth="1" min="9" max="9" width="9.29"/>
    <col customWidth="1" min="10" max="12" width="3.57"/>
    <col customWidth="1" min="13" max="13" width="4.14"/>
    <col customWidth="1" hidden="1" min="14" max="25" width="4.14"/>
  </cols>
  <sheetData>
    <row r="1" ht="19.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ht="22.5" customHeight="1">
      <c r="B2" s="27" t="s">
        <v>29</v>
      </c>
      <c r="C2" s="28"/>
      <c r="D2" s="28"/>
      <c r="E2" s="28"/>
      <c r="F2" s="28"/>
      <c r="G2" s="28"/>
      <c r="H2" s="28"/>
      <c r="I2" s="28"/>
      <c r="J2" s="28"/>
      <c r="K2" s="28"/>
      <c r="L2" s="29"/>
      <c r="M2" s="30"/>
      <c r="N2" s="27" t="s">
        <v>29</v>
      </c>
      <c r="O2" s="28"/>
      <c r="P2" s="28"/>
      <c r="Q2" s="28"/>
      <c r="R2" s="28"/>
      <c r="S2" s="28"/>
      <c r="T2" s="28"/>
      <c r="U2" s="28"/>
      <c r="V2" s="28"/>
      <c r="W2" s="28"/>
      <c r="X2" s="29"/>
      <c r="Y2" s="26"/>
    </row>
    <row r="3" ht="17.25" customHeight="1">
      <c r="B3" s="31"/>
      <c r="C3" s="32"/>
      <c r="D3" s="32"/>
      <c r="E3" s="33" t="s">
        <v>30</v>
      </c>
      <c r="F3" s="34"/>
      <c r="G3" s="34"/>
      <c r="H3" s="34"/>
      <c r="I3" s="34"/>
      <c r="J3" s="32"/>
      <c r="K3" s="32"/>
      <c r="L3" s="35"/>
      <c r="M3" s="30"/>
      <c r="N3" s="31"/>
      <c r="O3" s="32"/>
      <c r="P3" s="32"/>
      <c r="Q3" s="33" t="s">
        <v>30</v>
      </c>
      <c r="R3" s="34"/>
      <c r="S3" s="34"/>
      <c r="T3" s="34"/>
      <c r="U3" s="34"/>
      <c r="V3" s="32"/>
      <c r="W3" s="32"/>
      <c r="X3" s="35"/>
      <c r="Y3" s="26"/>
    </row>
    <row r="4" ht="18.0" customHeight="1">
      <c r="B4" s="36" t="s">
        <v>31</v>
      </c>
      <c r="C4" s="37"/>
      <c r="D4" s="38"/>
      <c r="E4" s="82" t="s">
        <v>4</v>
      </c>
      <c r="F4" s="40"/>
      <c r="G4" s="40"/>
      <c r="H4" s="40"/>
      <c r="I4" s="40"/>
      <c r="J4" s="40"/>
      <c r="K4" s="41" t="s">
        <v>32</v>
      </c>
      <c r="L4" s="42"/>
      <c r="M4" s="30"/>
      <c r="N4" s="36" t="s">
        <v>31</v>
      </c>
      <c r="O4" s="37"/>
      <c r="P4" s="38"/>
      <c r="Q4" s="39"/>
      <c r="R4" s="40"/>
      <c r="S4" s="40"/>
      <c r="T4" s="40"/>
      <c r="U4" s="40"/>
      <c r="V4" s="40"/>
      <c r="W4" s="41" t="s">
        <v>32</v>
      </c>
      <c r="X4" s="42"/>
      <c r="Y4" s="26"/>
    </row>
    <row r="5" ht="19.5" customHeight="1">
      <c r="B5" s="43" t="s">
        <v>33</v>
      </c>
      <c r="C5" s="44" t="s">
        <v>34</v>
      </c>
      <c r="D5" s="38"/>
      <c r="E5" s="45"/>
      <c r="F5" s="37"/>
      <c r="G5" s="37"/>
      <c r="H5" s="37"/>
      <c r="I5" s="37"/>
      <c r="J5" s="37"/>
      <c r="K5" s="37"/>
      <c r="L5" s="46"/>
      <c r="M5" s="30"/>
      <c r="N5" s="43" t="s">
        <v>33</v>
      </c>
      <c r="O5" s="44" t="s">
        <v>34</v>
      </c>
      <c r="P5" s="38"/>
      <c r="Q5" s="45"/>
      <c r="R5" s="37"/>
      <c r="S5" s="37"/>
      <c r="T5" s="37"/>
      <c r="U5" s="37"/>
      <c r="V5" s="37"/>
      <c r="W5" s="37"/>
      <c r="X5" s="46"/>
      <c r="Y5" s="26"/>
    </row>
    <row r="6" ht="19.5" customHeight="1">
      <c r="B6" s="47"/>
      <c r="C6" s="44" t="s">
        <v>35</v>
      </c>
      <c r="D6" s="38"/>
      <c r="E6" s="45"/>
      <c r="F6" s="37"/>
      <c r="G6" s="37"/>
      <c r="H6" s="38"/>
      <c r="I6" s="48" t="s">
        <v>36</v>
      </c>
      <c r="J6" s="45"/>
      <c r="K6" s="37"/>
      <c r="L6" s="46"/>
      <c r="M6" s="30"/>
      <c r="N6" s="47"/>
      <c r="O6" s="44" t="s">
        <v>35</v>
      </c>
      <c r="P6" s="38"/>
      <c r="Q6" s="45"/>
      <c r="R6" s="37"/>
      <c r="S6" s="37"/>
      <c r="T6" s="38"/>
      <c r="U6" s="48" t="s">
        <v>36</v>
      </c>
      <c r="V6" s="45"/>
      <c r="W6" s="37"/>
      <c r="X6" s="46"/>
      <c r="Y6" s="26"/>
    </row>
    <row r="7" ht="21.75" customHeight="1">
      <c r="B7" s="47"/>
      <c r="C7" s="49" t="s">
        <v>37</v>
      </c>
      <c r="D7" s="38"/>
      <c r="E7" s="45"/>
      <c r="F7" s="37"/>
      <c r="G7" s="37"/>
      <c r="H7" s="37"/>
      <c r="I7" s="37"/>
      <c r="J7" s="37"/>
      <c r="K7" s="37"/>
      <c r="L7" s="46"/>
      <c r="M7" s="30"/>
      <c r="N7" s="47"/>
      <c r="O7" s="49" t="s">
        <v>37</v>
      </c>
      <c r="P7" s="38"/>
      <c r="Q7" s="45"/>
      <c r="R7" s="37"/>
      <c r="S7" s="37"/>
      <c r="T7" s="37"/>
      <c r="U7" s="37"/>
      <c r="V7" s="37"/>
      <c r="W7" s="37"/>
      <c r="X7" s="46"/>
      <c r="Y7" s="26"/>
    </row>
    <row r="8" ht="21.0" customHeight="1">
      <c r="B8" s="50"/>
      <c r="C8" s="44" t="s">
        <v>38</v>
      </c>
      <c r="D8" s="38"/>
      <c r="E8" s="51"/>
      <c r="F8" s="34"/>
      <c r="G8" s="52"/>
      <c r="H8" s="53" t="s">
        <v>39</v>
      </c>
      <c r="I8" s="54"/>
      <c r="J8" s="37"/>
      <c r="K8" s="37"/>
      <c r="L8" s="46"/>
      <c r="M8" s="30"/>
      <c r="N8" s="50"/>
      <c r="O8" s="44" t="s">
        <v>38</v>
      </c>
      <c r="P8" s="38"/>
      <c r="Q8" s="51"/>
      <c r="R8" s="34"/>
      <c r="S8" s="52"/>
      <c r="T8" s="53" t="s">
        <v>39</v>
      </c>
      <c r="U8" s="54"/>
      <c r="V8" s="37"/>
      <c r="W8" s="37"/>
      <c r="X8" s="46"/>
      <c r="Y8" s="26"/>
    </row>
    <row r="9" ht="15.75" customHeight="1">
      <c r="B9" s="55" t="s">
        <v>40</v>
      </c>
      <c r="C9" s="37"/>
      <c r="D9" s="38"/>
      <c r="E9" s="44" t="s">
        <v>41</v>
      </c>
      <c r="F9" s="37"/>
      <c r="G9" s="37"/>
      <c r="H9" s="37"/>
      <c r="I9" s="38"/>
      <c r="J9" s="56" t="s">
        <v>42</v>
      </c>
      <c r="K9" s="37"/>
      <c r="L9" s="46"/>
      <c r="M9" s="30"/>
      <c r="N9" s="55" t="s">
        <v>40</v>
      </c>
      <c r="O9" s="37"/>
      <c r="P9" s="38"/>
      <c r="Q9" s="44" t="s">
        <v>41</v>
      </c>
      <c r="R9" s="37"/>
      <c r="S9" s="37"/>
      <c r="T9" s="37"/>
      <c r="U9" s="38"/>
      <c r="V9" s="56" t="s">
        <v>42</v>
      </c>
      <c r="W9" s="37"/>
      <c r="X9" s="46"/>
      <c r="Y9" s="26"/>
    </row>
    <row r="10" ht="12.0" customHeight="1">
      <c r="B10" s="57">
        <f>now()</f>
        <v>45621.96848</v>
      </c>
      <c r="C10" s="34"/>
      <c r="D10" s="52"/>
      <c r="E10" s="58">
        <f>C45</f>
        <v>46200</v>
      </c>
      <c r="F10" s="34"/>
      <c r="G10" s="34"/>
      <c r="H10" s="34"/>
      <c r="I10" s="52"/>
      <c r="J10" s="59"/>
      <c r="K10" s="34"/>
      <c r="L10" s="60"/>
      <c r="M10" s="30"/>
      <c r="N10" s="57">
        <f>now()</f>
        <v>45621.96848</v>
      </c>
      <c r="O10" s="34"/>
      <c r="P10" s="52"/>
      <c r="Q10" s="61">
        <f>SUM(V14:X44)</f>
        <v>0</v>
      </c>
      <c r="R10" s="34"/>
      <c r="S10" s="34"/>
      <c r="T10" s="34"/>
      <c r="U10" s="52"/>
      <c r="V10" s="59"/>
      <c r="W10" s="34"/>
      <c r="X10" s="60"/>
      <c r="Y10" s="26"/>
    </row>
    <row r="11" ht="12.0" customHeight="1">
      <c r="B11" s="62"/>
      <c r="C11" s="40"/>
      <c r="D11" s="63"/>
      <c r="E11" s="64"/>
      <c r="F11" s="40"/>
      <c r="G11" s="40"/>
      <c r="H11" s="40"/>
      <c r="I11" s="63"/>
      <c r="J11" s="40"/>
      <c r="K11" s="40"/>
      <c r="L11" s="65"/>
      <c r="M11" s="30"/>
      <c r="N11" s="62"/>
      <c r="O11" s="40"/>
      <c r="P11" s="63"/>
      <c r="Q11" s="64"/>
      <c r="R11" s="40"/>
      <c r="S11" s="40"/>
      <c r="T11" s="40"/>
      <c r="U11" s="63"/>
      <c r="V11" s="40"/>
      <c r="W11" s="40"/>
      <c r="X11" s="65"/>
      <c r="Y11" s="26"/>
    </row>
    <row r="12" ht="15.75" customHeight="1">
      <c r="B12" s="55" t="s">
        <v>43</v>
      </c>
      <c r="C12" s="37"/>
      <c r="D12" s="37"/>
      <c r="E12" s="37"/>
      <c r="F12" s="37"/>
      <c r="G12" s="37"/>
      <c r="H12" s="37"/>
      <c r="I12" s="37"/>
      <c r="J12" s="37"/>
      <c r="K12" s="37"/>
      <c r="L12" s="46"/>
      <c r="M12" s="30"/>
      <c r="N12" s="55" t="s">
        <v>43</v>
      </c>
      <c r="O12" s="37"/>
      <c r="P12" s="37"/>
      <c r="Q12" s="37"/>
      <c r="R12" s="37"/>
      <c r="S12" s="37"/>
      <c r="T12" s="37"/>
      <c r="U12" s="37"/>
      <c r="V12" s="37"/>
      <c r="W12" s="37"/>
      <c r="X12" s="46"/>
      <c r="Y12" s="26"/>
    </row>
    <row r="13" ht="18.0" customHeight="1">
      <c r="B13" s="66" t="s">
        <v>44</v>
      </c>
      <c r="C13" s="44" t="s">
        <v>45</v>
      </c>
      <c r="D13" s="37"/>
      <c r="E13" s="37"/>
      <c r="F13" s="37"/>
      <c r="G13" s="38"/>
      <c r="H13" s="67" t="s">
        <v>46</v>
      </c>
      <c r="I13" s="67" t="s">
        <v>47</v>
      </c>
      <c r="J13" s="44" t="s">
        <v>41</v>
      </c>
      <c r="K13" s="37"/>
      <c r="L13" s="46"/>
      <c r="M13" s="30"/>
      <c r="N13" s="66" t="s">
        <v>44</v>
      </c>
      <c r="O13" s="44" t="s">
        <v>45</v>
      </c>
      <c r="P13" s="37"/>
      <c r="Q13" s="37"/>
      <c r="R13" s="37"/>
      <c r="S13" s="38"/>
      <c r="T13" s="67" t="s">
        <v>46</v>
      </c>
      <c r="U13" s="67" t="s">
        <v>47</v>
      </c>
      <c r="V13" s="44" t="s">
        <v>41</v>
      </c>
      <c r="W13" s="37"/>
      <c r="X13" s="46"/>
      <c r="Y13" s="26"/>
    </row>
    <row r="14" ht="15.75" customHeight="1">
      <c r="B14" s="68">
        <v>1.0</v>
      </c>
      <c r="C14" s="69" t="s">
        <v>48</v>
      </c>
      <c r="D14" s="37"/>
      <c r="E14" s="37"/>
      <c r="F14" s="37"/>
      <c r="G14" s="38"/>
      <c r="H14" s="70"/>
      <c r="I14" s="83">
        <v>7000.0</v>
      </c>
      <c r="J14" s="72" t="str">
        <f>IFERROR(__xludf.DUMMYFUNCTION("iferror(SUM(ArrayFormula(VALUE(SPLIT(FILTER(H14, H14&lt;&gt;""""), ""/"")))) * I14, """")"),"")</f>
        <v/>
      </c>
      <c r="K14" s="37"/>
      <c r="L14" s="46"/>
      <c r="M14" s="30"/>
      <c r="N14" s="68">
        <v>1.0</v>
      </c>
      <c r="O14" s="45"/>
      <c r="P14" s="37"/>
      <c r="Q14" s="37"/>
      <c r="R14" s="37"/>
      <c r="S14" s="38"/>
      <c r="T14" s="71"/>
      <c r="U14" s="71"/>
      <c r="V14" s="72"/>
      <c r="W14" s="37"/>
      <c r="X14" s="46"/>
      <c r="Y14" s="26"/>
    </row>
    <row r="15" ht="15.75" customHeight="1">
      <c r="B15" s="73">
        <f t="shared" ref="B15:B43" si="1">1+B14</f>
        <v>2</v>
      </c>
      <c r="C15" s="69" t="s">
        <v>48</v>
      </c>
      <c r="D15" s="37"/>
      <c r="E15" s="37"/>
      <c r="F15" s="37"/>
      <c r="G15" s="38"/>
      <c r="H15" s="71"/>
      <c r="I15" s="83">
        <v>7000.0</v>
      </c>
      <c r="J15" s="72" t="str">
        <f>IFERROR(__xludf.DUMMYFUNCTION("iferror(SUM(ArrayFormula(VALUE(SPLIT(FILTER(H15, H15&lt;&gt;""""), ""/"")))) * I15, """")"),"")</f>
        <v/>
      </c>
      <c r="K15" s="37"/>
      <c r="L15" s="46"/>
      <c r="M15" s="30"/>
      <c r="N15" s="73">
        <f t="shared" ref="N15:N43" si="2">1+N14</f>
        <v>2</v>
      </c>
      <c r="O15" s="45"/>
      <c r="P15" s="37"/>
      <c r="Q15" s="37"/>
      <c r="R15" s="37"/>
      <c r="S15" s="38"/>
      <c r="T15" s="71"/>
      <c r="U15" s="71"/>
      <c r="V15" s="72"/>
      <c r="W15" s="37"/>
      <c r="X15" s="46"/>
      <c r="Y15" s="26"/>
    </row>
    <row r="16" ht="15.75" customHeight="1">
      <c r="B16" s="73">
        <f t="shared" si="1"/>
        <v>3</v>
      </c>
      <c r="C16" s="69" t="s">
        <v>48</v>
      </c>
      <c r="D16" s="37"/>
      <c r="E16" s="37"/>
      <c r="F16" s="37"/>
      <c r="G16" s="38"/>
      <c r="H16" s="71"/>
      <c r="I16" s="83">
        <v>7000.0</v>
      </c>
      <c r="J16" s="72" t="str">
        <f>IFERROR(__xludf.DUMMYFUNCTION("iferror(SUM(ArrayFormula(VALUE(SPLIT(FILTER(H16, H16&lt;&gt;""""), ""/"")))) * I16, """")"),"")</f>
        <v/>
      </c>
      <c r="K16" s="37"/>
      <c r="L16" s="46"/>
      <c r="M16" s="30"/>
      <c r="N16" s="73">
        <f t="shared" si="2"/>
        <v>3</v>
      </c>
      <c r="O16" s="45"/>
      <c r="P16" s="37"/>
      <c r="Q16" s="37"/>
      <c r="R16" s="37"/>
      <c r="S16" s="38"/>
      <c r="T16" s="71"/>
      <c r="U16" s="71"/>
      <c r="V16" s="72"/>
      <c r="W16" s="37"/>
      <c r="X16" s="46"/>
      <c r="Y16" s="26"/>
    </row>
    <row r="17" ht="15.75" customHeight="1">
      <c r="B17" s="73">
        <f t="shared" si="1"/>
        <v>4</v>
      </c>
      <c r="C17" s="69" t="s">
        <v>48</v>
      </c>
      <c r="D17" s="37"/>
      <c r="E17" s="37"/>
      <c r="F17" s="37"/>
      <c r="G17" s="38"/>
      <c r="H17" s="71"/>
      <c r="I17" s="83">
        <v>7000.0</v>
      </c>
      <c r="J17" s="72" t="str">
        <f>IFERROR(__xludf.DUMMYFUNCTION("iferror(SUM(ArrayFormula(VALUE(SPLIT(FILTER(H17, H17&lt;&gt;""""), ""/"")))) * I17, """")"),"")</f>
        <v/>
      </c>
      <c r="K17" s="37"/>
      <c r="L17" s="46"/>
      <c r="M17" s="30"/>
      <c r="N17" s="73">
        <f t="shared" si="2"/>
        <v>4</v>
      </c>
      <c r="O17" s="45"/>
      <c r="P17" s="37"/>
      <c r="Q17" s="37"/>
      <c r="R17" s="37"/>
      <c r="S17" s="38"/>
      <c r="T17" s="71"/>
      <c r="U17" s="71"/>
      <c r="V17" s="72"/>
      <c r="W17" s="37"/>
      <c r="X17" s="46"/>
      <c r="Y17" s="26"/>
    </row>
    <row r="18" ht="15.75" customHeight="1">
      <c r="B18" s="73">
        <f t="shared" si="1"/>
        <v>5</v>
      </c>
      <c r="C18" s="69" t="s">
        <v>48</v>
      </c>
      <c r="D18" s="37"/>
      <c r="E18" s="37"/>
      <c r="F18" s="37"/>
      <c r="G18" s="38"/>
      <c r="H18" s="71"/>
      <c r="I18" s="83">
        <v>7000.0</v>
      </c>
      <c r="J18" s="72" t="str">
        <f>IFERROR(__xludf.DUMMYFUNCTION("iferror(SUM(ArrayFormula(VALUE(SPLIT(FILTER(H18, H18&lt;&gt;""""), ""/"")))) * I18, """")"),"")</f>
        <v/>
      </c>
      <c r="K18" s="37"/>
      <c r="L18" s="46"/>
      <c r="M18" s="30"/>
      <c r="N18" s="73">
        <f t="shared" si="2"/>
        <v>5</v>
      </c>
      <c r="O18" s="45"/>
      <c r="P18" s="37"/>
      <c r="Q18" s="37"/>
      <c r="R18" s="37"/>
      <c r="S18" s="38"/>
      <c r="T18" s="71"/>
      <c r="U18" s="71"/>
      <c r="V18" s="72"/>
      <c r="W18" s="37"/>
      <c r="X18" s="46"/>
      <c r="Y18" s="26"/>
    </row>
    <row r="19" ht="15.75" customHeight="1">
      <c r="B19" s="73">
        <f t="shared" si="1"/>
        <v>6</v>
      </c>
      <c r="C19" s="69" t="s">
        <v>48</v>
      </c>
      <c r="D19" s="37"/>
      <c r="E19" s="37"/>
      <c r="F19" s="37"/>
      <c r="G19" s="38"/>
      <c r="H19" s="71"/>
      <c r="I19" s="83">
        <v>7000.0</v>
      </c>
      <c r="J19" s="72" t="str">
        <f>IFERROR(__xludf.DUMMYFUNCTION("iferror(SUM(ArrayFormula(VALUE(SPLIT(FILTER(H19, H19&lt;&gt;""""), ""/"")))) * I19, """")"),"")</f>
        <v/>
      </c>
      <c r="K19" s="37"/>
      <c r="L19" s="46"/>
      <c r="M19" s="30"/>
      <c r="N19" s="73">
        <f t="shared" si="2"/>
        <v>6</v>
      </c>
      <c r="O19" s="45"/>
      <c r="P19" s="37"/>
      <c r="Q19" s="37"/>
      <c r="R19" s="37"/>
      <c r="S19" s="38"/>
      <c r="T19" s="71"/>
      <c r="U19" s="71"/>
      <c r="V19" s="72"/>
      <c r="W19" s="37"/>
      <c r="X19" s="46"/>
      <c r="Y19" s="26"/>
    </row>
    <row r="20" ht="15.75" customHeight="1">
      <c r="B20" s="73">
        <f t="shared" si="1"/>
        <v>7</v>
      </c>
      <c r="C20" s="69" t="s">
        <v>48</v>
      </c>
      <c r="D20" s="37"/>
      <c r="E20" s="37"/>
      <c r="F20" s="37"/>
      <c r="G20" s="38"/>
      <c r="H20" s="71"/>
      <c r="I20" s="83">
        <v>7000.0</v>
      </c>
      <c r="J20" s="72" t="str">
        <f>IFERROR(__xludf.DUMMYFUNCTION("iferror(SUM(ArrayFormula(VALUE(SPLIT(FILTER(H20, H20&lt;&gt;""""), ""/"")))) * I20, """")"),"")</f>
        <v/>
      </c>
      <c r="K20" s="37"/>
      <c r="L20" s="46"/>
      <c r="M20" s="30"/>
      <c r="N20" s="73">
        <f t="shared" si="2"/>
        <v>7</v>
      </c>
      <c r="O20" s="45"/>
      <c r="P20" s="37"/>
      <c r="Q20" s="37"/>
      <c r="R20" s="37"/>
      <c r="S20" s="38"/>
      <c r="T20" s="71"/>
      <c r="U20" s="71"/>
      <c r="V20" s="72"/>
      <c r="W20" s="37"/>
      <c r="X20" s="46"/>
      <c r="Y20" s="26"/>
    </row>
    <row r="21" ht="15.75" customHeight="1">
      <c r="B21" s="73">
        <f t="shared" si="1"/>
        <v>8</v>
      </c>
      <c r="C21" s="69" t="s">
        <v>48</v>
      </c>
      <c r="D21" s="37"/>
      <c r="E21" s="37"/>
      <c r="F21" s="37"/>
      <c r="G21" s="38"/>
      <c r="H21" s="71"/>
      <c r="I21" s="83">
        <v>7000.0</v>
      </c>
      <c r="J21" s="72" t="str">
        <f>IFERROR(__xludf.DUMMYFUNCTION("iferror(SUM(ArrayFormula(VALUE(SPLIT(FILTER(H21, H21&lt;&gt;""""), ""/"")))) * I21, """")"),"")</f>
        <v/>
      </c>
      <c r="K21" s="37"/>
      <c r="L21" s="46"/>
      <c r="M21" s="30"/>
      <c r="N21" s="73">
        <f t="shared" si="2"/>
        <v>8</v>
      </c>
      <c r="O21" s="45"/>
      <c r="P21" s="37"/>
      <c r="Q21" s="37"/>
      <c r="R21" s="37"/>
      <c r="S21" s="38"/>
      <c r="T21" s="71"/>
      <c r="U21" s="71"/>
      <c r="V21" s="72"/>
      <c r="W21" s="37"/>
      <c r="X21" s="46"/>
      <c r="Y21" s="26"/>
    </row>
    <row r="22" ht="15.75" customHeight="1">
      <c r="B22" s="73">
        <f t="shared" si="1"/>
        <v>9</v>
      </c>
      <c r="C22" s="69" t="s">
        <v>48</v>
      </c>
      <c r="D22" s="37"/>
      <c r="E22" s="37"/>
      <c r="F22" s="37"/>
      <c r="G22" s="38"/>
      <c r="H22" s="71"/>
      <c r="I22" s="83">
        <v>7000.0</v>
      </c>
      <c r="J22" s="72" t="str">
        <f>IFERROR(__xludf.DUMMYFUNCTION("iferror(SUM(ArrayFormula(VALUE(SPLIT(FILTER(H22, H22&lt;&gt;""""), ""/"")))) * I22, """")"),"")</f>
        <v/>
      </c>
      <c r="K22" s="37"/>
      <c r="L22" s="46"/>
      <c r="M22" s="30"/>
      <c r="N22" s="73">
        <f t="shared" si="2"/>
        <v>9</v>
      </c>
      <c r="O22" s="45"/>
      <c r="P22" s="37"/>
      <c r="Q22" s="37"/>
      <c r="R22" s="37"/>
      <c r="S22" s="38"/>
      <c r="T22" s="71"/>
      <c r="U22" s="71"/>
      <c r="V22" s="72"/>
      <c r="W22" s="37"/>
      <c r="X22" s="46"/>
      <c r="Y22" s="26"/>
    </row>
    <row r="23" ht="15.75" customHeight="1">
      <c r="B23" s="73">
        <f t="shared" si="1"/>
        <v>10</v>
      </c>
      <c r="C23" s="69" t="s">
        <v>48</v>
      </c>
      <c r="D23" s="37"/>
      <c r="E23" s="37"/>
      <c r="F23" s="37"/>
      <c r="G23" s="38"/>
      <c r="H23" s="71"/>
      <c r="I23" s="83">
        <v>7000.0</v>
      </c>
      <c r="J23" s="72" t="str">
        <f>IFERROR(__xludf.DUMMYFUNCTION("iferror(SUM(ArrayFormula(VALUE(SPLIT(FILTER(H23, H23&lt;&gt;""""), ""/"")))) * I23, """")"),"")</f>
        <v/>
      </c>
      <c r="K23" s="37"/>
      <c r="L23" s="46"/>
      <c r="M23" s="30"/>
      <c r="N23" s="73">
        <f t="shared" si="2"/>
        <v>10</v>
      </c>
      <c r="O23" s="45"/>
      <c r="P23" s="37"/>
      <c r="Q23" s="37"/>
      <c r="R23" s="37"/>
      <c r="S23" s="38"/>
      <c r="T23" s="71"/>
      <c r="U23" s="71"/>
      <c r="V23" s="72"/>
      <c r="W23" s="37"/>
      <c r="X23" s="46"/>
      <c r="Y23" s="26"/>
    </row>
    <row r="24" ht="15.75" customHeight="1">
      <c r="B24" s="73">
        <f t="shared" si="1"/>
        <v>11</v>
      </c>
      <c r="C24" s="69" t="s">
        <v>48</v>
      </c>
      <c r="D24" s="37"/>
      <c r="E24" s="37"/>
      <c r="F24" s="37"/>
      <c r="G24" s="38"/>
      <c r="H24" s="71"/>
      <c r="I24" s="83">
        <v>7000.0</v>
      </c>
      <c r="J24" s="72" t="str">
        <f>IFERROR(__xludf.DUMMYFUNCTION("iferror(SUM(ArrayFormula(VALUE(SPLIT(FILTER(H24, H24&lt;&gt;""""), ""/"")))) * I24, """")"),"")</f>
        <v/>
      </c>
      <c r="K24" s="37"/>
      <c r="L24" s="46"/>
      <c r="M24" s="30"/>
      <c r="N24" s="73">
        <f t="shared" si="2"/>
        <v>11</v>
      </c>
      <c r="O24" s="45"/>
      <c r="P24" s="37"/>
      <c r="Q24" s="37"/>
      <c r="R24" s="37"/>
      <c r="S24" s="38"/>
      <c r="T24" s="71"/>
      <c r="U24" s="71"/>
      <c r="V24" s="72"/>
      <c r="W24" s="37"/>
      <c r="X24" s="46"/>
      <c r="Y24" s="26"/>
    </row>
    <row r="25" ht="15.75" customHeight="1">
      <c r="B25" s="73">
        <f t="shared" si="1"/>
        <v>12</v>
      </c>
      <c r="C25" s="69" t="s">
        <v>48</v>
      </c>
      <c r="D25" s="37"/>
      <c r="E25" s="37"/>
      <c r="F25" s="37"/>
      <c r="G25" s="38"/>
      <c r="H25" s="71"/>
      <c r="I25" s="83">
        <v>7000.0</v>
      </c>
      <c r="J25" s="72" t="str">
        <f>IFERROR(__xludf.DUMMYFUNCTION("iferror(SUM(ArrayFormula(VALUE(SPLIT(FILTER(H25, H25&lt;&gt;""""), ""/"")))) * I25, """")"),"")</f>
        <v/>
      </c>
      <c r="K25" s="37"/>
      <c r="L25" s="46"/>
      <c r="M25" s="30"/>
      <c r="N25" s="73">
        <f t="shared" si="2"/>
        <v>12</v>
      </c>
      <c r="O25" s="45"/>
      <c r="P25" s="37"/>
      <c r="Q25" s="37"/>
      <c r="R25" s="37"/>
      <c r="S25" s="38"/>
      <c r="T25" s="71"/>
      <c r="U25" s="71"/>
      <c r="V25" s="72"/>
      <c r="W25" s="37"/>
      <c r="X25" s="46"/>
      <c r="Y25" s="26"/>
    </row>
    <row r="26" ht="15.75" customHeight="1">
      <c r="B26" s="73">
        <f t="shared" si="1"/>
        <v>13</v>
      </c>
      <c r="C26" s="69" t="s">
        <v>48</v>
      </c>
      <c r="D26" s="37"/>
      <c r="E26" s="37"/>
      <c r="F26" s="37"/>
      <c r="G26" s="38"/>
      <c r="H26" s="71"/>
      <c r="I26" s="83">
        <v>7000.0</v>
      </c>
      <c r="J26" s="72" t="str">
        <f>IFERROR(__xludf.DUMMYFUNCTION("iferror(SUM(ArrayFormula(VALUE(SPLIT(FILTER(H26, H26&lt;&gt;""""), ""/"")))) * I26, """")"),"")</f>
        <v/>
      </c>
      <c r="K26" s="37"/>
      <c r="L26" s="46"/>
      <c r="M26" s="30"/>
      <c r="N26" s="73">
        <f t="shared" si="2"/>
        <v>13</v>
      </c>
      <c r="O26" s="45"/>
      <c r="P26" s="37"/>
      <c r="Q26" s="37"/>
      <c r="R26" s="37"/>
      <c r="S26" s="38"/>
      <c r="T26" s="71"/>
      <c r="U26" s="71"/>
      <c r="V26" s="72"/>
      <c r="W26" s="37"/>
      <c r="X26" s="46"/>
      <c r="Y26" s="26"/>
    </row>
    <row r="27" ht="15.75" customHeight="1">
      <c r="B27" s="73">
        <f t="shared" si="1"/>
        <v>14</v>
      </c>
      <c r="C27" s="69" t="s">
        <v>48</v>
      </c>
      <c r="D27" s="37"/>
      <c r="E27" s="37"/>
      <c r="F27" s="37"/>
      <c r="G27" s="38"/>
      <c r="H27" s="71"/>
      <c r="I27" s="83">
        <v>7000.0</v>
      </c>
      <c r="J27" s="72" t="str">
        <f>IFERROR(__xludf.DUMMYFUNCTION("iferror(SUM(ArrayFormula(VALUE(SPLIT(FILTER(H27, H27&lt;&gt;""""), ""/"")))) * I27, """")"),"")</f>
        <v/>
      </c>
      <c r="K27" s="37"/>
      <c r="L27" s="46"/>
      <c r="M27" s="30"/>
      <c r="N27" s="73">
        <f t="shared" si="2"/>
        <v>14</v>
      </c>
      <c r="O27" s="45"/>
      <c r="P27" s="37"/>
      <c r="Q27" s="37"/>
      <c r="R27" s="37"/>
      <c r="S27" s="38"/>
      <c r="T27" s="71"/>
      <c r="U27" s="71"/>
      <c r="V27" s="72"/>
      <c r="W27" s="37"/>
      <c r="X27" s="46"/>
      <c r="Y27" s="26"/>
    </row>
    <row r="28" ht="15.75" customHeight="1">
      <c r="B28" s="73">
        <f t="shared" si="1"/>
        <v>15</v>
      </c>
      <c r="C28" s="69" t="s">
        <v>48</v>
      </c>
      <c r="D28" s="37"/>
      <c r="E28" s="37"/>
      <c r="F28" s="37"/>
      <c r="G28" s="38"/>
      <c r="H28" s="71"/>
      <c r="I28" s="83">
        <v>7000.0</v>
      </c>
      <c r="J28" s="72" t="str">
        <f>IFERROR(__xludf.DUMMYFUNCTION("iferror(SUM(ArrayFormula(VALUE(SPLIT(FILTER(H28, H28&lt;&gt;""""), ""/"")))) * I28, """")"),"")</f>
        <v/>
      </c>
      <c r="K28" s="37"/>
      <c r="L28" s="46"/>
      <c r="M28" s="30"/>
      <c r="N28" s="73">
        <f t="shared" si="2"/>
        <v>15</v>
      </c>
      <c r="O28" s="45"/>
      <c r="P28" s="37"/>
      <c r="Q28" s="37"/>
      <c r="R28" s="37"/>
      <c r="S28" s="38"/>
      <c r="T28" s="71"/>
      <c r="U28" s="71"/>
      <c r="V28" s="72"/>
      <c r="W28" s="37"/>
      <c r="X28" s="46"/>
      <c r="Y28" s="26"/>
    </row>
    <row r="29" ht="15.75" customHeight="1">
      <c r="B29" s="73">
        <f t="shared" si="1"/>
        <v>16</v>
      </c>
      <c r="C29" s="69" t="s">
        <v>48</v>
      </c>
      <c r="D29" s="37"/>
      <c r="E29" s="37"/>
      <c r="F29" s="37"/>
      <c r="G29" s="38"/>
      <c r="H29" s="71"/>
      <c r="I29" s="83">
        <v>7000.0</v>
      </c>
      <c r="J29" s="72" t="str">
        <f>IFERROR(__xludf.DUMMYFUNCTION("iferror(SUM(ArrayFormula(VALUE(SPLIT(FILTER(H29, H29&lt;&gt;""""), ""/"")))) * I29, """")"),"")</f>
        <v/>
      </c>
      <c r="K29" s="37"/>
      <c r="L29" s="46"/>
      <c r="M29" s="30"/>
      <c r="N29" s="73">
        <f t="shared" si="2"/>
        <v>16</v>
      </c>
      <c r="O29" s="45"/>
      <c r="P29" s="37"/>
      <c r="Q29" s="37"/>
      <c r="R29" s="37"/>
      <c r="S29" s="38"/>
      <c r="T29" s="71"/>
      <c r="U29" s="71"/>
      <c r="V29" s="72"/>
      <c r="W29" s="37"/>
      <c r="X29" s="46"/>
      <c r="Y29" s="26"/>
    </row>
    <row r="30" ht="15.75" customHeight="1">
      <c r="B30" s="73">
        <f t="shared" si="1"/>
        <v>17</v>
      </c>
      <c r="C30" s="69" t="s">
        <v>48</v>
      </c>
      <c r="D30" s="37"/>
      <c r="E30" s="37"/>
      <c r="F30" s="37"/>
      <c r="G30" s="38"/>
      <c r="H30" s="71"/>
      <c r="I30" s="83">
        <v>7000.0</v>
      </c>
      <c r="J30" s="72" t="str">
        <f>IFERROR(__xludf.DUMMYFUNCTION("iferror(SUM(ArrayFormula(VALUE(SPLIT(FILTER(H30, H30&lt;&gt;""""), ""/"")))) * I30, """")"),"")</f>
        <v/>
      </c>
      <c r="K30" s="37"/>
      <c r="L30" s="46"/>
      <c r="M30" s="30"/>
      <c r="N30" s="73">
        <f t="shared" si="2"/>
        <v>17</v>
      </c>
      <c r="O30" s="45"/>
      <c r="P30" s="37"/>
      <c r="Q30" s="37"/>
      <c r="R30" s="37"/>
      <c r="S30" s="38"/>
      <c r="T30" s="71"/>
      <c r="U30" s="71"/>
      <c r="V30" s="72"/>
      <c r="W30" s="37"/>
      <c r="X30" s="46"/>
      <c r="Y30" s="26"/>
    </row>
    <row r="31" ht="15.75" customHeight="1">
      <c r="B31" s="73">
        <f t="shared" si="1"/>
        <v>18</v>
      </c>
      <c r="C31" s="69" t="s">
        <v>48</v>
      </c>
      <c r="D31" s="37"/>
      <c r="E31" s="37"/>
      <c r="F31" s="37"/>
      <c r="G31" s="38"/>
      <c r="H31" s="71"/>
      <c r="I31" s="83">
        <v>7000.0</v>
      </c>
      <c r="J31" s="72" t="str">
        <f>IFERROR(__xludf.DUMMYFUNCTION("iferror(SUM(ArrayFormula(VALUE(SPLIT(FILTER(H31, H31&lt;&gt;""""), ""/"")))) * I31, """")"),"")</f>
        <v/>
      </c>
      <c r="K31" s="37"/>
      <c r="L31" s="46"/>
      <c r="M31" s="30"/>
      <c r="N31" s="73">
        <f t="shared" si="2"/>
        <v>18</v>
      </c>
      <c r="O31" s="45"/>
      <c r="P31" s="37"/>
      <c r="Q31" s="37"/>
      <c r="R31" s="37"/>
      <c r="S31" s="38"/>
      <c r="T31" s="71"/>
      <c r="U31" s="71"/>
      <c r="V31" s="72"/>
      <c r="W31" s="37"/>
      <c r="X31" s="46"/>
      <c r="Y31" s="26"/>
    </row>
    <row r="32" ht="15.75" customHeight="1">
      <c r="B32" s="73">
        <f t="shared" si="1"/>
        <v>19</v>
      </c>
      <c r="C32" s="69" t="s">
        <v>48</v>
      </c>
      <c r="D32" s="37"/>
      <c r="E32" s="37"/>
      <c r="F32" s="37"/>
      <c r="G32" s="38"/>
      <c r="H32" s="71"/>
      <c r="I32" s="83">
        <v>7000.0</v>
      </c>
      <c r="J32" s="72" t="str">
        <f>IFERROR(__xludf.DUMMYFUNCTION("iferror(SUM(ArrayFormula(VALUE(SPLIT(FILTER(H32, H32&lt;&gt;""""), ""/"")))) * I32, """")"),"")</f>
        <v/>
      </c>
      <c r="K32" s="37"/>
      <c r="L32" s="46"/>
      <c r="M32" s="30"/>
      <c r="N32" s="73">
        <f t="shared" si="2"/>
        <v>19</v>
      </c>
      <c r="O32" s="45"/>
      <c r="P32" s="37"/>
      <c r="Q32" s="37"/>
      <c r="R32" s="37"/>
      <c r="S32" s="38"/>
      <c r="T32" s="71"/>
      <c r="U32" s="71"/>
      <c r="V32" s="72"/>
      <c r="W32" s="37"/>
      <c r="X32" s="46"/>
      <c r="Y32" s="26"/>
    </row>
    <row r="33" ht="15.75" customHeight="1">
      <c r="B33" s="73">
        <f t="shared" si="1"/>
        <v>20</v>
      </c>
      <c r="C33" s="69" t="s">
        <v>48</v>
      </c>
      <c r="D33" s="37"/>
      <c r="E33" s="37"/>
      <c r="F33" s="37"/>
      <c r="G33" s="38"/>
      <c r="H33" s="71"/>
      <c r="I33" s="83">
        <v>7000.0</v>
      </c>
      <c r="J33" s="72" t="str">
        <f>IFERROR(__xludf.DUMMYFUNCTION("iferror(SUM(ArrayFormula(VALUE(SPLIT(FILTER(H33, H33&lt;&gt;""""), ""/"")))) * I33, """")"),"")</f>
        <v/>
      </c>
      <c r="K33" s="37"/>
      <c r="L33" s="46"/>
      <c r="M33" s="30"/>
      <c r="N33" s="73">
        <f t="shared" si="2"/>
        <v>20</v>
      </c>
      <c r="O33" s="45"/>
      <c r="P33" s="37"/>
      <c r="Q33" s="37"/>
      <c r="R33" s="37"/>
      <c r="S33" s="38"/>
      <c r="T33" s="71"/>
      <c r="U33" s="71"/>
      <c r="V33" s="72"/>
      <c r="W33" s="37"/>
      <c r="X33" s="46"/>
      <c r="Y33" s="26"/>
    </row>
    <row r="34" ht="15.75" customHeight="1">
      <c r="B34" s="73">
        <f t="shared" si="1"/>
        <v>21</v>
      </c>
      <c r="C34" s="69" t="s">
        <v>48</v>
      </c>
      <c r="D34" s="37"/>
      <c r="E34" s="37"/>
      <c r="F34" s="37"/>
      <c r="G34" s="38"/>
      <c r="H34" s="71"/>
      <c r="I34" s="83">
        <v>7000.0</v>
      </c>
      <c r="J34" s="72" t="str">
        <f>IFERROR(__xludf.DUMMYFUNCTION("iferror(SUM(ArrayFormula(VALUE(SPLIT(FILTER(H34, H34&lt;&gt;""""), ""/"")))) * I34, """")"),"")</f>
        <v/>
      </c>
      <c r="K34" s="37"/>
      <c r="L34" s="46"/>
      <c r="M34" s="30"/>
      <c r="N34" s="73">
        <f t="shared" si="2"/>
        <v>21</v>
      </c>
      <c r="O34" s="45"/>
      <c r="P34" s="37"/>
      <c r="Q34" s="37"/>
      <c r="R34" s="37"/>
      <c r="S34" s="38"/>
      <c r="T34" s="71"/>
      <c r="U34" s="71"/>
      <c r="V34" s="72"/>
      <c r="W34" s="37"/>
      <c r="X34" s="46"/>
      <c r="Y34" s="26"/>
    </row>
    <row r="35" ht="15.75" customHeight="1">
      <c r="B35" s="73">
        <f t="shared" si="1"/>
        <v>22</v>
      </c>
      <c r="C35" s="69" t="s">
        <v>48</v>
      </c>
      <c r="D35" s="37"/>
      <c r="E35" s="37"/>
      <c r="F35" s="37"/>
      <c r="G35" s="38"/>
      <c r="H35" s="71"/>
      <c r="I35" s="83">
        <v>7000.0</v>
      </c>
      <c r="J35" s="72" t="str">
        <f>IFERROR(__xludf.DUMMYFUNCTION("iferror(SUM(ArrayFormula(VALUE(SPLIT(FILTER(H35, H35&lt;&gt;""""), ""/"")))) * I35, """")"),"")</f>
        <v/>
      </c>
      <c r="K35" s="37"/>
      <c r="L35" s="46"/>
      <c r="M35" s="30"/>
      <c r="N35" s="73">
        <f t="shared" si="2"/>
        <v>22</v>
      </c>
      <c r="O35" s="45"/>
      <c r="P35" s="37"/>
      <c r="Q35" s="37"/>
      <c r="R35" s="37"/>
      <c r="S35" s="38"/>
      <c r="T35" s="71"/>
      <c r="U35" s="71"/>
      <c r="V35" s="72"/>
      <c r="W35" s="37"/>
      <c r="X35" s="46"/>
      <c r="Y35" s="26"/>
    </row>
    <row r="36" ht="15.75" customHeight="1">
      <c r="B36" s="73">
        <f t="shared" si="1"/>
        <v>23</v>
      </c>
      <c r="C36" s="69" t="s">
        <v>48</v>
      </c>
      <c r="D36" s="37"/>
      <c r="E36" s="37"/>
      <c r="F36" s="37"/>
      <c r="G36" s="38"/>
      <c r="H36" s="71"/>
      <c r="I36" s="83">
        <v>7000.0</v>
      </c>
      <c r="J36" s="72" t="str">
        <f>IFERROR(__xludf.DUMMYFUNCTION("iferror(SUM(ArrayFormula(VALUE(SPLIT(FILTER(H36, H36&lt;&gt;""""), ""/"")))) * I36, """")"),"")</f>
        <v/>
      </c>
      <c r="K36" s="37"/>
      <c r="L36" s="46"/>
      <c r="M36" s="30"/>
      <c r="N36" s="73">
        <f t="shared" si="2"/>
        <v>23</v>
      </c>
      <c r="O36" s="45"/>
      <c r="P36" s="37"/>
      <c r="Q36" s="37"/>
      <c r="R36" s="37"/>
      <c r="S36" s="38"/>
      <c r="T36" s="71"/>
      <c r="U36" s="71"/>
      <c r="V36" s="72"/>
      <c r="W36" s="37"/>
      <c r="X36" s="46"/>
      <c r="Y36" s="26"/>
    </row>
    <row r="37" ht="15.75" customHeight="1">
      <c r="B37" s="73">
        <f t="shared" si="1"/>
        <v>24</v>
      </c>
      <c r="C37" s="69" t="s">
        <v>48</v>
      </c>
      <c r="D37" s="37"/>
      <c r="E37" s="37"/>
      <c r="F37" s="37"/>
      <c r="G37" s="38"/>
      <c r="H37" s="83" t="s">
        <v>8</v>
      </c>
      <c r="I37" s="83">
        <v>7000.0</v>
      </c>
      <c r="J37" s="72">
        <f>IFERROR(__xludf.DUMMYFUNCTION("iferror(SUM(ArrayFormula(VALUE(SPLIT(FILTER(H37, H37&lt;&gt;""""), ""/"")))) * I37, """")"),7000.0)</f>
        <v>7000</v>
      </c>
      <c r="K37" s="37"/>
      <c r="L37" s="46"/>
      <c r="M37" s="30"/>
      <c r="N37" s="73">
        <f t="shared" si="2"/>
        <v>24</v>
      </c>
      <c r="O37" s="45"/>
      <c r="P37" s="37"/>
      <c r="Q37" s="37"/>
      <c r="R37" s="37"/>
      <c r="S37" s="38"/>
      <c r="T37" s="71"/>
      <c r="U37" s="71"/>
      <c r="V37" s="72"/>
      <c r="W37" s="37"/>
      <c r="X37" s="46"/>
      <c r="Y37" s="26"/>
    </row>
    <row r="38" ht="15.75" customHeight="1">
      <c r="B38" s="73">
        <f t="shared" si="1"/>
        <v>25</v>
      </c>
      <c r="C38" s="69" t="s">
        <v>48</v>
      </c>
      <c r="D38" s="37"/>
      <c r="E38" s="37"/>
      <c r="F38" s="37"/>
      <c r="G38" s="38"/>
      <c r="H38" s="71"/>
      <c r="I38" s="83">
        <v>7000.0</v>
      </c>
      <c r="J38" s="72" t="str">
        <f>IFERROR(__xludf.DUMMYFUNCTION("iferror(SUM(ArrayFormula(VALUE(SPLIT(FILTER(H38, H38&lt;&gt;""""), ""/"")))) * I38, """")"),"")</f>
        <v/>
      </c>
      <c r="K38" s="37"/>
      <c r="L38" s="46"/>
      <c r="M38" s="30"/>
      <c r="N38" s="73">
        <f t="shared" si="2"/>
        <v>25</v>
      </c>
      <c r="O38" s="45"/>
      <c r="P38" s="37"/>
      <c r="Q38" s="37"/>
      <c r="R38" s="37"/>
      <c r="S38" s="38"/>
      <c r="T38" s="71"/>
      <c r="U38" s="71"/>
      <c r="V38" s="72"/>
      <c r="W38" s="37"/>
      <c r="X38" s="46"/>
      <c r="Y38" s="26"/>
    </row>
    <row r="39" ht="15.75" customHeight="1">
      <c r="B39" s="73">
        <f t="shared" si="1"/>
        <v>26</v>
      </c>
      <c r="C39" s="69" t="s">
        <v>48</v>
      </c>
      <c r="D39" s="37"/>
      <c r="E39" s="37"/>
      <c r="F39" s="37"/>
      <c r="G39" s="38"/>
      <c r="H39" s="71"/>
      <c r="I39" s="83">
        <v>7000.0</v>
      </c>
      <c r="J39" s="72" t="str">
        <f>IFERROR(__xludf.DUMMYFUNCTION("iferror(SUM(ArrayFormula(VALUE(SPLIT(FILTER(H39, H39&lt;&gt;""""), ""/"")))) * I39, """")"),"")</f>
        <v/>
      </c>
      <c r="K39" s="37"/>
      <c r="L39" s="46"/>
      <c r="M39" s="30"/>
      <c r="N39" s="73">
        <f t="shared" si="2"/>
        <v>26</v>
      </c>
      <c r="O39" s="45"/>
      <c r="P39" s="37"/>
      <c r="Q39" s="37"/>
      <c r="R39" s="37"/>
      <c r="S39" s="38"/>
      <c r="T39" s="71"/>
      <c r="U39" s="71"/>
      <c r="V39" s="72"/>
      <c r="W39" s="37"/>
      <c r="X39" s="46"/>
      <c r="Y39" s="26"/>
    </row>
    <row r="40" ht="15.75" customHeight="1">
      <c r="B40" s="73">
        <f t="shared" si="1"/>
        <v>27</v>
      </c>
      <c r="C40" s="69" t="s">
        <v>48</v>
      </c>
      <c r="D40" s="37"/>
      <c r="E40" s="37"/>
      <c r="F40" s="37"/>
      <c r="G40" s="38"/>
      <c r="H40" s="71"/>
      <c r="I40" s="83">
        <v>7000.0</v>
      </c>
      <c r="J40" s="72" t="str">
        <f>IFERROR(__xludf.DUMMYFUNCTION("iferror(SUM(ArrayFormula(VALUE(SPLIT(FILTER(H40, H40&lt;&gt;""""), ""/"")))) * I40, """")"),"")</f>
        <v/>
      </c>
      <c r="K40" s="37"/>
      <c r="L40" s="46"/>
      <c r="M40" s="30"/>
      <c r="N40" s="73">
        <f t="shared" si="2"/>
        <v>27</v>
      </c>
      <c r="O40" s="45"/>
      <c r="P40" s="37"/>
      <c r="Q40" s="37"/>
      <c r="R40" s="37"/>
      <c r="S40" s="38"/>
      <c r="T40" s="71"/>
      <c r="U40" s="71"/>
      <c r="V40" s="72"/>
      <c r="W40" s="37"/>
      <c r="X40" s="46"/>
      <c r="Y40" s="26"/>
    </row>
    <row r="41" ht="15.75" customHeight="1">
      <c r="B41" s="73">
        <f t="shared" si="1"/>
        <v>28</v>
      </c>
      <c r="C41" s="69" t="s">
        <v>48</v>
      </c>
      <c r="D41" s="37"/>
      <c r="E41" s="37"/>
      <c r="F41" s="37"/>
      <c r="G41" s="38"/>
      <c r="H41" s="71"/>
      <c r="I41" s="83">
        <v>7000.0</v>
      </c>
      <c r="J41" s="72" t="str">
        <f>IFERROR(__xludf.DUMMYFUNCTION("iferror(SUM(ArrayFormula(VALUE(SPLIT(FILTER(H41, H41&lt;&gt;""""), ""/"")))) * I41, """")"),"")</f>
        <v/>
      </c>
      <c r="K41" s="37"/>
      <c r="L41" s="46"/>
      <c r="M41" s="30"/>
      <c r="N41" s="73">
        <f t="shared" si="2"/>
        <v>28</v>
      </c>
      <c r="O41" s="45"/>
      <c r="P41" s="37"/>
      <c r="Q41" s="37"/>
      <c r="R41" s="37"/>
      <c r="S41" s="38"/>
      <c r="T41" s="71"/>
      <c r="U41" s="71"/>
      <c r="V41" s="72"/>
      <c r="W41" s="37"/>
      <c r="X41" s="46"/>
      <c r="Y41" s="26"/>
    </row>
    <row r="42" ht="15.75" customHeight="1">
      <c r="B42" s="73">
        <f t="shared" si="1"/>
        <v>29</v>
      </c>
      <c r="C42" s="69" t="s">
        <v>48</v>
      </c>
      <c r="D42" s="37"/>
      <c r="E42" s="37"/>
      <c r="F42" s="37"/>
      <c r="G42" s="38"/>
      <c r="H42" s="71"/>
      <c r="I42" s="83">
        <v>7000.0</v>
      </c>
      <c r="J42" s="72" t="str">
        <f>IFERROR(__xludf.DUMMYFUNCTION("iferror(SUM(ArrayFormula(VALUE(SPLIT(FILTER(H42, H42&lt;&gt;""""), ""/"")))) * I42, """")"),"")</f>
        <v/>
      </c>
      <c r="K42" s="37"/>
      <c r="L42" s="46"/>
      <c r="M42" s="30"/>
      <c r="N42" s="73">
        <f t="shared" si="2"/>
        <v>29</v>
      </c>
      <c r="O42" s="45"/>
      <c r="P42" s="37"/>
      <c r="Q42" s="37"/>
      <c r="R42" s="37"/>
      <c r="S42" s="38"/>
      <c r="T42" s="71"/>
      <c r="U42" s="71"/>
      <c r="V42" s="72"/>
      <c r="W42" s="37"/>
      <c r="X42" s="46"/>
      <c r="Y42" s="26"/>
    </row>
    <row r="43" ht="15.75" customHeight="1">
      <c r="B43" s="73">
        <f t="shared" si="1"/>
        <v>30</v>
      </c>
      <c r="C43" s="69" t="s">
        <v>48</v>
      </c>
      <c r="D43" s="37"/>
      <c r="E43" s="37"/>
      <c r="F43" s="37"/>
      <c r="G43" s="38"/>
      <c r="H43" s="70">
        <v>45325.0</v>
      </c>
      <c r="I43" s="83">
        <v>7000.0</v>
      </c>
      <c r="J43" s="72">
        <f>IFERROR(__xludf.DUMMYFUNCTION("iferror(SUM(ArrayFormula(VALUE(SPLIT(FILTER(H43, H43&lt;&gt;""""), ""/"")))) * I43, """")"),35000.0)</f>
        <v>35000</v>
      </c>
      <c r="K43" s="37"/>
      <c r="L43" s="46"/>
      <c r="M43" s="30"/>
      <c r="N43" s="73">
        <f t="shared" si="2"/>
        <v>30</v>
      </c>
      <c r="O43" s="45"/>
      <c r="P43" s="37"/>
      <c r="Q43" s="37"/>
      <c r="R43" s="37"/>
      <c r="S43" s="38"/>
      <c r="T43" s="71"/>
      <c r="U43" s="71"/>
      <c r="V43" s="72"/>
      <c r="W43" s="37"/>
      <c r="X43" s="46"/>
      <c r="Y43" s="26"/>
    </row>
    <row r="44" ht="15.75" customHeight="1">
      <c r="B44" s="68">
        <v>31.0</v>
      </c>
      <c r="C44" s="69" t="s">
        <v>48</v>
      </c>
      <c r="D44" s="37"/>
      <c r="E44" s="37"/>
      <c r="F44" s="37"/>
      <c r="G44" s="38"/>
      <c r="H44" s="71"/>
      <c r="I44" s="83">
        <v>7000.0</v>
      </c>
      <c r="J44" s="72" t="str">
        <f>IFERROR(__xludf.DUMMYFUNCTION("iferror(SUM(ArrayFormula(VALUE(SPLIT(FILTER(H44, H44&lt;&gt;""""), ""/"")))) * I44, """")"),"")</f>
        <v/>
      </c>
      <c r="K44" s="37"/>
      <c r="L44" s="46"/>
      <c r="M44" s="30"/>
      <c r="N44" s="68">
        <v>31.0</v>
      </c>
      <c r="O44" s="45"/>
      <c r="P44" s="37"/>
      <c r="Q44" s="37"/>
      <c r="R44" s="37"/>
      <c r="S44" s="38"/>
      <c r="T44" s="71"/>
      <c r="U44" s="71"/>
      <c r="V44" s="72"/>
      <c r="W44" s="37"/>
      <c r="X44" s="46"/>
      <c r="Y44" s="26"/>
    </row>
    <row r="45" ht="13.5" customHeight="1">
      <c r="B45" s="74"/>
      <c r="C45" s="75">
        <f>SUM(J14:L44) * 1.1</f>
        <v>46200</v>
      </c>
      <c r="L45" s="76"/>
      <c r="M45" s="30"/>
      <c r="N45" s="74"/>
      <c r="O45" s="75">
        <f>SUM(V14:X44)</f>
        <v>0</v>
      </c>
      <c r="X45" s="76"/>
      <c r="Y45" s="26"/>
    </row>
    <row r="46" ht="9.75" customHeight="1">
      <c r="B46" s="77"/>
      <c r="C46" s="78"/>
      <c r="D46" s="79"/>
      <c r="E46" s="79"/>
      <c r="F46" s="79"/>
      <c r="G46" s="79"/>
      <c r="H46" s="79"/>
      <c r="I46" s="79"/>
      <c r="J46" s="79"/>
      <c r="K46" s="79"/>
      <c r="L46" s="80"/>
      <c r="M46" s="30"/>
      <c r="N46" s="77"/>
      <c r="O46" s="78"/>
      <c r="P46" s="79"/>
      <c r="Q46" s="79"/>
      <c r="R46" s="79"/>
      <c r="S46" s="79"/>
      <c r="T46" s="79"/>
      <c r="U46" s="79"/>
      <c r="V46" s="79"/>
      <c r="W46" s="79"/>
      <c r="X46" s="80"/>
      <c r="Y46" s="26"/>
    </row>
    <row r="47" ht="18.0" customHeight="1"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</row>
  </sheetData>
  <mergeCells count="176">
    <mergeCell ref="C8:D8"/>
    <mergeCell ref="E8:G8"/>
    <mergeCell ref="O8:P8"/>
    <mergeCell ref="Q8:S8"/>
    <mergeCell ref="U8:X8"/>
    <mergeCell ref="C6:D6"/>
    <mergeCell ref="B9:D9"/>
    <mergeCell ref="B10:D11"/>
    <mergeCell ref="J10:L11"/>
    <mergeCell ref="N10:P11"/>
    <mergeCell ref="Q10:U11"/>
    <mergeCell ref="V10:X11"/>
    <mergeCell ref="V15:X15"/>
    <mergeCell ref="V16:X16"/>
    <mergeCell ref="N12:X12"/>
    <mergeCell ref="O13:S13"/>
    <mergeCell ref="V13:X13"/>
    <mergeCell ref="O14:S14"/>
    <mergeCell ref="V14:X14"/>
    <mergeCell ref="O15:S15"/>
    <mergeCell ref="O16:S16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43:G43"/>
    <mergeCell ref="C44:G44"/>
    <mergeCell ref="B45:B46"/>
    <mergeCell ref="C36:G36"/>
    <mergeCell ref="C37:G37"/>
    <mergeCell ref="C38:G38"/>
    <mergeCell ref="C39:G39"/>
    <mergeCell ref="C40:G40"/>
    <mergeCell ref="C41:G41"/>
    <mergeCell ref="C42:G42"/>
    <mergeCell ref="V24:X24"/>
    <mergeCell ref="V25:X25"/>
    <mergeCell ref="V26:X26"/>
    <mergeCell ref="V27:X27"/>
    <mergeCell ref="V28:X28"/>
    <mergeCell ref="V29:X29"/>
    <mergeCell ref="V30:X30"/>
    <mergeCell ref="V38:X38"/>
    <mergeCell ref="V39:X39"/>
    <mergeCell ref="V40:X40"/>
    <mergeCell ref="V41:X41"/>
    <mergeCell ref="V42:X42"/>
    <mergeCell ref="V43:X43"/>
    <mergeCell ref="V44:X44"/>
    <mergeCell ref="V31:X31"/>
    <mergeCell ref="V32:X32"/>
    <mergeCell ref="V33:X33"/>
    <mergeCell ref="V34:X34"/>
    <mergeCell ref="V35:X35"/>
    <mergeCell ref="V36:X36"/>
    <mergeCell ref="V37:X37"/>
    <mergeCell ref="N4:P4"/>
    <mergeCell ref="O5:P5"/>
    <mergeCell ref="O6:P6"/>
    <mergeCell ref="Q6:T6"/>
    <mergeCell ref="V6:X6"/>
    <mergeCell ref="B2:L2"/>
    <mergeCell ref="N2:X2"/>
    <mergeCell ref="E3:I3"/>
    <mergeCell ref="Q3:U3"/>
    <mergeCell ref="E4:J4"/>
    <mergeCell ref="Q4:V4"/>
    <mergeCell ref="E5:L5"/>
    <mergeCell ref="Q5:X5"/>
    <mergeCell ref="C7:D7"/>
    <mergeCell ref="E7:L7"/>
    <mergeCell ref="O7:P7"/>
    <mergeCell ref="Q7:X7"/>
    <mergeCell ref="E9:I9"/>
    <mergeCell ref="J9:L9"/>
    <mergeCell ref="N9:P9"/>
    <mergeCell ref="Q9:U9"/>
    <mergeCell ref="V9:X9"/>
    <mergeCell ref="B4:D4"/>
    <mergeCell ref="B5:B8"/>
    <mergeCell ref="C5:D5"/>
    <mergeCell ref="N5:N8"/>
    <mergeCell ref="E6:H6"/>
    <mergeCell ref="J6:L6"/>
    <mergeCell ref="I8:L8"/>
    <mergeCell ref="E10:I11"/>
    <mergeCell ref="B12:L12"/>
    <mergeCell ref="C13:G13"/>
    <mergeCell ref="J13:L13"/>
    <mergeCell ref="C14:G14"/>
    <mergeCell ref="J14:L14"/>
    <mergeCell ref="J15:L15"/>
    <mergeCell ref="V17:X17"/>
    <mergeCell ref="V18:X18"/>
    <mergeCell ref="V19:X19"/>
    <mergeCell ref="V20:X20"/>
    <mergeCell ref="V21:X21"/>
    <mergeCell ref="V22:X22"/>
    <mergeCell ref="V23:X23"/>
    <mergeCell ref="O35:S35"/>
    <mergeCell ref="O36:S36"/>
    <mergeCell ref="O28:S28"/>
    <mergeCell ref="O29:S29"/>
    <mergeCell ref="O30:S30"/>
    <mergeCell ref="O31:S31"/>
    <mergeCell ref="O32:S32"/>
    <mergeCell ref="O33:S33"/>
    <mergeCell ref="O34:S34"/>
    <mergeCell ref="J35:L35"/>
    <mergeCell ref="J36:L36"/>
    <mergeCell ref="J37:L37"/>
    <mergeCell ref="O37:S37"/>
    <mergeCell ref="J38:L38"/>
    <mergeCell ref="O38:S38"/>
    <mergeCell ref="O39:S39"/>
    <mergeCell ref="O44:S44"/>
    <mergeCell ref="O45:X46"/>
    <mergeCell ref="O40:S40"/>
    <mergeCell ref="O41:S41"/>
    <mergeCell ref="J42:L42"/>
    <mergeCell ref="O42:S42"/>
    <mergeCell ref="J43:L43"/>
    <mergeCell ref="O43:S43"/>
    <mergeCell ref="J44:L44"/>
    <mergeCell ref="J17:L17"/>
    <mergeCell ref="J18:L18"/>
    <mergeCell ref="C15:G15"/>
    <mergeCell ref="C16:G16"/>
    <mergeCell ref="J16:L16"/>
    <mergeCell ref="C17:G17"/>
    <mergeCell ref="O17:S17"/>
    <mergeCell ref="C18:G18"/>
    <mergeCell ref="O18:S18"/>
    <mergeCell ref="C19:G19"/>
    <mergeCell ref="J19:L19"/>
    <mergeCell ref="O19:S19"/>
    <mergeCell ref="C20:G20"/>
    <mergeCell ref="J20:L20"/>
    <mergeCell ref="C21:G21"/>
    <mergeCell ref="O22:S22"/>
    <mergeCell ref="J21:L21"/>
    <mergeCell ref="J22:L22"/>
    <mergeCell ref="J23:L23"/>
    <mergeCell ref="J24:L24"/>
    <mergeCell ref="J25:L25"/>
    <mergeCell ref="J26:L26"/>
    <mergeCell ref="J27:L27"/>
    <mergeCell ref="O20:S20"/>
    <mergeCell ref="O21:S21"/>
    <mergeCell ref="O23:S23"/>
    <mergeCell ref="O24:S24"/>
    <mergeCell ref="O25:S25"/>
    <mergeCell ref="O26:S26"/>
    <mergeCell ref="O27:S27"/>
    <mergeCell ref="J28:L28"/>
    <mergeCell ref="J29:L29"/>
    <mergeCell ref="J30:L30"/>
    <mergeCell ref="J31:L31"/>
    <mergeCell ref="J32:L32"/>
    <mergeCell ref="J33:L33"/>
    <mergeCell ref="J34:L34"/>
    <mergeCell ref="J39:L39"/>
    <mergeCell ref="J40:L40"/>
    <mergeCell ref="J41:L41"/>
    <mergeCell ref="C45:L46"/>
    <mergeCell ref="N45:N46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4" width="4.14"/>
    <col customWidth="1" min="5" max="7" width="1.71"/>
    <col customWidth="1" min="8" max="8" width="4.14"/>
    <col customWidth="1" min="9" max="9" width="9.29"/>
    <col customWidth="1" min="10" max="12" width="3.57"/>
    <col customWidth="1" min="13" max="13" width="4.14"/>
    <col customWidth="1" hidden="1" min="14" max="25" width="4.14"/>
  </cols>
  <sheetData>
    <row r="1" ht="19.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ht="22.5" customHeight="1">
      <c r="B2" s="27" t="s">
        <v>29</v>
      </c>
      <c r="C2" s="28"/>
      <c r="D2" s="28"/>
      <c r="E2" s="28"/>
      <c r="F2" s="28"/>
      <c r="G2" s="28"/>
      <c r="H2" s="28"/>
      <c r="I2" s="28"/>
      <c r="J2" s="28"/>
      <c r="K2" s="28"/>
      <c r="L2" s="29"/>
      <c r="M2" s="30"/>
      <c r="N2" s="27" t="s">
        <v>29</v>
      </c>
      <c r="O2" s="28"/>
      <c r="P2" s="28"/>
      <c r="Q2" s="28"/>
      <c r="R2" s="28"/>
      <c r="S2" s="28"/>
      <c r="T2" s="28"/>
      <c r="U2" s="28"/>
      <c r="V2" s="28"/>
      <c r="W2" s="28"/>
      <c r="X2" s="29"/>
      <c r="Y2" s="26"/>
    </row>
    <row r="3" ht="17.25" customHeight="1">
      <c r="B3" s="31"/>
      <c r="C3" s="32"/>
      <c r="D3" s="32"/>
      <c r="E3" s="33" t="s">
        <v>30</v>
      </c>
      <c r="F3" s="34"/>
      <c r="G3" s="34"/>
      <c r="H3" s="34"/>
      <c r="I3" s="34"/>
      <c r="J3" s="32"/>
      <c r="K3" s="32"/>
      <c r="L3" s="35"/>
      <c r="M3" s="30"/>
      <c r="N3" s="31"/>
      <c r="O3" s="32"/>
      <c r="P3" s="32"/>
      <c r="Q3" s="33" t="s">
        <v>30</v>
      </c>
      <c r="R3" s="34"/>
      <c r="S3" s="34"/>
      <c r="T3" s="34"/>
      <c r="U3" s="34"/>
      <c r="V3" s="32"/>
      <c r="W3" s="32"/>
      <c r="X3" s="35"/>
      <c r="Y3" s="26"/>
    </row>
    <row r="4" ht="18.0" customHeight="1">
      <c r="B4" s="36" t="s">
        <v>31</v>
      </c>
      <c r="C4" s="37"/>
      <c r="D4" s="38"/>
      <c r="E4" s="82" t="s">
        <v>5</v>
      </c>
      <c r="F4" s="40"/>
      <c r="G4" s="40"/>
      <c r="H4" s="40"/>
      <c r="I4" s="40"/>
      <c r="J4" s="40"/>
      <c r="K4" s="41" t="s">
        <v>32</v>
      </c>
      <c r="L4" s="42"/>
      <c r="M4" s="30"/>
      <c r="N4" s="36" t="s">
        <v>31</v>
      </c>
      <c r="O4" s="37"/>
      <c r="P4" s="38"/>
      <c r="Q4" s="39"/>
      <c r="R4" s="40"/>
      <c r="S4" s="40"/>
      <c r="T4" s="40"/>
      <c r="U4" s="40"/>
      <c r="V4" s="40"/>
      <c r="W4" s="41" t="s">
        <v>32</v>
      </c>
      <c r="X4" s="42"/>
      <c r="Y4" s="26"/>
    </row>
    <row r="5" ht="19.5" customHeight="1">
      <c r="B5" s="43" t="s">
        <v>33</v>
      </c>
      <c r="C5" s="44" t="s">
        <v>34</v>
      </c>
      <c r="D5" s="38"/>
      <c r="E5" s="45"/>
      <c r="F5" s="37"/>
      <c r="G5" s="37"/>
      <c r="H5" s="37"/>
      <c r="I5" s="37"/>
      <c r="J5" s="37"/>
      <c r="K5" s="37"/>
      <c r="L5" s="46"/>
      <c r="M5" s="30"/>
      <c r="N5" s="43" t="s">
        <v>33</v>
      </c>
      <c r="O5" s="44" t="s">
        <v>34</v>
      </c>
      <c r="P5" s="38"/>
      <c r="Q5" s="45"/>
      <c r="R5" s="37"/>
      <c r="S5" s="37"/>
      <c r="T5" s="37"/>
      <c r="U5" s="37"/>
      <c r="V5" s="37"/>
      <c r="W5" s="37"/>
      <c r="X5" s="46"/>
      <c r="Y5" s="26"/>
    </row>
    <row r="6" ht="19.5" customHeight="1">
      <c r="B6" s="47"/>
      <c r="C6" s="44" t="s">
        <v>35</v>
      </c>
      <c r="D6" s="38"/>
      <c r="E6" s="45"/>
      <c r="F6" s="37"/>
      <c r="G6" s="37"/>
      <c r="H6" s="38"/>
      <c r="I6" s="48" t="s">
        <v>36</v>
      </c>
      <c r="J6" s="45"/>
      <c r="K6" s="37"/>
      <c r="L6" s="46"/>
      <c r="M6" s="30"/>
      <c r="N6" s="47"/>
      <c r="O6" s="44" t="s">
        <v>35</v>
      </c>
      <c r="P6" s="38"/>
      <c r="Q6" s="45"/>
      <c r="R6" s="37"/>
      <c r="S6" s="37"/>
      <c r="T6" s="38"/>
      <c r="U6" s="48" t="s">
        <v>36</v>
      </c>
      <c r="V6" s="45"/>
      <c r="W6" s="37"/>
      <c r="X6" s="46"/>
      <c r="Y6" s="26"/>
    </row>
    <row r="7" ht="21.75" customHeight="1">
      <c r="B7" s="47"/>
      <c r="C7" s="49" t="s">
        <v>37</v>
      </c>
      <c r="D7" s="38"/>
      <c r="E7" s="45"/>
      <c r="F7" s="37"/>
      <c r="G7" s="37"/>
      <c r="H7" s="37"/>
      <c r="I7" s="37"/>
      <c r="J7" s="37"/>
      <c r="K7" s="37"/>
      <c r="L7" s="46"/>
      <c r="M7" s="30"/>
      <c r="N7" s="47"/>
      <c r="O7" s="49" t="s">
        <v>37</v>
      </c>
      <c r="P7" s="38"/>
      <c r="Q7" s="45"/>
      <c r="R7" s="37"/>
      <c r="S7" s="37"/>
      <c r="T7" s="37"/>
      <c r="U7" s="37"/>
      <c r="V7" s="37"/>
      <c r="W7" s="37"/>
      <c r="X7" s="46"/>
      <c r="Y7" s="26"/>
    </row>
    <row r="8" ht="21.0" customHeight="1">
      <c r="B8" s="50"/>
      <c r="C8" s="44" t="s">
        <v>38</v>
      </c>
      <c r="D8" s="38"/>
      <c r="E8" s="51"/>
      <c r="F8" s="34"/>
      <c r="G8" s="52"/>
      <c r="H8" s="53" t="s">
        <v>39</v>
      </c>
      <c r="I8" s="54"/>
      <c r="J8" s="37"/>
      <c r="K8" s="37"/>
      <c r="L8" s="46"/>
      <c r="M8" s="30"/>
      <c r="N8" s="50"/>
      <c r="O8" s="44" t="s">
        <v>38</v>
      </c>
      <c r="P8" s="38"/>
      <c r="Q8" s="51"/>
      <c r="R8" s="34"/>
      <c r="S8" s="52"/>
      <c r="T8" s="53" t="s">
        <v>39</v>
      </c>
      <c r="U8" s="54"/>
      <c r="V8" s="37"/>
      <c r="W8" s="37"/>
      <c r="X8" s="46"/>
      <c r="Y8" s="26"/>
    </row>
    <row r="9" ht="15.75" customHeight="1">
      <c r="B9" s="55" t="s">
        <v>40</v>
      </c>
      <c r="C9" s="37"/>
      <c r="D9" s="38"/>
      <c r="E9" s="44" t="s">
        <v>41</v>
      </c>
      <c r="F9" s="37"/>
      <c r="G9" s="37"/>
      <c r="H9" s="37"/>
      <c r="I9" s="38"/>
      <c r="J9" s="56" t="s">
        <v>42</v>
      </c>
      <c r="K9" s="37"/>
      <c r="L9" s="46"/>
      <c r="M9" s="30"/>
      <c r="N9" s="55" t="s">
        <v>40</v>
      </c>
      <c r="O9" s="37"/>
      <c r="P9" s="38"/>
      <c r="Q9" s="44" t="s">
        <v>41</v>
      </c>
      <c r="R9" s="37"/>
      <c r="S9" s="37"/>
      <c r="T9" s="37"/>
      <c r="U9" s="38"/>
      <c r="V9" s="56" t="s">
        <v>42</v>
      </c>
      <c r="W9" s="37"/>
      <c r="X9" s="46"/>
      <c r="Y9" s="26"/>
    </row>
    <row r="10" ht="12.0" customHeight="1">
      <c r="B10" s="57">
        <f>now()</f>
        <v>45621.96848</v>
      </c>
      <c r="C10" s="34"/>
      <c r="D10" s="52"/>
      <c r="E10" s="58">
        <f>C45</f>
        <v>25664.1</v>
      </c>
      <c r="F10" s="34"/>
      <c r="G10" s="34"/>
      <c r="H10" s="34"/>
      <c r="I10" s="52"/>
      <c r="J10" s="59"/>
      <c r="K10" s="34"/>
      <c r="L10" s="60"/>
      <c r="M10" s="30"/>
      <c r="N10" s="57">
        <f>now()</f>
        <v>45621.96848</v>
      </c>
      <c r="O10" s="34"/>
      <c r="P10" s="52"/>
      <c r="Q10" s="61">
        <f>SUM(V14:X44)</f>
        <v>0</v>
      </c>
      <c r="R10" s="34"/>
      <c r="S10" s="34"/>
      <c r="T10" s="34"/>
      <c r="U10" s="52"/>
      <c r="V10" s="59"/>
      <c r="W10" s="34"/>
      <c r="X10" s="60"/>
      <c r="Y10" s="26"/>
    </row>
    <row r="11" ht="12.0" customHeight="1">
      <c r="B11" s="62"/>
      <c r="C11" s="40"/>
      <c r="D11" s="63"/>
      <c r="E11" s="64"/>
      <c r="F11" s="40"/>
      <c r="G11" s="40"/>
      <c r="H11" s="40"/>
      <c r="I11" s="63"/>
      <c r="J11" s="40"/>
      <c r="K11" s="40"/>
      <c r="L11" s="65"/>
      <c r="M11" s="30"/>
      <c r="N11" s="62"/>
      <c r="O11" s="40"/>
      <c r="P11" s="63"/>
      <c r="Q11" s="64"/>
      <c r="R11" s="40"/>
      <c r="S11" s="40"/>
      <c r="T11" s="40"/>
      <c r="U11" s="63"/>
      <c r="V11" s="40"/>
      <c r="W11" s="40"/>
      <c r="X11" s="65"/>
      <c r="Y11" s="26"/>
    </row>
    <row r="12" ht="15.75" customHeight="1">
      <c r="B12" s="55" t="s">
        <v>43</v>
      </c>
      <c r="C12" s="37"/>
      <c r="D12" s="37"/>
      <c r="E12" s="37"/>
      <c r="F12" s="37"/>
      <c r="G12" s="37"/>
      <c r="H12" s="37"/>
      <c r="I12" s="37"/>
      <c r="J12" s="37"/>
      <c r="K12" s="37"/>
      <c r="L12" s="46"/>
      <c r="M12" s="30"/>
      <c r="N12" s="55" t="s">
        <v>43</v>
      </c>
      <c r="O12" s="37"/>
      <c r="P12" s="37"/>
      <c r="Q12" s="37"/>
      <c r="R12" s="37"/>
      <c r="S12" s="37"/>
      <c r="T12" s="37"/>
      <c r="U12" s="37"/>
      <c r="V12" s="37"/>
      <c r="W12" s="37"/>
      <c r="X12" s="46"/>
      <c r="Y12" s="26"/>
    </row>
    <row r="13" ht="18.0" customHeight="1">
      <c r="B13" s="66" t="s">
        <v>44</v>
      </c>
      <c r="C13" s="44" t="s">
        <v>45</v>
      </c>
      <c r="D13" s="37"/>
      <c r="E13" s="37"/>
      <c r="F13" s="37"/>
      <c r="G13" s="38"/>
      <c r="H13" s="67" t="s">
        <v>46</v>
      </c>
      <c r="I13" s="67" t="s">
        <v>47</v>
      </c>
      <c r="J13" s="44" t="s">
        <v>41</v>
      </c>
      <c r="K13" s="37"/>
      <c r="L13" s="46"/>
      <c r="M13" s="30"/>
      <c r="N13" s="66" t="s">
        <v>44</v>
      </c>
      <c r="O13" s="44" t="s">
        <v>45</v>
      </c>
      <c r="P13" s="37"/>
      <c r="Q13" s="37"/>
      <c r="R13" s="37"/>
      <c r="S13" s="38"/>
      <c r="T13" s="67" t="s">
        <v>46</v>
      </c>
      <c r="U13" s="67" t="s">
        <v>47</v>
      </c>
      <c r="V13" s="44" t="s">
        <v>41</v>
      </c>
      <c r="W13" s="37"/>
      <c r="X13" s="46"/>
      <c r="Y13" s="26"/>
    </row>
    <row r="14" ht="15.75" customHeight="1">
      <c r="B14" s="68">
        <v>1.0</v>
      </c>
      <c r="C14" s="69" t="s">
        <v>48</v>
      </c>
      <c r="D14" s="37"/>
      <c r="E14" s="37"/>
      <c r="F14" s="37"/>
      <c r="G14" s="38"/>
      <c r="H14" s="70"/>
      <c r="I14" s="83">
        <v>1111.0</v>
      </c>
      <c r="J14" s="72" t="str">
        <f>IFERROR(__xludf.DUMMYFUNCTION("iferror(SUM(ArrayFormula(VALUE(SPLIT(FILTER(H14, H14&lt;&gt;""""), ""/"")))) * I14, """")"),"")</f>
        <v/>
      </c>
      <c r="K14" s="37"/>
      <c r="L14" s="46"/>
      <c r="M14" s="30"/>
      <c r="N14" s="68">
        <v>1.0</v>
      </c>
      <c r="O14" s="45"/>
      <c r="P14" s="37"/>
      <c r="Q14" s="37"/>
      <c r="R14" s="37"/>
      <c r="S14" s="38"/>
      <c r="T14" s="71"/>
      <c r="U14" s="71"/>
      <c r="V14" s="72"/>
      <c r="W14" s="37"/>
      <c r="X14" s="46"/>
      <c r="Y14" s="26"/>
    </row>
    <row r="15" ht="15.75" customHeight="1">
      <c r="B15" s="73">
        <f t="shared" ref="B15:B43" si="1">1+B14</f>
        <v>2</v>
      </c>
      <c r="C15" s="69" t="s">
        <v>48</v>
      </c>
      <c r="D15" s="37"/>
      <c r="E15" s="37"/>
      <c r="F15" s="37"/>
      <c r="G15" s="38"/>
      <c r="H15" s="71"/>
      <c r="I15" s="83">
        <v>1111.0</v>
      </c>
      <c r="J15" s="72" t="str">
        <f>IFERROR(__xludf.DUMMYFUNCTION("iferror(SUM(ArrayFormula(VALUE(SPLIT(FILTER(H15, H15&lt;&gt;""""), ""/"")))) * I15, """")"),"")</f>
        <v/>
      </c>
      <c r="K15" s="37"/>
      <c r="L15" s="46"/>
      <c r="M15" s="30"/>
      <c r="N15" s="73">
        <f t="shared" ref="N15:N43" si="2">1+N14</f>
        <v>2</v>
      </c>
      <c r="O15" s="45"/>
      <c r="P15" s="37"/>
      <c r="Q15" s="37"/>
      <c r="R15" s="37"/>
      <c r="S15" s="38"/>
      <c r="T15" s="71"/>
      <c r="U15" s="71"/>
      <c r="V15" s="72"/>
      <c r="W15" s="37"/>
      <c r="X15" s="46"/>
      <c r="Y15" s="26"/>
    </row>
    <row r="16" ht="15.75" customHeight="1">
      <c r="B16" s="73">
        <f t="shared" si="1"/>
        <v>3</v>
      </c>
      <c r="C16" s="69" t="s">
        <v>48</v>
      </c>
      <c r="D16" s="37"/>
      <c r="E16" s="37"/>
      <c r="F16" s="37"/>
      <c r="G16" s="38"/>
      <c r="H16" s="71"/>
      <c r="I16" s="83">
        <v>1111.0</v>
      </c>
      <c r="J16" s="72" t="str">
        <f>IFERROR(__xludf.DUMMYFUNCTION("iferror(SUM(ArrayFormula(VALUE(SPLIT(FILTER(H16, H16&lt;&gt;""""), ""/"")))) * I16, """")"),"")</f>
        <v/>
      </c>
      <c r="K16" s="37"/>
      <c r="L16" s="46"/>
      <c r="M16" s="30"/>
      <c r="N16" s="73">
        <f t="shared" si="2"/>
        <v>3</v>
      </c>
      <c r="O16" s="45"/>
      <c r="P16" s="37"/>
      <c r="Q16" s="37"/>
      <c r="R16" s="37"/>
      <c r="S16" s="38"/>
      <c r="T16" s="71"/>
      <c r="U16" s="71"/>
      <c r="V16" s="72"/>
      <c r="W16" s="37"/>
      <c r="X16" s="46"/>
      <c r="Y16" s="26"/>
    </row>
    <row r="17" ht="15.75" customHeight="1">
      <c r="B17" s="73">
        <f t="shared" si="1"/>
        <v>4</v>
      </c>
      <c r="C17" s="69" t="s">
        <v>48</v>
      </c>
      <c r="D17" s="37"/>
      <c r="E17" s="37"/>
      <c r="F17" s="37"/>
      <c r="G17" s="38"/>
      <c r="H17" s="71"/>
      <c r="I17" s="83">
        <v>1111.0</v>
      </c>
      <c r="J17" s="72" t="str">
        <f>IFERROR(__xludf.DUMMYFUNCTION("iferror(SUM(ArrayFormula(VALUE(SPLIT(FILTER(H17, H17&lt;&gt;""""), ""/"")))) * I17, """")"),"")</f>
        <v/>
      </c>
      <c r="K17" s="37"/>
      <c r="L17" s="46"/>
      <c r="M17" s="30"/>
      <c r="N17" s="73">
        <f t="shared" si="2"/>
        <v>4</v>
      </c>
      <c r="O17" s="45"/>
      <c r="P17" s="37"/>
      <c r="Q17" s="37"/>
      <c r="R17" s="37"/>
      <c r="S17" s="38"/>
      <c r="T17" s="71"/>
      <c r="U17" s="71"/>
      <c r="V17" s="72"/>
      <c r="W17" s="37"/>
      <c r="X17" s="46"/>
      <c r="Y17" s="26"/>
    </row>
    <row r="18" ht="15.75" customHeight="1">
      <c r="B18" s="73">
        <f t="shared" si="1"/>
        <v>5</v>
      </c>
      <c r="C18" s="69" t="s">
        <v>48</v>
      </c>
      <c r="D18" s="37"/>
      <c r="E18" s="37"/>
      <c r="F18" s="37"/>
      <c r="G18" s="38"/>
      <c r="H18" s="71"/>
      <c r="I18" s="83">
        <v>1111.0</v>
      </c>
      <c r="J18" s="72" t="str">
        <f>IFERROR(__xludf.DUMMYFUNCTION("iferror(SUM(ArrayFormula(VALUE(SPLIT(FILTER(H18, H18&lt;&gt;""""), ""/"")))) * I18, """")"),"")</f>
        <v/>
      </c>
      <c r="K18" s="37"/>
      <c r="L18" s="46"/>
      <c r="M18" s="30"/>
      <c r="N18" s="73">
        <f t="shared" si="2"/>
        <v>5</v>
      </c>
      <c r="O18" s="45"/>
      <c r="P18" s="37"/>
      <c r="Q18" s="37"/>
      <c r="R18" s="37"/>
      <c r="S18" s="38"/>
      <c r="T18" s="71"/>
      <c r="U18" s="71"/>
      <c r="V18" s="72"/>
      <c r="W18" s="37"/>
      <c r="X18" s="46"/>
      <c r="Y18" s="26"/>
    </row>
    <row r="19" ht="15.75" customHeight="1">
      <c r="B19" s="73">
        <f t="shared" si="1"/>
        <v>6</v>
      </c>
      <c r="C19" s="69" t="s">
        <v>48</v>
      </c>
      <c r="D19" s="37"/>
      <c r="E19" s="37"/>
      <c r="F19" s="37"/>
      <c r="G19" s="38"/>
      <c r="H19" s="71"/>
      <c r="I19" s="83">
        <v>1111.0</v>
      </c>
      <c r="J19" s="72" t="str">
        <f>IFERROR(__xludf.DUMMYFUNCTION("iferror(SUM(ArrayFormula(VALUE(SPLIT(FILTER(H19, H19&lt;&gt;""""), ""/"")))) * I19, """")"),"")</f>
        <v/>
      </c>
      <c r="K19" s="37"/>
      <c r="L19" s="46"/>
      <c r="M19" s="30"/>
      <c r="N19" s="73">
        <f t="shared" si="2"/>
        <v>6</v>
      </c>
      <c r="O19" s="45"/>
      <c r="P19" s="37"/>
      <c r="Q19" s="37"/>
      <c r="R19" s="37"/>
      <c r="S19" s="38"/>
      <c r="T19" s="71"/>
      <c r="U19" s="71"/>
      <c r="V19" s="72"/>
      <c r="W19" s="37"/>
      <c r="X19" s="46"/>
      <c r="Y19" s="26"/>
    </row>
    <row r="20" ht="15.75" customHeight="1">
      <c r="B20" s="73">
        <f t="shared" si="1"/>
        <v>7</v>
      </c>
      <c r="C20" s="69" t="s">
        <v>48</v>
      </c>
      <c r="D20" s="37"/>
      <c r="E20" s="37"/>
      <c r="F20" s="37"/>
      <c r="G20" s="38"/>
      <c r="H20" s="71"/>
      <c r="I20" s="83">
        <v>1111.0</v>
      </c>
      <c r="J20" s="72" t="str">
        <f>IFERROR(__xludf.DUMMYFUNCTION("iferror(SUM(ArrayFormula(VALUE(SPLIT(FILTER(H20, H20&lt;&gt;""""), ""/"")))) * I20, """")"),"")</f>
        <v/>
      </c>
      <c r="K20" s="37"/>
      <c r="L20" s="46"/>
      <c r="M20" s="30"/>
      <c r="N20" s="73">
        <f t="shared" si="2"/>
        <v>7</v>
      </c>
      <c r="O20" s="45"/>
      <c r="P20" s="37"/>
      <c r="Q20" s="37"/>
      <c r="R20" s="37"/>
      <c r="S20" s="38"/>
      <c r="T20" s="71"/>
      <c r="U20" s="71"/>
      <c r="V20" s="72"/>
      <c r="W20" s="37"/>
      <c r="X20" s="46"/>
      <c r="Y20" s="26"/>
    </row>
    <row r="21" ht="15.75" customHeight="1">
      <c r="B21" s="73">
        <f t="shared" si="1"/>
        <v>8</v>
      </c>
      <c r="C21" s="69" t="s">
        <v>48</v>
      </c>
      <c r="D21" s="37"/>
      <c r="E21" s="37"/>
      <c r="F21" s="37"/>
      <c r="G21" s="38"/>
      <c r="H21" s="70">
        <v>45292.0</v>
      </c>
      <c r="I21" s="83">
        <v>1111.0</v>
      </c>
      <c r="J21" s="72">
        <f>IFERROR(__xludf.DUMMYFUNCTION("iferror(SUM(ArrayFormula(VALUE(SPLIT(FILTER(H21, H21&lt;&gt;""""), ""/"")))) * I21, """")"),2222.0)</f>
        <v>2222</v>
      </c>
      <c r="K21" s="37"/>
      <c r="L21" s="46"/>
      <c r="M21" s="30"/>
      <c r="N21" s="73">
        <f t="shared" si="2"/>
        <v>8</v>
      </c>
      <c r="O21" s="45"/>
      <c r="P21" s="37"/>
      <c r="Q21" s="37"/>
      <c r="R21" s="37"/>
      <c r="S21" s="38"/>
      <c r="T21" s="71"/>
      <c r="U21" s="71"/>
      <c r="V21" s="72"/>
      <c r="W21" s="37"/>
      <c r="X21" s="46"/>
      <c r="Y21" s="26"/>
    </row>
    <row r="22" ht="15.75" customHeight="1">
      <c r="B22" s="73">
        <f t="shared" si="1"/>
        <v>9</v>
      </c>
      <c r="C22" s="69" t="s">
        <v>48</v>
      </c>
      <c r="D22" s="37"/>
      <c r="E22" s="37"/>
      <c r="F22" s="37"/>
      <c r="G22" s="38"/>
      <c r="H22" s="71"/>
      <c r="I22" s="83">
        <v>1111.0</v>
      </c>
      <c r="J22" s="72" t="str">
        <f>IFERROR(__xludf.DUMMYFUNCTION("iferror(SUM(ArrayFormula(VALUE(SPLIT(FILTER(H22, H22&lt;&gt;""""), ""/"")))) * I22, """")"),"")</f>
        <v/>
      </c>
      <c r="K22" s="37"/>
      <c r="L22" s="46"/>
      <c r="M22" s="30"/>
      <c r="N22" s="73">
        <f t="shared" si="2"/>
        <v>9</v>
      </c>
      <c r="O22" s="45"/>
      <c r="P22" s="37"/>
      <c r="Q22" s="37"/>
      <c r="R22" s="37"/>
      <c r="S22" s="38"/>
      <c r="T22" s="71"/>
      <c r="U22" s="71"/>
      <c r="V22" s="72"/>
      <c r="W22" s="37"/>
      <c r="X22" s="46"/>
      <c r="Y22" s="26"/>
    </row>
    <row r="23" ht="15.75" customHeight="1">
      <c r="B23" s="73">
        <f t="shared" si="1"/>
        <v>10</v>
      </c>
      <c r="C23" s="69" t="s">
        <v>48</v>
      </c>
      <c r="D23" s="37"/>
      <c r="E23" s="37"/>
      <c r="F23" s="37"/>
      <c r="G23" s="38"/>
      <c r="H23" s="71"/>
      <c r="I23" s="83">
        <v>1111.0</v>
      </c>
      <c r="J23" s="72" t="str">
        <f>IFERROR(__xludf.DUMMYFUNCTION("iferror(SUM(ArrayFormula(VALUE(SPLIT(FILTER(H23, H23&lt;&gt;""""), ""/"")))) * I23, """")"),"")</f>
        <v/>
      </c>
      <c r="K23" s="37"/>
      <c r="L23" s="46"/>
      <c r="M23" s="30"/>
      <c r="N23" s="73">
        <f t="shared" si="2"/>
        <v>10</v>
      </c>
      <c r="O23" s="45"/>
      <c r="P23" s="37"/>
      <c r="Q23" s="37"/>
      <c r="R23" s="37"/>
      <c r="S23" s="38"/>
      <c r="T23" s="71"/>
      <c r="U23" s="71"/>
      <c r="V23" s="72"/>
      <c r="W23" s="37"/>
      <c r="X23" s="46"/>
      <c r="Y23" s="26"/>
    </row>
    <row r="24" ht="15.75" customHeight="1">
      <c r="B24" s="73">
        <f t="shared" si="1"/>
        <v>11</v>
      </c>
      <c r="C24" s="69" t="s">
        <v>48</v>
      </c>
      <c r="D24" s="37"/>
      <c r="E24" s="37"/>
      <c r="F24" s="37"/>
      <c r="G24" s="38"/>
      <c r="H24" s="71"/>
      <c r="I24" s="83">
        <v>1111.0</v>
      </c>
      <c r="J24" s="72" t="str">
        <f>IFERROR(__xludf.DUMMYFUNCTION("iferror(SUM(ArrayFormula(VALUE(SPLIT(FILTER(H24, H24&lt;&gt;""""), ""/"")))) * I24, """")"),"")</f>
        <v/>
      </c>
      <c r="K24" s="37"/>
      <c r="L24" s="46"/>
      <c r="M24" s="30"/>
      <c r="N24" s="73">
        <f t="shared" si="2"/>
        <v>11</v>
      </c>
      <c r="O24" s="45"/>
      <c r="P24" s="37"/>
      <c r="Q24" s="37"/>
      <c r="R24" s="37"/>
      <c r="S24" s="38"/>
      <c r="T24" s="71"/>
      <c r="U24" s="71"/>
      <c r="V24" s="72"/>
      <c r="W24" s="37"/>
      <c r="X24" s="46"/>
      <c r="Y24" s="26"/>
    </row>
    <row r="25" ht="15.75" customHeight="1">
      <c r="B25" s="73">
        <f t="shared" si="1"/>
        <v>12</v>
      </c>
      <c r="C25" s="69" t="s">
        <v>48</v>
      </c>
      <c r="D25" s="37"/>
      <c r="E25" s="37"/>
      <c r="F25" s="37"/>
      <c r="G25" s="38"/>
      <c r="H25" s="71"/>
      <c r="I25" s="83">
        <v>1111.0</v>
      </c>
      <c r="J25" s="72" t="str">
        <f>IFERROR(__xludf.DUMMYFUNCTION("iferror(SUM(ArrayFormula(VALUE(SPLIT(FILTER(H25, H25&lt;&gt;""""), ""/"")))) * I25, """")"),"")</f>
        <v/>
      </c>
      <c r="K25" s="37"/>
      <c r="L25" s="46"/>
      <c r="M25" s="30"/>
      <c r="N25" s="73">
        <f t="shared" si="2"/>
        <v>12</v>
      </c>
      <c r="O25" s="45"/>
      <c r="P25" s="37"/>
      <c r="Q25" s="37"/>
      <c r="R25" s="37"/>
      <c r="S25" s="38"/>
      <c r="T25" s="71"/>
      <c r="U25" s="71"/>
      <c r="V25" s="72"/>
      <c r="W25" s="37"/>
      <c r="X25" s="46"/>
      <c r="Y25" s="26"/>
    </row>
    <row r="26" ht="15.75" customHeight="1">
      <c r="B26" s="73">
        <f t="shared" si="1"/>
        <v>13</v>
      </c>
      <c r="C26" s="69" t="s">
        <v>48</v>
      </c>
      <c r="D26" s="37"/>
      <c r="E26" s="37"/>
      <c r="F26" s="37"/>
      <c r="G26" s="38"/>
      <c r="H26" s="71"/>
      <c r="I26" s="83">
        <v>1111.0</v>
      </c>
      <c r="J26" s="72" t="str">
        <f>IFERROR(__xludf.DUMMYFUNCTION("iferror(SUM(ArrayFormula(VALUE(SPLIT(FILTER(H26, H26&lt;&gt;""""), ""/"")))) * I26, """")"),"")</f>
        <v/>
      </c>
      <c r="K26" s="37"/>
      <c r="L26" s="46"/>
      <c r="M26" s="30"/>
      <c r="N26" s="73">
        <f t="shared" si="2"/>
        <v>13</v>
      </c>
      <c r="O26" s="45"/>
      <c r="P26" s="37"/>
      <c r="Q26" s="37"/>
      <c r="R26" s="37"/>
      <c r="S26" s="38"/>
      <c r="T26" s="71"/>
      <c r="U26" s="71"/>
      <c r="V26" s="72"/>
      <c r="W26" s="37"/>
      <c r="X26" s="46"/>
      <c r="Y26" s="26"/>
    </row>
    <row r="27" ht="15.75" customHeight="1">
      <c r="B27" s="73">
        <f t="shared" si="1"/>
        <v>14</v>
      </c>
      <c r="C27" s="69" t="s">
        <v>48</v>
      </c>
      <c r="D27" s="37"/>
      <c r="E27" s="37"/>
      <c r="F27" s="37"/>
      <c r="G27" s="38"/>
      <c r="H27" s="71"/>
      <c r="I27" s="83">
        <v>1111.0</v>
      </c>
      <c r="J27" s="72" t="str">
        <f>IFERROR(__xludf.DUMMYFUNCTION("iferror(SUM(ArrayFormula(VALUE(SPLIT(FILTER(H27, H27&lt;&gt;""""), ""/"")))) * I27, """")"),"")</f>
        <v/>
      </c>
      <c r="K27" s="37"/>
      <c r="L27" s="46"/>
      <c r="M27" s="30"/>
      <c r="N27" s="73">
        <f t="shared" si="2"/>
        <v>14</v>
      </c>
      <c r="O27" s="45"/>
      <c r="P27" s="37"/>
      <c r="Q27" s="37"/>
      <c r="R27" s="37"/>
      <c r="S27" s="38"/>
      <c r="T27" s="71"/>
      <c r="U27" s="71"/>
      <c r="V27" s="72"/>
      <c r="W27" s="37"/>
      <c r="X27" s="46"/>
      <c r="Y27" s="26"/>
    </row>
    <row r="28" ht="15.75" customHeight="1">
      <c r="B28" s="73">
        <f t="shared" si="1"/>
        <v>15</v>
      </c>
      <c r="C28" s="69" t="s">
        <v>48</v>
      </c>
      <c r="D28" s="37"/>
      <c r="E28" s="37"/>
      <c r="F28" s="37"/>
      <c r="G28" s="38"/>
      <c r="H28" s="71"/>
      <c r="I28" s="83">
        <v>1111.0</v>
      </c>
      <c r="J28" s="72" t="str">
        <f>IFERROR(__xludf.DUMMYFUNCTION("iferror(SUM(ArrayFormula(VALUE(SPLIT(FILTER(H28, H28&lt;&gt;""""), ""/"")))) * I28, """")"),"")</f>
        <v/>
      </c>
      <c r="K28" s="37"/>
      <c r="L28" s="46"/>
      <c r="M28" s="30"/>
      <c r="N28" s="73">
        <f t="shared" si="2"/>
        <v>15</v>
      </c>
      <c r="O28" s="45"/>
      <c r="P28" s="37"/>
      <c r="Q28" s="37"/>
      <c r="R28" s="37"/>
      <c r="S28" s="38"/>
      <c r="T28" s="71"/>
      <c r="U28" s="71"/>
      <c r="V28" s="72"/>
      <c r="W28" s="37"/>
      <c r="X28" s="46"/>
      <c r="Y28" s="26"/>
    </row>
    <row r="29" ht="15.75" customHeight="1">
      <c r="B29" s="73">
        <f t="shared" si="1"/>
        <v>16</v>
      </c>
      <c r="C29" s="69" t="s">
        <v>48</v>
      </c>
      <c r="D29" s="37"/>
      <c r="E29" s="37"/>
      <c r="F29" s="37"/>
      <c r="G29" s="38"/>
      <c r="H29" s="71"/>
      <c r="I29" s="83">
        <v>1111.0</v>
      </c>
      <c r="J29" s="72" t="str">
        <f>IFERROR(__xludf.DUMMYFUNCTION("iferror(SUM(ArrayFormula(VALUE(SPLIT(FILTER(H29, H29&lt;&gt;""""), ""/"")))) * I29, """")"),"")</f>
        <v/>
      </c>
      <c r="K29" s="37"/>
      <c r="L29" s="46"/>
      <c r="M29" s="30"/>
      <c r="N29" s="73">
        <f t="shared" si="2"/>
        <v>16</v>
      </c>
      <c r="O29" s="45"/>
      <c r="P29" s="37"/>
      <c r="Q29" s="37"/>
      <c r="R29" s="37"/>
      <c r="S29" s="38"/>
      <c r="T29" s="71"/>
      <c r="U29" s="71"/>
      <c r="V29" s="72"/>
      <c r="W29" s="37"/>
      <c r="X29" s="46"/>
      <c r="Y29" s="26"/>
    </row>
    <row r="30" ht="15.75" customHeight="1">
      <c r="B30" s="73">
        <f t="shared" si="1"/>
        <v>17</v>
      </c>
      <c r="C30" s="69" t="s">
        <v>48</v>
      </c>
      <c r="D30" s="37"/>
      <c r="E30" s="37"/>
      <c r="F30" s="37"/>
      <c r="G30" s="38"/>
      <c r="H30" s="71"/>
      <c r="I30" s="83">
        <v>1111.0</v>
      </c>
      <c r="J30" s="72" t="str">
        <f>IFERROR(__xludf.DUMMYFUNCTION("iferror(SUM(ArrayFormula(VALUE(SPLIT(FILTER(H30, H30&lt;&gt;""""), ""/"")))) * I30, """")"),"")</f>
        <v/>
      </c>
      <c r="K30" s="37"/>
      <c r="L30" s="46"/>
      <c r="M30" s="30"/>
      <c r="N30" s="73">
        <f t="shared" si="2"/>
        <v>17</v>
      </c>
      <c r="O30" s="45"/>
      <c r="P30" s="37"/>
      <c r="Q30" s="37"/>
      <c r="R30" s="37"/>
      <c r="S30" s="38"/>
      <c r="T30" s="71"/>
      <c r="U30" s="71"/>
      <c r="V30" s="72"/>
      <c r="W30" s="37"/>
      <c r="X30" s="46"/>
      <c r="Y30" s="26"/>
    </row>
    <row r="31" ht="15.75" customHeight="1">
      <c r="B31" s="73">
        <f t="shared" si="1"/>
        <v>18</v>
      </c>
      <c r="C31" s="69" t="s">
        <v>48</v>
      </c>
      <c r="D31" s="37"/>
      <c r="E31" s="37"/>
      <c r="F31" s="37"/>
      <c r="G31" s="38"/>
      <c r="H31" s="71"/>
      <c r="I31" s="83">
        <v>1111.0</v>
      </c>
      <c r="J31" s="72" t="str">
        <f>IFERROR(__xludf.DUMMYFUNCTION("iferror(SUM(ArrayFormula(VALUE(SPLIT(FILTER(H31, H31&lt;&gt;""""), ""/"")))) * I31, """")"),"")</f>
        <v/>
      </c>
      <c r="K31" s="37"/>
      <c r="L31" s="46"/>
      <c r="M31" s="30"/>
      <c r="N31" s="73">
        <f t="shared" si="2"/>
        <v>18</v>
      </c>
      <c r="O31" s="45"/>
      <c r="P31" s="37"/>
      <c r="Q31" s="37"/>
      <c r="R31" s="37"/>
      <c r="S31" s="38"/>
      <c r="T31" s="71"/>
      <c r="U31" s="71"/>
      <c r="V31" s="72"/>
      <c r="W31" s="37"/>
      <c r="X31" s="46"/>
      <c r="Y31" s="26"/>
    </row>
    <row r="32" ht="15.75" customHeight="1">
      <c r="B32" s="73">
        <f t="shared" si="1"/>
        <v>19</v>
      </c>
      <c r="C32" s="69" t="s">
        <v>48</v>
      </c>
      <c r="D32" s="37"/>
      <c r="E32" s="37"/>
      <c r="F32" s="37"/>
      <c r="G32" s="38"/>
      <c r="H32" s="71"/>
      <c r="I32" s="83">
        <v>1111.0</v>
      </c>
      <c r="J32" s="72" t="str">
        <f>IFERROR(__xludf.DUMMYFUNCTION("iferror(SUM(ArrayFormula(VALUE(SPLIT(FILTER(H32, H32&lt;&gt;""""), ""/"")))) * I32, """")"),"")</f>
        <v/>
      </c>
      <c r="K32" s="37"/>
      <c r="L32" s="46"/>
      <c r="M32" s="30"/>
      <c r="N32" s="73">
        <f t="shared" si="2"/>
        <v>19</v>
      </c>
      <c r="O32" s="45"/>
      <c r="P32" s="37"/>
      <c r="Q32" s="37"/>
      <c r="R32" s="37"/>
      <c r="S32" s="38"/>
      <c r="T32" s="71"/>
      <c r="U32" s="71"/>
      <c r="V32" s="72"/>
      <c r="W32" s="37"/>
      <c r="X32" s="46"/>
      <c r="Y32" s="26"/>
    </row>
    <row r="33" ht="15.75" customHeight="1">
      <c r="B33" s="73">
        <f t="shared" si="1"/>
        <v>20</v>
      </c>
      <c r="C33" s="69" t="s">
        <v>48</v>
      </c>
      <c r="D33" s="37"/>
      <c r="E33" s="37"/>
      <c r="F33" s="37"/>
      <c r="G33" s="38"/>
      <c r="H33" s="70">
        <v>45629.0</v>
      </c>
      <c r="I33" s="83">
        <v>1111.0</v>
      </c>
      <c r="J33" s="72">
        <f>IFERROR(__xludf.DUMMYFUNCTION("iferror(SUM(ArrayFormula(VALUE(SPLIT(FILTER(H33, H33&lt;&gt;""""), ""/"")))) * I33, """")"),16665.0)</f>
        <v>16665</v>
      </c>
      <c r="K33" s="37"/>
      <c r="L33" s="46"/>
      <c r="M33" s="30"/>
      <c r="N33" s="73">
        <f t="shared" si="2"/>
        <v>20</v>
      </c>
      <c r="O33" s="45"/>
      <c r="P33" s="37"/>
      <c r="Q33" s="37"/>
      <c r="R33" s="37"/>
      <c r="S33" s="38"/>
      <c r="T33" s="71"/>
      <c r="U33" s="71"/>
      <c r="V33" s="72"/>
      <c r="W33" s="37"/>
      <c r="X33" s="46"/>
      <c r="Y33" s="26"/>
    </row>
    <row r="34" ht="15.75" customHeight="1">
      <c r="B34" s="73">
        <f t="shared" si="1"/>
        <v>21</v>
      </c>
      <c r="C34" s="69" t="s">
        <v>48</v>
      </c>
      <c r="D34" s="37"/>
      <c r="E34" s="37"/>
      <c r="F34" s="37"/>
      <c r="G34" s="38"/>
      <c r="H34" s="71"/>
      <c r="I34" s="83">
        <v>1111.0</v>
      </c>
      <c r="J34" s="72" t="str">
        <f>IFERROR(__xludf.DUMMYFUNCTION("iferror(SUM(ArrayFormula(VALUE(SPLIT(FILTER(H34, H34&lt;&gt;""""), ""/"")))) * I34, """")"),"")</f>
        <v/>
      </c>
      <c r="K34" s="37"/>
      <c r="L34" s="46"/>
      <c r="M34" s="30"/>
      <c r="N34" s="73">
        <f t="shared" si="2"/>
        <v>21</v>
      </c>
      <c r="O34" s="45"/>
      <c r="P34" s="37"/>
      <c r="Q34" s="37"/>
      <c r="R34" s="37"/>
      <c r="S34" s="38"/>
      <c r="T34" s="71"/>
      <c r="U34" s="71"/>
      <c r="V34" s="72"/>
      <c r="W34" s="37"/>
      <c r="X34" s="46"/>
      <c r="Y34" s="26"/>
    </row>
    <row r="35" ht="15.75" customHeight="1">
      <c r="B35" s="73">
        <f t="shared" si="1"/>
        <v>22</v>
      </c>
      <c r="C35" s="69" t="s">
        <v>48</v>
      </c>
      <c r="D35" s="37"/>
      <c r="E35" s="37"/>
      <c r="F35" s="37"/>
      <c r="G35" s="38"/>
      <c r="H35" s="71"/>
      <c r="I35" s="83">
        <v>1111.0</v>
      </c>
      <c r="J35" s="72" t="str">
        <f>IFERROR(__xludf.DUMMYFUNCTION("iferror(SUM(ArrayFormula(VALUE(SPLIT(FILTER(H35, H35&lt;&gt;""""), ""/"")))) * I35, """")"),"")</f>
        <v/>
      </c>
      <c r="K35" s="37"/>
      <c r="L35" s="46"/>
      <c r="M35" s="30"/>
      <c r="N35" s="73">
        <f t="shared" si="2"/>
        <v>22</v>
      </c>
      <c r="O35" s="45"/>
      <c r="P35" s="37"/>
      <c r="Q35" s="37"/>
      <c r="R35" s="37"/>
      <c r="S35" s="38"/>
      <c r="T35" s="71"/>
      <c r="U35" s="71"/>
      <c r="V35" s="72"/>
      <c r="W35" s="37"/>
      <c r="X35" s="46"/>
      <c r="Y35" s="26"/>
    </row>
    <row r="36" ht="15.75" customHeight="1">
      <c r="B36" s="73">
        <f t="shared" si="1"/>
        <v>23</v>
      </c>
      <c r="C36" s="69" t="s">
        <v>48</v>
      </c>
      <c r="D36" s="37"/>
      <c r="E36" s="37"/>
      <c r="F36" s="37"/>
      <c r="G36" s="38"/>
      <c r="H36" s="71"/>
      <c r="I36" s="83">
        <v>1111.0</v>
      </c>
      <c r="J36" s="72" t="str">
        <f>IFERROR(__xludf.DUMMYFUNCTION("iferror(SUM(ArrayFormula(VALUE(SPLIT(FILTER(H36, H36&lt;&gt;""""), ""/"")))) * I36, """")"),"")</f>
        <v/>
      </c>
      <c r="K36" s="37"/>
      <c r="L36" s="46"/>
      <c r="M36" s="30"/>
      <c r="N36" s="73">
        <f t="shared" si="2"/>
        <v>23</v>
      </c>
      <c r="O36" s="45"/>
      <c r="P36" s="37"/>
      <c r="Q36" s="37"/>
      <c r="R36" s="37"/>
      <c r="S36" s="38"/>
      <c r="T36" s="71"/>
      <c r="U36" s="71"/>
      <c r="V36" s="72"/>
      <c r="W36" s="37"/>
      <c r="X36" s="46"/>
      <c r="Y36" s="26"/>
    </row>
    <row r="37" ht="15.75" customHeight="1">
      <c r="B37" s="73">
        <f t="shared" si="1"/>
        <v>24</v>
      </c>
      <c r="C37" s="69" t="s">
        <v>48</v>
      </c>
      <c r="D37" s="37"/>
      <c r="E37" s="37"/>
      <c r="F37" s="37"/>
      <c r="G37" s="38"/>
      <c r="H37" s="71"/>
      <c r="I37" s="83">
        <v>1111.0</v>
      </c>
      <c r="J37" s="72" t="str">
        <f>IFERROR(__xludf.DUMMYFUNCTION("iferror(SUM(ArrayFormula(VALUE(SPLIT(FILTER(H37, H37&lt;&gt;""""), ""/"")))) * I37, """")"),"")</f>
        <v/>
      </c>
      <c r="K37" s="37"/>
      <c r="L37" s="46"/>
      <c r="M37" s="30"/>
      <c r="N37" s="73">
        <f t="shared" si="2"/>
        <v>24</v>
      </c>
      <c r="O37" s="45"/>
      <c r="P37" s="37"/>
      <c r="Q37" s="37"/>
      <c r="R37" s="37"/>
      <c r="S37" s="38"/>
      <c r="T37" s="71"/>
      <c r="U37" s="71"/>
      <c r="V37" s="72"/>
      <c r="W37" s="37"/>
      <c r="X37" s="46"/>
      <c r="Y37" s="26"/>
    </row>
    <row r="38" ht="15.75" customHeight="1">
      <c r="B38" s="73">
        <f t="shared" si="1"/>
        <v>25</v>
      </c>
      <c r="C38" s="69" t="s">
        <v>48</v>
      </c>
      <c r="D38" s="37"/>
      <c r="E38" s="37"/>
      <c r="F38" s="37"/>
      <c r="G38" s="38"/>
      <c r="H38" s="83" t="s">
        <v>8</v>
      </c>
      <c r="I38" s="83">
        <v>1111.0</v>
      </c>
      <c r="J38" s="72">
        <f>IFERROR(__xludf.DUMMYFUNCTION("iferror(SUM(ArrayFormula(VALUE(SPLIT(FILTER(H38, H38&lt;&gt;""""), ""/"")))) * I38, """")"),1111.0)</f>
        <v>1111</v>
      </c>
      <c r="K38" s="37"/>
      <c r="L38" s="46"/>
      <c r="M38" s="30"/>
      <c r="N38" s="73">
        <f t="shared" si="2"/>
        <v>25</v>
      </c>
      <c r="O38" s="45"/>
      <c r="P38" s="37"/>
      <c r="Q38" s="37"/>
      <c r="R38" s="37"/>
      <c r="S38" s="38"/>
      <c r="T38" s="71"/>
      <c r="U38" s="71"/>
      <c r="V38" s="72"/>
      <c r="W38" s="37"/>
      <c r="X38" s="46"/>
      <c r="Y38" s="26"/>
    </row>
    <row r="39" ht="15.75" customHeight="1">
      <c r="B39" s="73">
        <f t="shared" si="1"/>
        <v>26</v>
      </c>
      <c r="C39" s="69" t="s">
        <v>48</v>
      </c>
      <c r="D39" s="37"/>
      <c r="E39" s="37"/>
      <c r="F39" s="37"/>
      <c r="G39" s="38"/>
      <c r="H39" s="71"/>
      <c r="I39" s="83">
        <v>1111.0</v>
      </c>
      <c r="J39" s="72" t="str">
        <f>IFERROR(__xludf.DUMMYFUNCTION("iferror(SUM(ArrayFormula(VALUE(SPLIT(FILTER(H39, H39&lt;&gt;""""), ""/"")))) * I39, """")"),"")</f>
        <v/>
      </c>
      <c r="K39" s="37"/>
      <c r="L39" s="46"/>
      <c r="M39" s="30"/>
      <c r="N39" s="73">
        <f t="shared" si="2"/>
        <v>26</v>
      </c>
      <c r="O39" s="45"/>
      <c r="P39" s="37"/>
      <c r="Q39" s="37"/>
      <c r="R39" s="37"/>
      <c r="S39" s="38"/>
      <c r="T39" s="71"/>
      <c r="U39" s="71"/>
      <c r="V39" s="72"/>
      <c r="W39" s="37"/>
      <c r="X39" s="46"/>
      <c r="Y39" s="26"/>
    </row>
    <row r="40" ht="15.75" customHeight="1">
      <c r="B40" s="73">
        <f t="shared" si="1"/>
        <v>27</v>
      </c>
      <c r="C40" s="69" t="s">
        <v>48</v>
      </c>
      <c r="D40" s="37"/>
      <c r="E40" s="37"/>
      <c r="F40" s="37"/>
      <c r="G40" s="38"/>
      <c r="H40" s="71"/>
      <c r="I40" s="83">
        <v>1111.0</v>
      </c>
      <c r="J40" s="72" t="str">
        <f>IFERROR(__xludf.DUMMYFUNCTION("iferror(SUM(ArrayFormula(VALUE(SPLIT(FILTER(H40, H40&lt;&gt;""""), ""/"")))) * I40, """")"),"")</f>
        <v/>
      </c>
      <c r="K40" s="37"/>
      <c r="L40" s="46"/>
      <c r="M40" s="30"/>
      <c r="N40" s="73">
        <f t="shared" si="2"/>
        <v>27</v>
      </c>
      <c r="O40" s="45"/>
      <c r="P40" s="37"/>
      <c r="Q40" s="37"/>
      <c r="R40" s="37"/>
      <c r="S40" s="38"/>
      <c r="T40" s="71"/>
      <c r="U40" s="71"/>
      <c r="V40" s="72"/>
      <c r="W40" s="37"/>
      <c r="X40" s="46"/>
      <c r="Y40" s="26"/>
    </row>
    <row r="41" ht="15.75" customHeight="1">
      <c r="B41" s="73">
        <f t="shared" si="1"/>
        <v>28</v>
      </c>
      <c r="C41" s="69" t="s">
        <v>48</v>
      </c>
      <c r="D41" s="37"/>
      <c r="E41" s="37"/>
      <c r="F41" s="37"/>
      <c r="G41" s="38"/>
      <c r="H41" s="71"/>
      <c r="I41" s="83">
        <v>1111.0</v>
      </c>
      <c r="J41" s="72" t="str">
        <f>IFERROR(__xludf.DUMMYFUNCTION("iferror(SUM(ArrayFormula(VALUE(SPLIT(FILTER(H41, H41&lt;&gt;""""), ""/"")))) * I41, """")"),"")</f>
        <v/>
      </c>
      <c r="K41" s="37"/>
      <c r="L41" s="46"/>
      <c r="M41" s="30"/>
      <c r="N41" s="73">
        <f t="shared" si="2"/>
        <v>28</v>
      </c>
      <c r="O41" s="45"/>
      <c r="P41" s="37"/>
      <c r="Q41" s="37"/>
      <c r="R41" s="37"/>
      <c r="S41" s="38"/>
      <c r="T41" s="71"/>
      <c r="U41" s="71"/>
      <c r="V41" s="72"/>
      <c r="W41" s="37"/>
      <c r="X41" s="46"/>
      <c r="Y41" s="26"/>
    </row>
    <row r="42" ht="15.75" customHeight="1">
      <c r="B42" s="73">
        <f t="shared" si="1"/>
        <v>29</v>
      </c>
      <c r="C42" s="69" t="s">
        <v>48</v>
      </c>
      <c r="D42" s="37"/>
      <c r="E42" s="37"/>
      <c r="F42" s="37"/>
      <c r="G42" s="38"/>
      <c r="H42" s="71"/>
      <c r="I42" s="83">
        <v>1111.0</v>
      </c>
      <c r="J42" s="72" t="str">
        <f>IFERROR(__xludf.DUMMYFUNCTION("iferror(SUM(ArrayFormula(VALUE(SPLIT(FILTER(H42, H42&lt;&gt;""""), ""/"")))) * I42, """")"),"")</f>
        <v/>
      </c>
      <c r="K42" s="37"/>
      <c r="L42" s="46"/>
      <c r="M42" s="30"/>
      <c r="N42" s="73">
        <f t="shared" si="2"/>
        <v>29</v>
      </c>
      <c r="O42" s="45"/>
      <c r="P42" s="37"/>
      <c r="Q42" s="37"/>
      <c r="R42" s="37"/>
      <c r="S42" s="38"/>
      <c r="T42" s="71"/>
      <c r="U42" s="71"/>
      <c r="V42" s="72"/>
      <c r="W42" s="37"/>
      <c r="X42" s="46"/>
      <c r="Y42" s="26"/>
    </row>
    <row r="43" ht="15.75" customHeight="1">
      <c r="B43" s="73">
        <f t="shared" si="1"/>
        <v>30</v>
      </c>
      <c r="C43" s="69" t="s">
        <v>48</v>
      </c>
      <c r="D43" s="37"/>
      <c r="E43" s="37"/>
      <c r="F43" s="37"/>
      <c r="G43" s="38"/>
      <c r="H43" s="71"/>
      <c r="I43" s="83">
        <v>1111.0</v>
      </c>
      <c r="J43" s="72" t="str">
        <f>IFERROR(__xludf.DUMMYFUNCTION("iferror(SUM(ArrayFormula(VALUE(SPLIT(FILTER(H43, H43&lt;&gt;""""), ""/"")))) * I43, """")"),"")</f>
        <v/>
      </c>
      <c r="K43" s="37"/>
      <c r="L43" s="46"/>
      <c r="M43" s="30"/>
      <c r="N43" s="73">
        <f t="shared" si="2"/>
        <v>30</v>
      </c>
      <c r="O43" s="45"/>
      <c r="P43" s="37"/>
      <c r="Q43" s="37"/>
      <c r="R43" s="37"/>
      <c r="S43" s="38"/>
      <c r="T43" s="71"/>
      <c r="U43" s="71"/>
      <c r="V43" s="72"/>
      <c r="W43" s="37"/>
      <c r="X43" s="46"/>
      <c r="Y43" s="26"/>
    </row>
    <row r="44" ht="15.75" customHeight="1">
      <c r="B44" s="68">
        <v>31.0</v>
      </c>
      <c r="C44" s="69" t="s">
        <v>48</v>
      </c>
      <c r="D44" s="37"/>
      <c r="E44" s="37"/>
      <c r="F44" s="37"/>
      <c r="G44" s="38"/>
      <c r="H44" s="70">
        <v>45293.0</v>
      </c>
      <c r="I44" s="83">
        <v>1111.0</v>
      </c>
      <c r="J44" s="72">
        <f>IFERROR(__xludf.DUMMYFUNCTION("iferror(SUM(ArrayFormula(VALUE(SPLIT(FILTER(H44, H44&lt;&gt;""""), ""/"")))) * I44, """")"),3333.0)</f>
        <v>3333</v>
      </c>
      <c r="K44" s="37"/>
      <c r="L44" s="46"/>
      <c r="M44" s="30"/>
      <c r="N44" s="68">
        <v>31.0</v>
      </c>
      <c r="O44" s="45"/>
      <c r="P44" s="37"/>
      <c r="Q44" s="37"/>
      <c r="R44" s="37"/>
      <c r="S44" s="38"/>
      <c r="T44" s="71"/>
      <c r="U44" s="71"/>
      <c r="V44" s="72"/>
      <c r="W44" s="37"/>
      <c r="X44" s="46"/>
      <c r="Y44" s="26"/>
    </row>
    <row r="45" ht="13.5" customHeight="1">
      <c r="B45" s="74"/>
      <c r="C45" s="75">
        <f>SUM(J14:L44) * 1.1</f>
        <v>25664.1</v>
      </c>
      <c r="L45" s="76"/>
      <c r="M45" s="30"/>
      <c r="N45" s="74"/>
      <c r="O45" s="75">
        <f>SUM(V14:X44)</f>
        <v>0</v>
      </c>
      <c r="X45" s="76"/>
      <c r="Y45" s="26"/>
    </row>
    <row r="46" ht="9.75" customHeight="1">
      <c r="B46" s="77"/>
      <c r="C46" s="78"/>
      <c r="D46" s="79"/>
      <c r="E46" s="79"/>
      <c r="F46" s="79"/>
      <c r="G46" s="79"/>
      <c r="H46" s="79"/>
      <c r="I46" s="79"/>
      <c r="J46" s="79"/>
      <c r="K46" s="79"/>
      <c r="L46" s="80"/>
      <c r="M46" s="30"/>
      <c r="N46" s="77"/>
      <c r="O46" s="78"/>
      <c r="P46" s="79"/>
      <c r="Q46" s="79"/>
      <c r="R46" s="79"/>
      <c r="S46" s="79"/>
      <c r="T46" s="79"/>
      <c r="U46" s="79"/>
      <c r="V46" s="79"/>
      <c r="W46" s="79"/>
      <c r="X46" s="80"/>
      <c r="Y46" s="26"/>
    </row>
    <row r="47" ht="18.0" customHeight="1"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</row>
  </sheetData>
  <mergeCells count="176">
    <mergeCell ref="C8:D8"/>
    <mergeCell ref="E8:G8"/>
    <mergeCell ref="O8:P8"/>
    <mergeCell ref="Q8:S8"/>
    <mergeCell ref="U8:X8"/>
    <mergeCell ref="C6:D6"/>
    <mergeCell ref="B9:D9"/>
    <mergeCell ref="B10:D11"/>
    <mergeCell ref="J10:L11"/>
    <mergeCell ref="N10:P11"/>
    <mergeCell ref="Q10:U11"/>
    <mergeCell ref="V10:X11"/>
    <mergeCell ref="V15:X15"/>
    <mergeCell ref="V16:X16"/>
    <mergeCell ref="N12:X12"/>
    <mergeCell ref="O13:S13"/>
    <mergeCell ref="V13:X13"/>
    <mergeCell ref="O14:S14"/>
    <mergeCell ref="V14:X14"/>
    <mergeCell ref="O15:S15"/>
    <mergeCell ref="O16:S16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43:G43"/>
    <mergeCell ref="C44:G44"/>
    <mergeCell ref="B45:B46"/>
    <mergeCell ref="C36:G36"/>
    <mergeCell ref="C37:G37"/>
    <mergeCell ref="C38:G38"/>
    <mergeCell ref="C39:G39"/>
    <mergeCell ref="C40:G40"/>
    <mergeCell ref="C41:G41"/>
    <mergeCell ref="C42:G42"/>
    <mergeCell ref="V24:X24"/>
    <mergeCell ref="V25:X25"/>
    <mergeCell ref="V26:X26"/>
    <mergeCell ref="V27:X27"/>
    <mergeCell ref="V28:X28"/>
    <mergeCell ref="V29:X29"/>
    <mergeCell ref="V30:X30"/>
    <mergeCell ref="V38:X38"/>
    <mergeCell ref="V39:X39"/>
    <mergeCell ref="V40:X40"/>
    <mergeCell ref="V41:X41"/>
    <mergeCell ref="V42:X42"/>
    <mergeCell ref="V43:X43"/>
    <mergeCell ref="V44:X44"/>
    <mergeCell ref="V31:X31"/>
    <mergeCell ref="V32:X32"/>
    <mergeCell ref="V33:X33"/>
    <mergeCell ref="V34:X34"/>
    <mergeCell ref="V35:X35"/>
    <mergeCell ref="V36:X36"/>
    <mergeCell ref="V37:X37"/>
    <mergeCell ref="N4:P4"/>
    <mergeCell ref="O5:P5"/>
    <mergeCell ref="O6:P6"/>
    <mergeCell ref="Q6:T6"/>
    <mergeCell ref="V6:X6"/>
    <mergeCell ref="B2:L2"/>
    <mergeCell ref="N2:X2"/>
    <mergeCell ref="E3:I3"/>
    <mergeCell ref="Q3:U3"/>
    <mergeCell ref="E4:J4"/>
    <mergeCell ref="Q4:V4"/>
    <mergeCell ref="E5:L5"/>
    <mergeCell ref="Q5:X5"/>
    <mergeCell ref="C7:D7"/>
    <mergeCell ref="E7:L7"/>
    <mergeCell ref="O7:P7"/>
    <mergeCell ref="Q7:X7"/>
    <mergeCell ref="E9:I9"/>
    <mergeCell ref="J9:L9"/>
    <mergeCell ref="N9:P9"/>
    <mergeCell ref="Q9:U9"/>
    <mergeCell ref="V9:X9"/>
    <mergeCell ref="B4:D4"/>
    <mergeCell ref="B5:B8"/>
    <mergeCell ref="C5:D5"/>
    <mergeCell ref="N5:N8"/>
    <mergeCell ref="E6:H6"/>
    <mergeCell ref="J6:L6"/>
    <mergeCell ref="I8:L8"/>
    <mergeCell ref="E10:I11"/>
    <mergeCell ref="B12:L12"/>
    <mergeCell ref="C13:G13"/>
    <mergeCell ref="J13:L13"/>
    <mergeCell ref="C14:G14"/>
    <mergeCell ref="J14:L14"/>
    <mergeCell ref="J15:L15"/>
    <mergeCell ref="V17:X17"/>
    <mergeCell ref="V18:X18"/>
    <mergeCell ref="V19:X19"/>
    <mergeCell ref="V20:X20"/>
    <mergeCell ref="V21:X21"/>
    <mergeCell ref="V22:X22"/>
    <mergeCell ref="V23:X23"/>
    <mergeCell ref="O35:S35"/>
    <mergeCell ref="O36:S36"/>
    <mergeCell ref="O28:S28"/>
    <mergeCell ref="O29:S29"/>
    <mergeCell ref="O30:S30"/>
    <mergeCell ref="O31:S31"/>
    <mergeCell ref="O32:S32"/>
    <mergeCell ref="O33:S33"/>
    <mergeCell ref="O34:S34"/>
    <mergeCell ref="J35:L35"/>
    <mergeCell ref="J36:L36"/>
    <mergeCell ref="J37:L37"/>
    <mergeCell ref="O37:S37"/>
    <mergeCell ref="J38:L38"/>
    <mergeCell ref="O38:S38"/>
    <mergeCell ref="O39:S39"/>
    <mergeCell ref="O44:S44"/>
    <mergeCell ref="O45:X46"/>
    <mergeCell ref="O40:S40"/>
    <mergeCell ref="O41:S41"/>
    <mergeCell ref="J42:L42"/>
    <mergeCell ref="O42:S42"/>
    <mergeCell ref="J43:L43"/>
    <mergeCell ref="O43:S43"/>
    <mergeCell ref="J44:L44"/>
    <mergeCell ref="J17:L17"/>
    <mergeCell ref="J18:L18"/>
    <mergeCell ref="C15:G15"/>
    <mergeCell ref="C16:G16"/>
    <mergeCell ref="J16:L16"/>
    <mergeCell ref="C17:G17"/>
    <mergeCell ref="O17:S17"/>
    <mergeCell ref="C18:G18"/>
    <mergeCell ref="O18:S18"/>
    <mergeCell ref="C19:G19"/>
    <mergeCell ref="J19:L19"/>
    <mergeCell ref="O19:S19"/>
    <mergeCell ref="C20:G20"/>
    <mergeCell ref="J20:L20"/>
    <mergeCell ref="C21:G21"/>
    <mergeCell ref="O22:S22"/>
    <mergeCell ref="J21:L21"/>
    <mergeCell ref="J22:L22"/>
    <mergeCell ref="J23:L23"/>
    <mergeCell ref="J24:L24"/>
    <mergeCell ref="J25:L25"/>
    <mergeCell ref="J26:L26"/>
    <mergeCell ref="J27:L27"/>
    <mergeCell ref="O20:S20"/>
    <mergeCell ref="O21:S21"/>
    <mergeCell ref="O23:S23"/>
    <mergeCell ref="O24:S24"/>
    <mergeCell ref="O25:S25"/>
    <mergeCell ref="O26:S26"/>
    <mergeCell ref="O27:S27"/>
    <mergeCell ref="J28:L28"/>
    <mergeCell ref="J29:L29"/>
    <mergeCell ref="J30:L30"/>
    <mergeCell ref="J31:L31"/>
    <mergeCell ref="J32:L32"/>
    <mergeCell ref="J33:L33"/>
    <mergeCell ref="J34:L34"/>
    <mergeCell ref="J39:L39"/>
    <mergeCell ref="J40:L40"/>
    <mergeCell ref="J41:L41"/>
    <mergeCell ref="C45:L46"/>
    <mergeCell ref="N45:N46"/>
  </mergeCells>
  <printOptions/>
  <pageMargins bottom="0.75" footer="0.0" header="0.0" left="0.7" right="0.7" top="0.75"/>
  <pageSetup orientation="landscape"/>
  <drawing r:id="rId1"/>
</worksheet>
</file>